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\Desktop\TESE - ARTIGOS E MATERIAIS\MATERIAL DISSERTAÇÃO\DADOS GREEN AMPT\"/>
    </mc:Choice>
  </mc:AlternateContent>
  <xr:revisionPtr revIDLastSave="0" documentId="13_ncr:1_{C6ABCDE1-2FA1-43D4-83BE-F6B60AF6D569}" xr6:coauthVersionLast="46" xr6:coauthVersionMax="46" xr10:uidLastSave="{00000000-0000-0000-0000-000000000000}"/>
  <bookViews>
    <workbookView minimized="1" xWindow="315" yWindow="30" windowWidth="28395" windowHeight="9780" xr2:uid="{668D2F35-223E-45A4-B39C-ED7BE20BD772}"/>
  </bookViews>
  <sheets>
    <sheet name="CH e PT" sheetId="1" r:id="rId1"/>
    <sheet name="CH e PT (2)" sheetId="17" r:id="rId2"/>
    <sheet name="SC e PE" sheetId="3" r:id="rId3"/>
    <sheet name="Parâmetros dissertação" sheetId="5" r:id="rId4"/>
    <sheet name="Parâmetros usar" sheetId="6" r:id="rId5"/>
    <sheet name="artigo completo" sheetId="7" r:id="rId6"/>
    <sheet name="ARGISSOLOS" sheetId="8" r:id="rId7"/>
    <sheet name="CAMBISSOLOS" sheetId="9" r:id="rId8"/>
    <sheet name="CHER, ESPO e GLEI" sheetId="16" r:id="rId9"/>
    <sheet name="LATOSSOLOS" sheetId="10" r:id="rId10"/>
    <sheet name="LUVI, NEO e NIT" sheetId="11" r:id="rId11"/>
    <sheet name="PLAN e PLIN" sheetId="1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V175" i="17"/>
  <c r="R175" i="17" s="1"/>
  <c r="P175" i="17"/>
  <c r="M175" i="17"/>
  <c r="V174" i="17"/>
  <c r="R174" i="17" s="1"/>
  <c r="P174" i="17"/>
  <c r="M174" i="17"/>
  <c r="V163" i="17"/>
  <c r="R163" i="17" s="1"/>
  <c r="P163" i="17"/>
  <c r="N163" i="17"/>
  <c r="V162" i="17"/>
  <c r="R162" i="17" s="1"/>
  <c r="P162" i="17"/>
  <c r="N162" i="17"/>
  <c r="V99" i="17"/>
  <c r="R99" i="17" s="1"/>
  <c r="P99" i="17"/>
  <c r="N99" i="17"/>
  <c r="V98" i="17"/>
  <c r="R98" i="17" s="1"/>
  <c r="P98" i="17"/>
  <c r="N98" i="17"/>
  <c r="V182" i="17"/>
  <c r="R182" i="17" s="1"/>
  <c r="P182" i="17"/>
  <c r="V181" i="17"/>
  <c r="R181" i="17" s="1"/>
  <c r="P181" i="17"/>
  <c r="V180" i="17"/>
  <c r="R180" i="17" s="1"/>
  <c r="P180" i="17"/>
  <c r="V179" i="17"/>
  <c r="R179" i="17" s="1"/>
  <c r="P179" i="17"/>
  <c r="V178" i="17"/>
  <c r="R178" i="17" s="1"/>
  <c r="P178" i="17"/>
  <c r="V177" i="17"/>
  <c r="R177" i="17" s="1"/>
  <c r="P177" i="17"/>
  <c r="V176" i="17"/>
  <c r="R176" i="17" s="1"/>
  <c r="P176" i="17"/>
  <c r="N176" i="17"/>
  <c r="V173" i="17"/>
  <c r="R173" i="17" s="1"/>
  <c r="P173" i="17"/>
  <c r="V172" i="17"/>
  <c r="R172" i="17" s="1"/>
  <c r="P172" i="17"/>
  <c r="V171" i="17"/>
  <c r="R171" i="17" s="1"/>
  <c r="P171" i="17"/>
  <c r="V170" i="17"/>
  <c r="R170" i="17" s="1"/>
  <c r="P170" i="17"/>
  <c r="V169" i="17"/>
  <c r="R169" i="17" s="1"/>
  <c r="P169" i="17"/>
  <c r="V168" i="17"/>
  <c r="R168" i="17" s="1"/>
  <c r="P168" i="17"/>
  <c r="V167" i="17"/>
  <c r="R167" i="17" s="1"/>
  <c r="P167" i="17"/>
  <c r="V166" i="17"/>
  <c r="R166" i="17" s="1"/>
  <c r="P166" i="17"/>
  <c r="V165" i="17"/>
  <c r="R165" i="17" s="1"/>
  <c r="P165" i="17"/>
  <c r="V164" i="17"/>
  <c r="R164" i="17" s="1"/>
  <c r="P164" i="17"/>
  <c r="V161" i="17"/>
  <c r="R161" i="17" s="1"/>
  <c r="P161" i="17"/>
  <c r="N161" i="17"/>
  <c r="V160" i="17"/>
  <c r="R160" i="17" s="1"/>
  <c r="P160" i="17"/>
  <c r="V159" i="17"/>
  <c r="R159" i="17" s="1"/>
  <c r="P159" i="17"/>
  <c r="V158" i="17"/>
  <c r="R158" i="17" s="1"/>
  <c r="P158" i="17"/>
  <c r="V157" i="17"/>
  <c r="R157" i="17" s="1"/>
  <c r="P157" i="17"/>
  <c r="V156" i="17"/>
  <c r="R156" i="17" s="1"/>
  <c r="P156" i="17"/>
  <c r="V155" i="17"/>
  <c r="R155" i="17" s="1"/>
  <c r="P155" i="17"/>
  <c r="V154" i="17"/>
  <c r="R154" i="17" s="1"/>
  <c r="P154" i="17"/>
  <c r="V153" i="17"/>
  <c r="R153" i="17" s="1"/>
  <c r="P153" i="17"/>
  <c r="V152" i="17"/>
  <c r="R152" i="17" s="1"/>
  <c r="P152" i="17"/>
  <c r="V151" i="17"/>
  <c r="R151" i="17" s="1"/>
  <c r="P151" i="17"/>
  <c r="V150" i="17"/>
  <c r="R150" i="17" s="1"/>
  <c r="P150" i="17"/>
  <c r="V149" i="17"/>
  <c r="R149" i="17" s="1"/>
  <c r="P149" i="17"/>
  <c r="V148" i="17"/>
  <c r="R148" i="17" s="1"/>
  <c r="P148" i="17"/>
  <c r="V147" i="17"/>
  <c r="R147" i="17" s="1"/>
  <c r="P147" i="17"/>
  <c r="V146" i="17"/>
  <c r="R146" i="17" s="1"/>
  <c r="P146" i="17"/>
  <c r="V145" i="17"/>
  <c r="R145" i="17" s="1"/>
  <c r="P145" i="17"/>
  <c r="V144" i="17"/>
  <c r="R144" i="17" s="1"/>
  <c r="P144" i="17"/>
  <c r="V143" i="17"/>
  <c r="R143" i="17" s="1"/>
  <c r="P143" i="17"/>
  <c r="V142" i="17"/>
  <c r="R142" i="17" s="1"/>
  <c r="P142" i="17"/>
  <c r="N142" i="17"/>
  <c r="V141" i="17"/>
  <c r="R141" i="17" s="1"/>
  <c r="P141" i="17"/>
  <c r="V140" i="17"/>
  <c r="R140" i="17" s="1"/>
  <c r="P140" i="17"/>
  <c r="V139" i="17"/>
  <c r="R139" i="17" s="1"/>
  <c r="P139" i="17"/>
  <c r="V138" i="17"/>
  <c r="R138" i="17" s="1"/>
  <c r="P138" i="17"/>
  <c r="N138" i="17"/>
  <c r="V137" i="17"/>
  <c r="R137" i="17" s="1"/>
  <c r="P137" i="17"/>
  <c r="V136" i="17"/>
  <c r="R136" i="17" s="1"/>
  <c r="P136" i="17"/>
  <c r="V135" i="17"/>
  <c r="R135" i="17" s="1"/>
  <c r="P135" i="17"/>
  <c r="V134" i="17"/>
  <c r="R134" i="17" s="1"/>
  <c r="P134" i="17"/>
  <c r="V133" i="17"/>
  <c r="R133" i="17" s="1"/>
  <c r="P133" i="17"/>
  <c r="N133" i="17"/>
  <c r="V132" i="17"/>
  <c r="R132" i="17" s="1"/>
  <c r="P132" i="17"/>
  <c r="N132" i="17"/>
  <c r="V131" i="17"/>
  <c r="R131" i="17" s="1"/>
  <c r="P131" i="17"/>
  <c r="V130" i="17"/>
  <c r="R130" i="17" s="1"/>
  <c r="P130" i="17"/>
  <c r="V129" i="17"/>
  <c r="R129" i="17" s="1"/>
  <c r="P129" i="17"/>
  <c r="V128" i="17"/>
  <c r="R128" i="17" s="1"/>
  <c r="P128" i="17"/>
  <c r="V127" i="17"/>
  <c r="R127" i="17" s="1"/>
  <c r="P127" i="17"/>
  <c r="N127" i="17"/>
  <c r="H126" i="17"/>
  <c r="V126" i="17" s="1"/>
  <c r="R126" i="17" s="1"/>
  <c r="P126" i="17"/>
  <c r="N126" i="17"/>
  <c r="V125" i="17"/>
  <c r="R125" i="17" s="1"/>
  <c r="P125" i="17"/>
  <c r="N125" i="17"/>
  <c r="V124" i="17"/>
  <c r="R124" i="17" s="1"/>
  <c r="P124" i="17"/>
  <c r="V123" i="17"/>
  <c r="R123" i="17" s="1"/>
  <c r="P123" i="17"/>
  <c r="V122" i="17"/>
  <c r="R122" i="17" s="1"/>
  <c r="P122" i="17"/>
  <c r="V121" i="17"/>
  <c r="R121" i="17" s="1"/>
  <c r="P121" i="17"/>
  <c r="V120" i="17"/>
  <c r="R120" i="17" s="1"/>
  <c r="P120" i="17"/>
  <c r="V119" i="17"/>
  <c r="R119" i="17" s="1"/>
  <c r="P119" i="17"/>
  <c r="V118" i="17"/>
  <c r="R118" i="17" s="1"/>
  <c r="P118" i="17"/>
  <c r="V117" i="17"/>
  <c r="R117" i="17" s="1"/>
  <c r="P117" i="17"/>
  <c r="V116" i="17"/>
  <c r="R116" i="17" s="1"/>
  <c r="P116" i="17"/>
  <c r="V115" i="17"/>
  <c r="R115" i="17" s="1"/>
  <c r="P115" i="17"/>
  <c r="V114" i="17"/>
  <c r="R114" i="17"/>
  <c r="P114" i="17"/>
  <c r="V113" i="17"/>
  <c r="R113" i="17" s="1"/>
  <c r="P113" i="17"/>
  <c r="V112" i="17"/>
  <c r="R112" i="17" s="1"/>
  <c r="P112" i="17"/>
  <c r="V111" i="17"/>
  <c r="R111" i="17" s="1"/>
  <c r="P111" i="17"/>
  <c r="V110" i="17"/>
  <c r="R110" i="17" s="1"/>
  <c r="P110" i="17"/>
  <c r="V109" i="17"/>
  <c r="R109" i="17" s="1"/>
  <c r="P109" i="17"/>
  <c r="N109" i="17"/>
  <c r="V108" i="17"/>
  <c r="R108" i="17" s="1"/>
  <c r="P108" i="17"/>
  <c r="N108" i="17"/>
  <c r="V107" i="17"/>
  <c r="R107" i="17" s="1"/>
  <c r="P107" i="17"/>
  <c r="N107" i="17"/>
  <c r="V106" i="17"/>
  <c r="R106" i="17" s="1"/>
  <c r="P106" i="17"/>
  <c r="N106" i="17"/>
  <c r="V105" i="17"/>
  <c r="R105" i="17" s="1"/>
  <c r="P105" i="17"/>
  <c r="N105" i="17"/>
  <c r="V104" i="17"/>
  <c r="R104" i="17" s="1"/>
  <c r="P104" i="17"/>
  <c r="N104" i="17"/>
  <c r="V103" i="17"/>
  <c r="R103" i="17" s="1"/>
  <c r="P103" i="17"/>
  <c r="V102" i="17"/>
  <c r="R102" i="17" s="1"/>
  <c r="P102" i="17"/>
  <c r="V101" i="17"/>
  <c r="R101" i="17" s="1"/>
  <c r="P101" i="17"/>
  <c r="N101" i="17"/>
  <c r="V100" i="17"/>
  <c r="R100" i="17" s="1"/>
  <c r="P100" i="17"/>
  <c r="N100" i="17"/>
  <c r="V97" i="17"/>
  <c r="R97" i="17" s="1"/>
  <c r="P97" i="17"/>
  <c r="V96" i="17"/>
  <c r="R96" i="17" s="1"/>
  <c r="P96" i="17"/>
  <c r="V95" i="17"/>
  <c r="R95" i="17" s="1"/>
  <c r="P95" i="17"/>
  <c r="V94" i="17"/>
  <c r="R94" i="17" s="1"/>
  <c r="P94" i="17"/>
  <c r="V93" i="17"/>
  <c r="R93" i="17" s="1"/>
  <c r="P93" i="17"/>
  <c r="V92" i="17"/>
  <c r="R92" i="17" s="1"/>
  <c r="P92" i="17"/>
  <c r="V91" i="17"/>
  <c r="R91" i="17" s="1"/>
  <c r="P91" i="17"/>
  <c r="N91" i="17"/>
  <c r="V90" i="17"/>
  <c r="R90" i="17" s="1"/>
  <c r="P90" i="17"/>
  <c r="V89" i="17"/>
  <c r="R89" i="17" s="1"/>
  <c r="P89" i="17"/>
  <c r="V88" i="17"/>
  <c r="R88" i="17" s="1"/>
  <c r="P88" i="17"/>
  <c r="V87" i="17"/>
  <c r="R87" i="17" s="1"/>
  <c r="P87" i="17"/>
  <c r="N87" i="17"/>
  <c r="V86" i="17"/>
  <c r="R86" i="17" s="1"/>
  <c r="P86" i="17"/>
  <c r="N86" i="17"/>
  <c r="V85" i="17"/>
  <c r="R85" i="17" s="1"/>
  <c r="P85" i="17"/>
  <c r="V84" i="17"/>
  <c r="R84" i="17" s="1"/>
  <c r="P84" i="17"/>
  <c r="V83" i="17"/>
  <c r="R83" i="17" s="1"/>
  <c r="P83" i="17"/>
  <c r="V82" i="17"/>
  <c r="R82" i="17" s="1"/>
  <c r="P82" i="17"/>
  <c r="V81" i="17"/>
  <c r="R81" i="17" s="1"/>
  <c r="P81" i="17"/>
  <c r="V80" i="17"/>
  <c r="R80" i="17" s="1"/>
  <c r="P80" i="17"/>
  <c r="N80" i="17"/>
  <c r="V79" i="17"/>
  <c r="R79" i="17" s="1"/>
  <c r="P79" i="17"/>
  <c r="N79" i="17"/>
  <c r="V78" i="17"/>
  <c r="R78" i="17" s="1"/>
  <c r="P78" i="17"/>
  <c r="V77" i="17"/>
  <c r="R77" i="17" s="1"/>
  <c r="P77" i="17"/>
  <c r="V76" i="17"/>
  <c r="R76" i="17" s="1"/>
  <c r="P76" i="17"/>
  <c r="N76" i="17"/>
  <c r="V75" i="17"/>
  <c r="R75" i="17" s="1"/>
  <c r="P75" i="17"/>
  <c r="V74" i="17"/>
  <c r="R74" i="17" s="1"/>
  <c r="P74" i="17"/>
  <c r="V73" i="17"/>
  <c r="R73" i="17" s="1"/>
  <c r="P73" i="17"/>
  <c r="V72" i="17"/>
  <c r="R72" i="17" s="1"/>
  <c r="P72" i="17"/>
  <c r="V71" i="17"/>
  <c r="R71" i="17" s="1"/>
  <c r="P71" i="17"/>
  <c r="V70" i="17"/>
  <c r="R70" i="17" s="1"/>
  <c r="P70" i="17"/>
  <c r="N70" i="17"/>
  <c r="V69" i="17"/>
  <c r="R69" i="17" s="1"/>
  <c r="P69" i="17"/>
  <c r="N69" i="17"/>
  <c r="V68" i="17"/>
  <c r="R68" i="17" s="1"/>
  <c r="P68" i="17"/>
  <c r="V67" i="17"/>
  <c r="R67" i="17" s="1"/>
  <c r="P67" i="17"/>
  <c r="V66" i="17"/>
  <c r="R66" i="17" s="1"/>
  <c r="P66" i="17"/>
  <c r="V65" i="17"/>
  <c r="R65" i="17" s="1"/>
  <c r="P65" i="17"/>
  <c r="V64" i="17"/>
  <c r="R64" i="17" s="1"/>
  <c r="P64" i="17"/>
  <c r="V63" i="17"/>
  <c r="R63" i="17" s="1"/>
  <c r="P63" i="17"/>
  <c r="V62" i="17"/>
  <c r="R62" i="17" s="1"/>
  <c r="P62" i="17"/>
  <c r="V61" i="17"/>
  <c r="R61" i="17" s="1"/>
  <c r="P61" i="17"/>
  <c r="V60" i="17"/>
  <c r="R60" i="17" s="1"/>
  <c r="P60" i="17"/>
  <c r="V59" i="17"/>
  <c r="R59" i="17" s="1"/>
  <c r="P59" i="17"/>
  <c r="V58" i="17"/>
  <c r="R58" i="17" s="1"/>
  <c r="P58" i="17"/>
  <c r="V57" i="17"/>
  <c r="R57" i="17" s="1"/>
  <c r="P57" i="17"/>
  <c r="V56" i="17"/>
  <c r="R56" i="17" s="1"/>
  <c r="P56" i="17"/>
  <c r="V55" i="17"/>
  <c r="R55" i="17" s="1"/>
  <c r="P55" i="17"/>
  <c r="V54" i="17"/>
  <c r="R54" i="17" s="1"/>
  <c r="P54" i="17"/>
  <c r="V53" i="17"/>
  <c r="R53" i="17" s="1"/>
  <c r="P53" i="17"/>
  <c r="V52" i="17"/>
  <c r="R52" i="17" s="1"/>
  <c r="P52" i="17"/>
  <c r="V51" i="17"/>
  <c r="R51" i="17" s="1"/>
  <c r="P51" i="17"/>
  <c r="V50" i="17"/>
  <c r="R50" i="17" s="1"/>
  <c r="P50" i="17"/>
  <c r="V49" i="17"/>
  <c r="R49" i="17" s="1"/>
  <c r="P49" i="17"/>
  <c r="V48" i="17"/>
  <c r="R48" i="17" s="1"/>
  <c r="P48" i="17"/>
  <c r="V47" i="17"/>
  <c r="R47" i="17" s="1"/>
  <c r="P47" i="17"/>
  <c r="V46" i="17"/>
  <c r="R46" i="17" s="1"/>
  <c r="P46" i="17"/>
  <c r="V45" i="17"/>
  <c r="R45" i="17" s="1"/>
  <c r="P45" i="17"/>
  <c r="V44" i="17"/>
  <c r="R44" i="17" s="1"/>
  <c r="P44" i="17"/>
  <c r="V43" i="17"/>
  <c r="R43" i="17" s="1"/>
  <c r="P43" i="17"/>
  <c r="V42" i="17"/>
  <c r="R42" i="17" s="1"/>
  <c r="P42" i="17"/>
  <c r="V41" i="17"/>
  <c r="R41" i="17" s="1"/>
  <c r="P41" i="17"/>
  <c r="V40" i="17"/>
  <c r="R40" i="17" s="1"/>
  <c r="P40" i="17"/>
  <c r="V39" i="17"/>
  <c r="R39" i="17" s="1"/>
  <c r="P39" i="17"/>
  <c r="V38" i="17"/>
  <c r="R38" i="17" s="1"/>
  <c r="P38" i="17"/>
  <c r="V37" i="17"/>
  <c r="R37" i="17" s="1"/>
  <c r="P37" i="17"/>
  <c r="V36" i="17"/>
  <c r="R36" i="17" s="1"/>
  <c r="P36" i="17"/>
  <c r="V35" i="17"/>
  <c r="R35" i="17" s="1"/>
  <c r="P35" i="17"/>
  <c r="V34" i="17"/>
  <c r="R34" i="17" s="1"/>
  <c r="P34" i="17"/>
  <c r="V33" i="17"/>
  <c r="R33" i="17" s="1"/>
  <c r="P33" i="17"/>
  <c r="V32" i="17"/>
  <c r="R32" i="17" s="1"/>
  <c r="P32" i="17"/>
  <c r="V31" i="17"/>
  <c r="R31" i="17" s="1"/>
  <c r="P31" i="17"/>
  <c r="V30" i="17"/>
  <c r="R30" i="17" s="1"/>
  <c r="P30" i="17"/>
  <c r="V29" i="17"/>
  <c r="R29" i="17" s="1"/>
  <c r="P29" i="17"/>
  <c r="V28" i="17"/>
  <c r="R28" i="17" s="1"/>
  <c r="P28" i="17"/>
  <c r="V27" i="17"/>
  <c r="R27" i="17" s="1"/>
  <c r="P27" i="17"/>
  <c r="V26" i="17"/>
  <c r="R26" i="17" s="1"/>
  <c r="P26" i="17"/>
  <c r="V25" i="17"/>
  <c r="R25" i="17" s="1"/>
  <c r="P25" i="17"/>
  <c r="V24" i="17"/>
  <c r="R24" i="17" s="1"/>
  <c r="P24" i="17"/>
  <c r="V23" i="17"/>
  <c r="R23" i="17" s="1"/>
  <c r="P23" i="17"/>
  <c r="V22" i="17"/>
  <c r="R22" i="17" s="1"/>
  <c r="P22" i="17"/>
  <c r="V21" i="17"/>
  <c r="R21" i="17" s="1"/>
  <c r="P21" i="17"/>
  <c r="V20" i="17"/>
  <c r="R20" i="17" s="1"/>
  <c r="P20" i="17"/>
  <c r="V19" i="17"/>
  <c r="R19" i="17" s="1"/>
  <c r="P19" i="17"/>
  <c r="V18" i="17"/>
  <c r="R18" i="17" s="1"/>
  <c r="P18" i="17"/>
  <c r="V17" i="17"/>
  <c r="R17" i="17" s="1"/>
  <c r="P17" i="17"/>
  <c r="V16" i="17"/>
  <c r="R16" i="17" s="1"/>
  <c r="P16" i="17"/>
  <c r="V15" i="17"/>
  <c r="R15" i="17" s="1"/>
  <c r="P15" i="17"/>
  <c r="V14" i="17"/>
  <c r="R14" i="17" s="1"/>
  <c r="P14" i="17"/>
  <c r="V13" i="17"/>
  <c r="R13" i="17" s="1"/>
  <c r="P13" i="17"/>
  <c r="V12" i="17"/>
  <c r="R12" i="17"/>
  <c r="P12" i="17"/>
  <c r="V11" i="17"/>
  <c r="R11" i="17" s="1"/>
  <c r="P11" i="17"/>
  <c r="V10" i="17"/>
  <c r="R10" i="17"/>
  <c r="P10" i="17"/>
  <c r="V9" i="17"/>
  <c r="R9" i="17" s="1"/>
  <c r="P9" i="17"/>
  <c r="V8" i="17"/>
  <c r="R8" i="17"/>
  <c r="P8" i="17"/>
  <c r="V7" i="17"/>
  <c r="R7" i="17" s="1"/>
  <c r="P7" i="17"/>
  <c r="V6" i="17"/>
  <c r="R6" i="17" s="1"/>
  <c r="P6" i="17"/>
  <c r="V5" i="17"/>
  <c r="R5" i="17" s="1"/>
  <c r="P5" i="17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47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784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67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10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574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42" i="1"/>
  <c r="P529" i="1"/>
  <c r="P530" i="1"/>
  <c r="P531" i="1"/>
  <c r="P532" i="1"/>
  <c r="P533" i="1"/>
  <c r="P528" i="1"/>
  <c r="P517" i="1"/>
  <c r="P518" i="1"/>
  <c r="P519" i="1"/>
  <c r="P520" i="1"/>
  <c r="P521" i="1"/>
  <c r="P516" i="1"/>
  <c r="P499" i="1"/>
  <c r="P500" i="1"/>
  <c r="P501" i="1"/>
  <c r="P502" i="1"/>
  <c r="P503" i="1"/>
  <c r="P504" i="1"/>
  <c r="P505" i="1"/>
  <c r="P506" i="1"/>
  <c r="P498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69" i="1"/>
  <c r="P470" i="1"/>
  <c r="P471" i="1"/>
  <c r="P472" i="1"/>
  <c r="P473" i="1"/>
  <c r="P468" i="1"/>
  <c r="P458" i="1"/>
  <c r="P459" i="1"/>
  <c r="P460" i="1"/>
  <c r="P461" i="1"/>
  <c r="P462" i="1"/>
  <c r="P457" i="1"/>
  <c r="P435" i="1"/>
  <c r="P436" i="1"/>
  <c r="P437" i="1"/>
  <c r="P438" i="1"/>
  <c r="P439" i="1"/>
  <c r="P434" i="1"/>
  <c r="P396" i="1"/>
  <c r="P397" i="1"/>
  <c r="P398" i="1"/>
  <c r="P399" i="1"/>
  <c r="P400" i="1"/>
  <c r="P395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66" i="1"/>
  <c r="P364" i="1"/>
  <c r="P363" i="1"/>
  <c r="P361" i="1"/>
  <c r="P360" i="1"/>
  <c r="P351" i="1"/>
  <c r="P352" i="1"/>
  <c r="P353" i="1"/>
  <c r="P354" i="1"/>
  <c r="P355" i="1"/>
  <c r="P356" i="1"/>
  <c r="P357" i="1"/>
  <c r="P358" i="1"/>
  <c r="P350" i="1"/>
  <c r="P342" i="1"/>
  <c r="P343" i="1"/>
  <c r="P344" i="1"/>
  <c r="P345" i="1"/>
  <c r="P346" i="1"/>
  <c r="P347" i="1"/>
  <c r="P348" i="1"/>
  <c r="P341" i="1"/>
  <c r="P331" i="1"/>
  <c r="P332" i="1"/>
  <c r="P333" i="1"/>
  <c r="P334" i="1"/>
  <c r="P335" i="1"/>
  <c r="P336" i="1"/>
  <c r="P337" i="1"/>
  <c r="P338" i="1"/>
  <c r="P339" i="1"/>
  <c r="P330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17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46" i="1"/>
  <c r="P664" i="1"/>
  <c r="P665" i="1"/>
  <c r="P666" i="1"/>
  <c r="P667" i="1"/>
  <c r="P668" i="1"/>
  <c r="P669" i="1"/>
  <c r="P663" i="1"/>
  <c r="P605" i="1"/>
  <c r="P606" i="1"/>
  <c r="P607" i="1"/>
  <c r="P608" i="1"/>
  <c r="P609" i="1"/>
  <c r="P604" i="1"/>
  <c r="P566" i="1"/>
  <c r="P567" i="1"/>
  <c r="P568" i="1"/>
  <c r="P569" i="1"/>
  <c r="P570" i="1"/>
  <c r="P571" i="1"/>
  <c r="P572" i="1"/>
  <c r="P573" i="1"/>
  <c r="P565" i="1"/>
  <c r="P535" i="1"/>
  <c r="P536" i="1"/>
  <c r="P537" i="1"/>
  <c r="P538" i="1"/>
  <c r="P539" i="1"/>
  <c r="P540" i="1"/>
  <c r="P541" i="1"/>
  <c r="P534" i="1"/>
  <c r="P523" i="1"/>
  <c r="P524" i="1"/>
  <c r="P525" i="1"/>
  <c r="P526" i="1"/>
  <c r="P527" i="1"/>
  <c r="P522" i="1"/>
  <c r="P508" i="1"/>
  <c r="P509" i="1"/>
  <c r="P510" i="1"/>
  <c r="P511" i="1"/>
  <c r="P512" i="1"/>
  <c r="P513" i="1"/>
  <c r="P514" i="1"/>
  <c r="P515" i="1"/>
  <c r="P507" i="1"/>
  <c r="P488" i="1"/>
  <c r="P489" i="1"/>
  <c r="P490" i="1"/>
  <c r="P491" i="1"/>
  <c r="P492" i="1"/>
  <c r="P493" i="1"/>
  <c r="P494" i="1"/>
  <c r="P495" i="1"/>
  <c r="P496" i="1"/>
  <c r="P497" i="1"/>
  <c r="P487" i="1"/>
  <c r="P464" i="1"/>
  <c r="P465" i="1"/>
  <c r="P466" i="1"/>
  <c r="P467" i="1"/>
  <c r="P463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40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01" i="1"/>
  <c r="P390" i="1"/>
  <c r="P391" i="1"/>
  <c r="P392" i="1"/>
  <c r="P393" i="1"/>
  <c r="P394" i="1"/>
  <c r="P389" i="1"/>
  <c r="P365" i="1"/>
  <c r="P362" i="1"/>
  <c r="P359" i="1"/>
  <c r="P349" i="1"/>
  <c r="P340" i="1"/>
  <c r="P329" i="1"/>
  <c r="P318" i="1"/>
  <c r="P319" i="1"/>
  <c r="P320" i="1"/>
  <c r="P321" i="1"/>
  <c r="P322" i="1"/>
  <c r="P323" i="1"/>
  <c r="P324" i="1"/>
  <c r="P325" i="1"/>
  <c r="P326" i="1"/>
  <c r="P327" i="1"/>
  <c r="P328" i="1"/>
  <c r="P317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289" i="1"/>
  <c r="P222" i="1"/>
  <c r="P219" i="1"/>
  <c r="P216" i="1"/>
  <c r="P190" i="1"/>
  <c r="P188" i="1"/>
  <c r="P187" i="1"/>
  <c r="P185" i="1"/>
  <c r="P183" i="1"/>
  <c r="P181" i="1"/>
  <c r="P177" i="1"/>
  <c r="P175" i="1"/>
  <c r="P171" i="1"/>
  <c r="P169" i="1"/>
  <c r="P166" i="1"/>
  <c r="P164" i="1"/>
  <c r="P160" i="1"/>
  <c r="P158" i="1"/>
  <c r="P154" i="1"/>
  <c r="P152" i="1"/>
  <c r="P165" i="1"/>
  <c r="P167" i="1"/>
  <c r="P168" i="1"/>
  <c r="P170" i="1"/>
  <c r="P172" i="1"/>
  <c r="P173" i="1"/>
  <c r="P174" i="1"/>
  <c r="P176" i="1"/>
  <c r="P178" i="1"/>
  <c r="P179" i="1"/>
  <c r="P180" i="1"/>
  <c r="P182" i="1"/>
  <c r="P184" i="1"/>
  <c r="P186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7" i="1"/>
  <c r="P218" i="1"/>
  <c r="P220" i="1"/>
  <c r="P221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3" i="1"/>
  <c r="P155" i="1"/>
  <c r="P156" i="1"/>
  <c r="P157" i="1"/>
  <c r="P159" i="1"/>
  <c r="P161" i="1"/>
  <c r="P162" i="1"/>
  <c r="P163" i="1"/>
  <c r="P128" i="1"/>
  <c r="P129" i="1"/>
  <c r="P130" i="1"/>
  <c r="P127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1" i="1"/>
  <c r="P12" i="1"/>
  <c r="P13" i="1"/>
  <c r="P14" i="1"/>
  <c r="P15" i="1"/>
  <c r="P16" i="1"/>
  <c r="P17" i="1"/>
  <c r="P18" i="1"/>
  <c r="P19" i="1"/>
  <c r="P6" i="1"/>
  <c r="P7" i="1"/>
  <c r="P8" i="1"/>
  <c r="P9" i="1"/>
  <c r="P10" i="1"/>
  <c r="Q822" i="1"/>
  <c r="P98" i="5"/>
  <c r="P99" i="5"/>
  <c r="L35" i="3"/>
  <c r="L34" i="3"/>
  <c r="P33" i="3"/>
  <c r="I5" i="6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51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03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675" i="1"/>
  <c r="U664" i="1"/>
  <c r="U665" i="1"/>
  <c r="U666" i="1"/>
  <c r="U667" i="1"/>
  <c r="U668" i="1"/>
  <c r="U669" i="1"/>
  <c r="U663" i="1"/>
  <c r="U523" i="1"/>
  <c r="U525" i="1"/>
  <c r="U527" i="1"/>
  <c r="U522" i="1"/>
  <c r="U508" i="1"/>
  <c r="U510" i="1"/>
  <c r="U511" i="1"/>
  <c r="U512" i="1"/>
  <c r="H511" i="1"/>
  <c r="H509" i="1"/>
  <c r="U509" i="1"/>
  <c r="H507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374" i="1"/>
  <c r="U369" i="1"/>
  <c r="U370" i="1"/>
  <c r="U368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17" i="1"/>
  <c r="U204" i="1"/>
  <c r="U205" i="1"/>
  <c r="U206" i="1"/>
  <c r="U207" i="1"/>
  <c r="U208" i="1"/>
  <c r="U209" i="1"/>
  <c r="U210" i="1"/>
  <c r="U203" i="1"/>
  <c r="U124" i="1"/>
  <c r="U125" i="1"/>
  <c r="U126" i="1"/>
  <c r="U123" i="1"/>
  <c r="U103" i="1"/>
  <c r="U104" i="1"/>
  <c r="U105" i="1"/>
  <c r="U106" i="1"/>
  <c r="U107" i="1"/>
  <c r="U108" i="1"/>
  <c r="U109" i="1"/>
  <c r="U110" i="1"/>
  <c r="U102" i="1"/>
  <c r="R104" i="1"/>
  <c r="R328" i="1"/>
  <c r="R392" i="1"/>
  <c r="R424" i="1"/>
  <c r="R456" i="1"/>
  <c r="R678" i="1"/>
  <c r="R686" i="1"/>
  <c r="R718" i="1"/>
  <c r="T5" i="3"/>
  <c r="U5" i="1"/>
  <c r="R5" i="1"/>
  <c r="U6" i="1"/>
  <c r="R6" i="1"/>
  <c r="U7" i="1"/>
  <c r="R7" i="1"/>
  <c r="U8" i="1"/>
  <c r="R8" i="1"/>
  <c r="U9" i="1"/>
  <c r="R9" i="1"/>
  <c r="U10" i="1"/>
  <c r="R10" i="1"/>
  <c r="U11" i="1"/>
  <c r="R11" i="1"/>
  <c r="U12" i="1"/>
  <c r="R12" i="1"/>
  <c r="U13" i="1"/>
  <c r="R13" i="1"/>
  <c r="U14" i="1"/>
  <c r="R14" i="1"/>
  <c r="U15" i="1"/>
  <c r="R15" i="1"/>
  <c r="U16" i="1"/>
  <c r="R16" i="1"/>
  <c r="U17" i="1"/>
  <c r="R17" i="1"/>
  <c r="U18" i="1"/>
  <c r="R18" i="1"/>
  <c r="U19" i="1"/>
  <c r="R19" i="1"/>
  <c r="U20" i="1"/>
  <c r="R20" i="1"/>
  <c r="U21" i="1"/>
  <c r="R21" i="1"/>
  <c r="U22" i="1"/>
  <c r="R22" i="1"/>
  <c r="U23" i="1"/>
  <c r="R23" i="1"/>
  <c r="U24" i="1"/>
  <c r="R24" i="1"/>
  <c r="U25" i="1"/>
  <c r="R25" i="1"/>
  <c r="U26" i="1"/>
  <c r="R26" i="1"/>
  <c r="U27" i="1"/>
  <c r="R27" i="1"/>
  <c r="U28" i="1"/>
  <c r="R28" i="1"/>
  <c r="U29" i="1"/>
  <c r="R29" i="1"/>
  <c r="U30" i="1"/>
  <c r="R30" i="1"/>
  <c r="U31" i="1"/>
  <c r="R31" i="1"/>
  <c r="U32" i="1"/>
  <c r="R32" i="1"/>
  <c r="U33" i="1"/>
  <c r="R33" i="1"/>
  <c r="U34" i="1"/>
  <c r="R34" i="1"/>
  <c r="U35" i="1"/>
  <c r="R35" i="1"/>
  <c r="U36" i="1"/>
  <c r="R36" i="1"/>
  <c r="U37" i="1"/>
  <c r="R37" i="1"/>
  <c r="U38" i="1"/>
  <c r="R38" i="1"/>
  <c r="U39" i="1"/>
  <c r="R39" i="1"/>
  <c r="U40" i="1"/>
  <c r="R40" i="1"/>
  <c r="U41" i="1"/>
  <c r="R41" i="1"/>
  <c r="U42" i="1"/>
  <c r="R42" i="1"/>
  <c r="U43" i="1"/>
  <c r="R43" i="1"/>
  <c r="U44" i="1"/>
  <c r="R44" i="1"/>
  <c r="U45" i="1"/>
  <c r="R45" i="1"/>
  <c r="U46" i="1"/>
  <c r="R46" i="1"/>
  <c r="U47" i="1"/>
  <c r="R47" i="1"/>
  <c r="U48" i="1"/>
  <c r="R48" i="1"/>
  <c r="U49" i="1"/>
  <c r="R49" i="1"/>
  <c r="U50" i="1"/>
  <c r="R50" i="1"/>
  <c r="U51" i="1"/>
  <c r="R51" i="1"/>
  <c r="U52" i="1"/>
  <c r="R52" i="1"/>
  <c r="U53" i="1"/>
  <c r="R53" i="1"/>
  <c r="U54" i="1"/>
  <c r="R54" i="1"/>
  <c r="U55" i="1"/>
  <c r="R55" i="1"/>
  <c r="U56" i="1"/>
  <c r="R56" i="1"/>
  <c r="U57" i="1"/>
  <c r="R57" i="1"/>
  <c r="U58" i="1"/>
  <c r="R58" i="1"/>
  <c r="U59" i="1"/>
  <c r="R59" i="1"/>
  <c r="U60" i="1"/>
  <c r="R60" i="1"/>
  <c r="U61" i="1"/>
  <c r="R61" i="1"/>
  <c r="U62" i="1"/>
  <c r="R62" i="1"/>
  <c r="U63" i="1"/>
  <c r="R63" i="1"/>
  <c r="U64" i="1"/>
  <c r="R64" i="1"/>
  <c r="U65" i="1"/>
  <c r="R65" i="1"/>
  <c r="U66" i="1"/>
  <c r="R66" i="1"/>
  <c r="U67" i="1"/>
  <c r="R67" i="1"/>
  <c r="U68" i="1"/>
  <c r="R68" i="1"/>
  <c r="U69" i="1"/>
  <c r="R69" i="1"/>
  <c r="U70" i="1"/>
  <c r="R70" i="1"/>
  <c r="U71" i="1"/>
  <c r="R71" i="1"/>
  <c r="U72" i="1"/>
  <c r="R72" i="1"/>
  <c r="U73" i="1"/>
  <c r="R73" i="1"/>
  <c r="U74" i="1"/>
  <c r="R74" i="1"/>
  <c r="U75" i="1"/>
  <c r="R75" i="1"/>
  <c r="U76" i="1"/>
  <c r="R76" i="1"/>
  <c r="U77" i="1"/>
  <c r="R77" i="1"/>
  <c r="U78" i="1"/>
  <c r="R78" i="1"/>
  <c r="U79" i="1"/>
  <c r="R79" i="1"/>
  <c r="U80" i="1"/>
  <c r="R80" i="1"/>
  <c r="U81" i="1"/>
  <c r="R81" i="1"/>
  <c r="U82" i="1"/>
  <c r="R82" i="1"/>
  <c r="U83" i="1"/>
  <c r="R83" i="1"/>
  <c r="U84" i="1"/>
  <c r="R84" i="1"/>
  <c r="U85" i="1"/>
  <c r="R85" i="1"/>
  <c r="U86" i="1"/>
  <c r="R86" i="1"/>
  <c r="U87" i="1"/>
  <c r="R87" i="1"/>
  <c r="U88" i="1"/>
  <c r="R88" i="1"/>
  <c r="U89" i="1"/>
  <c r="R89" i="1"/>
  <c r="U90" i="1"/>
  <c r="R90" i="1"/>
  <c r="U91" i="1"/>
  <c r="R91" i="1"/>
  <c r="U92" i="1"/>
  <c r="R92" i="1"/>
  <c r="U93" i="1"/>
  <c r="R93" i="1"/>
  <c r="U94" i="1"/>
  <c r="R94" i="1"/>
  <c r="U95" i="1"/>
  <c r="R95" i="1"/>
  <c r="U96" i="1"/>
  <c r="R96" i="1"/>
  <c r="U97" i="1"/>
  <c r="R97" i="1"/>
  <c r="U98" i="1"/>
  <c r="R98" i="1"/>
  <c r="U99" i="1"/>
  <c r="R99" i="1"/>
  <c r="U100" i="1"/>
  <c r="R100" i="1"/>
  <c r="U101" i="1"/>
  <c r="R101" i="1"/>
  <c r="R102" i="1"/>
  <c r="R103" i="1"/>
  <c r="R105" i="1"/>
  <c r="R106" i="1"/>
  <c r="R107" i="1"/>
  <c r="R108" i="1"/>
  <c r="R109" i="1"/>
  <c r="R110" i="1"/>
  <c r="U111" i="1"/>
  <c r="R111" i="1"/>
  <c r="U112" i="1"/>
  <c r="R112" i="1"/>
  <c r="U113" i="1"/>
  <c r="R113" i="1"/>
  <c r="U114" i="1"/>
  <c r="R114" i="1"/>
  <c r="U115" i="1"/>
  <c r="R115" i="1"/>
  <c r="U116" i="1"/>
  <c r="R116" i="1"/>
  <c r="U117" i="1"/>
  <c r="R117" i="1"/>
  <c r="U118" i="1"/>
  <c r="R118" i="1"/>
  <c r="U119" i="1"/>
  <c r="R119" i="1"/>
  <c r="U120" i="1"/>
  <c r="R120" i="1"/>
  <c r="U121" i="1"/>
  <c r="R121" i="1"/>
  <c r="U122" i="1"/>
  <c r="R122" i="1"/>
  <c r="R123" i="1"/>
  <c r="R124" i="1"/>
  <c r="R125" i="1"/>
  <c r="R126" i="1"/>
  <c r="U127" i="1"/>
  <c r="R127" i="1"/>
  <c r="U128" i="1"/>
  <c r="R128" i="1"/>
  <c r="U129" i="1"/>
  <c r="R129" i="1"/>
  <c r="U130" i="1"/>
  <c r="R130" i="1"/>
  <c r="U131" i="1"/>
  <c r="R131" i="1"/>
  <c r="U132" i="1"/>
  <c r="R132" i="1"/>
  <c r="U133" i="1"/>
  <c r="R133" i="1"/>
  <c r="U134" i="1"/>
  <c r="R134" i="1"/>
  <c r="U135" i="1"/>
  <c r="R135" i="1"/>
  <c r="U136" i="1"/>
  <c r="R136" i="1"/>
  <c r="U137" i="1"/>
  <c r="R137" i="1"/>
  <c r="U138" i="1"/>
  <c r="R138" i="1"/>
  <c r="U139" i="1"/>
  <c r="R139" i="1"/>
  <c r="U140" i="1"/>
  <c r="R140" i="1"/>
  <c r="U141" i="1"/>
  <c r="R141" i="1"/>
  <c r="U142" i="1"/>
  <c r="R142" i="1"/>
  <c r="U143" i="1"/>
  <c r="R143" i="1"/>
  <c r="U144" i="1"/>
  <c r="R144" i="1"/>
  <c r="U145" i="1"/>
  <c r="R145" i="1"/>
  <c r="U146" i="1"/>
  <c r="R146" i="1"/>
  <c r="U147" i="1"/>
  <c r="R147" i="1"/>
  <c r="U148" i="1"/>
  <c r="R148" i="1"/>
  <c r="U149" i="1"/>
  <c r="R149" i="1"/>
  <c r="U150" i="1"/>
  <c r="R150" i="1"/>
  <c r="U151" i="1"/>
  <c r="R151" i="1"/>
  <c r="U152" i="1"/>
  <c r="R152" i="1"/>
  <c r="U153" i="1"/>
  <c r="R153" i="1"/>
  <c r="U154" i="1"/>
  <c r="R154" i="1"/>
  <c r="U155" i="1"/>
  <c r="R155" i="1"/>
  <c r="U156" i="1"/>
  <c r="R156" i="1"/>
  <c r="U157" i="1"/>
  <c r="R157" i="1"/>
  <c r="U158" i="1"/>
  <c r="R158" i="1"/>
  <c r="U159" i="1"/>
  <c r="R159" i="1"/>
  <c r="U160" i="1"/>
  <c r="R160" i="1"/>
  <c r="U161" i="1"/>
  <c r="R161" i="1"/>
  <c r="U162" i="1"/>
  <c r="R162" i="1"/>
  <c r="U163" i="1"/>
  <c r="R163" i="1"/>
  <c r="U164" i="1"/>
  <c r="R164" i="1"/>
  <c r="U165" i="1"/>
  <c r="R165" i="1"/>
  <c r="U166" i="1"/>
  <c r="R166" i="1"/>
  <c r="U167" i="1"/>
  <c r="R167" i="1"/>
  <c r="U168" i="1"/>
  <c r="R168" i="1"/>
  <c r="U169" i="1"/>
  <c r="R169" i="1"/>
  <c r="U170" i="1"/>
  <c r="R170" i="1"/>
  <c r="U171" i="1"/>
  <c r="R171" i="1"/>
  <c r="U172" i="1"/>
  <c r="R172" i="1"/>
  <c r="U173" i="1"/>
  <c r="R173" i="1"/>
  <c r="U174" i="1"/>
  <c r="R174" i="1"/>
  <c r="U175" i="1"/>
  <c r="R175" i="1"/>
  <c r="U176" i="1"/>
  <c r="R176" i="1"/>
  <c r="U177" i="1"/>
  <c r="R177" i="1"/>
  <c r="U178" i="1"/>
  <c r="R178" i="1"/>
  <c r="U179" i="1"/>
  <c r="R179" i="1"/>
  <c r="U180" i="1"/>
  <c r="R180" i="1"/>
  <c r="U181" i="1"/>
  <c r="R181" i="1"/>
  <c r="U182" i="1"/>
  <c r="R182" i="1"/>
  <c r="U183" i="1"/>
  <c r="R183" i="1"/>
  <c r="U184" i="1"/>
  <c r="R184" i="1"/>
  <c r="U185" i="1"/>
  <c r="R185" i="1"/>
  <c r="U186" i="1"/>
  <c r="R186" i="1"/>
  <c r="U187" i="1"/>
  <c r="R187" i="1"/>
  <c r="U188" i="1"/>
  <c r="R188" i="1"/>
  <c r="U189" i="1"/>
  <c r="R189" i="1"/>
  <c r="U190" i="1"/>
  <c r="R190" i="1"/>
  <c r="R203" i="1"/>
  <c r="R204" i="1"/>
  <c r="R205" i="1"/>
  <c r="R206" i="1"/>
  <c r="R207" i="1"/>
  <c r="R208" i="1"/>
  <c r="R209" i="1"/>
  <c r="R210" i="1"/>
  <c r="U216" i="1"/>
  <c r="R216" i="1"/>
  <c r="U217" i="1"/>
  <c r="R217" i="1"/>
  <c r="U218" i="1"/>
  <c r="R218" i="1"/>
  <c r="U219" i="1"/>
  <c r="R219" i="1"/>
  <c r="U220" i="1"/>
  <c r="R220" i="1"/>
  <c r="U221" i="1"/>
  <c r="R221" i="1"/>
  <c r="U222" i="1"/>
  <c r="R222" i="1"/>
  <c r="U223" i="1"/>
  <c r="R223" i="1"/>
  <c r="U224" i="1"/>
  <c r="R224" i="1"/>
  <c r="U225" i="1"/>
  <c r="R225" i="1"/>
  <c r="U226" i="1"/>
  <c r="R226" i="1"/>
  <c r="U227" i="1"/>
  <c r="R227" i="1"/>
  <c r="U228" i="1"/>
  <c r="R228" i="1"/>
  <c r="U229" i="1"/>
  <c r="R229" i="1"/>
  <c r="U230" i="1"/>
  <c r="R230" i="1"/>
  <c r="U231" i="1"/>
  <c r="R231" i="1"/>
  <c r="U232" i="1"/>
  <c r="R232" i="1"/>
  <c r="U233" i="1"/>
  <c r="R233" i="1"/>
  <c r="U234" i="1"/>
  <c r="R234" i="1"/>
  <c r="U235" i="1"/>
  <c r="R235" i="1"/>
  <c r="U236" i="1"/>
  <c r="R236" i="1"/>
  <c r="U237" i="1"/>
  <c r="R237" i="1"/>
  <c r="U238" i="1"/>
  <c r="R238" i="1"/>
  <c r="U239" i="1"/>
  <c r="R239" i="1"/>
  <c r="U240" i="1"/>
  <c r="R240" i="1"/>
  <c r="U241" i="1"/>
  <c r="R241" i="1"/>
  <c r="U242" i="1"/>
  <c r="R242" i="1"/>
  <c r="U243" i="1"/>
  <c r="R243" i="1"/>
  <c r="U244" i="1"/>
  <c r="R244" i="1"/>
  <c r="U245" i="1"/>
  <c r="R245" i="1"/>
  <c r="U246" i="1"/>
  <c r="R246" i="1"/>
  <c r="U247" i="1"/>
  <c r="R247" i="1"/>
  <c r="U248" i="1"/>
  <c r="R248" i="1"/>
  <c r="U249" i="1"/>
  <c r="R249" i="1"/>
  <c r="U250" i="1"/>
  <c r="R250" i="1"/>
  <c r="U251" i="1"/>
  <c r="R251" i="1"/>
  <c r="U252" i="1"/>
  <c r="R252" i="1"/>
  <c r="U253" i="1"/>
  <c r="R253" i="1"/>
  <c r="U254" i="1"/>
  <c r="R254" i="1"/>
  <c r="U255" i="1"/>
  <c r="R255" i="1"/>
  <c r="U256" i="1"/>
  <c r="R256" i="1"/>
  <c r="U257" i="1"/>
  <c r="R257" i="1"/>
  <c r="U258" i="1"/>
  <c r="R258" i="1"/>
  <c r="U259" i="1"/>
  <c r="R259" i="1"/>
  <c r="U260" i="1"/>
  <c r="R260" i="1"/>
  <c r="U261" i="1"/>
  <c r="R261" i="1"/>
  <c r="U262" i="1"/>
  <c r="R262" i="1"/>
  <c r="U263" i="1"/>
  <c r="R263" i="1"/>
  <c r="U264" i="1"/>
  <c r="R264" i="1"/>
  <c r="U265" i="1"/>
  <c r="R265" i="1"/>
  <c r="U266" i="1"/>
  <c r="R266" i="1"/>
  <c r="U267" i="1"/>
  <c r="R267" i="1"/>
  <c r="U268" i="1"/>
  <c r="R268" i="1"/>
  <c r="U269" i="1"/>
  <c r="R269" i="1"/>
  <c r="U270" i="1"/>
  <c r="R270" i="1"/>
  <c r="U271" i="1"/>
  <c r="R271" i="1"/>
  <c r="U272" i="1"/>
  <c r="R272" i="1"/>
  <c r="U273" i="1"/>
  <c r="R273" i="1"/>
  <c r="U274" i="1"/>
  <c r="R274" i="1"/>
  <c r="U275" i="1"/>
  <c r="R275" i="1"/>
  <c r="U276" i="1"/>
  <c r="R276" i="1"/>
  <c r="U277" i="1"/>
  <c r="R277" i="1"/>
  <c r="U278" i="1"/>
  <c r="R278" i="1"/>
  <c r="U279" i="1"/>
  <c r="R279" i="1"/>
  <c r="U280" i="1"/>
  <c r="R280" i="1"/>
  <c r="U281" i="1"/>
  <c r="R281" i="1"/>
  <c r="U282" i="1"/>
  <c r="R282" i="1"/>
  <c r="U283" i="1"/>
  <c r="R283" i="1"/>
  <c r="U284" i="1"/>
  <c r="R284" i="1"/>
  <c r="U285" i="1"/>
  <c r="R285" i="1"/>
  <c r="U286" i="1"/>
  <c r="R286" i="1"/>
  <c r="U287" i="1"/>
  <c r="R287" i="1"/>
  <c r="U288" i="1"/>
  <c r="R288" i="1"/>
  <c r="U289" i="1"/>
  <c r="R289" i="1"/>
  <c r="U290" i="1"/>
  <c r="R290" i="1"/>
  <c r="U291" i="1"/>
  <c r="R291" i="1"/>
  <c r="U292" i="1"/>
  <c r="R292" i="1"/>
  <c r="U293" i="1"/>
  <c r="R293" i="1"/>
  <c r="U294" i="1"/>
  <c r="R294" i="1"/>
  <c r="U295" i="1"/>
  <c r="R295" i="1"/>
  <c r="U296" i="1"/>
  <c r="R296" i="1"/>
  <c r="U297" i="1"/>
  <c r="R297" i="1"/>
  <c r="U298" i="1"/>
  <c r="R298" i="1"/>
  <c r="U299" i="1"/>
  <c r="R299" i="1"/>
  <c r="U300" i="1"/>
  <c r="R300" i="1"/>
  <c r="U301" i="1"/>
  <c r="R301" i="1"/>
  <c r="U302" i="1"/>
  <c r="R302" i="1"/>
  <c r="U303" i="1"/>
  <c r="R303" i="1"/>
  <c r="U304" i="1"/>
  <c r="R304" i="1"/>
  <c r="U305" i="1"/>
  <c r="R305" i="1"/>
  <c r="U306" i="1"/>
  <c r="R306" i="1"/>
  <c r="U307" i="1"/>
  <c r="R307" i="1"/>
  <c r="U308" i="1"/>
  <c r="R308" i="1"/>
  <c r="U309" i="1"/>
  <c r="R309" i="1"/>
  <c r="U310" i="1"/>
  <c r="R310" i="1"/>
  <c r="U311" i="1"/>
  <c r="R311" i="1"/>
  <c r="U312" i="1"/>
  <c r="R312" i="1"/>
  <c r="U313" i="1"/>
  <c r="R313" i="1"/>
  <c r="U314" i="1"/>
  <c r="R314" i="1"/>
  <c r="U315" i="1"/>
  <c r="R315" i="1"/>
  <c r="U316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U359" i="1"/>
  <c r="R359" i="1"/>
  <c r="U360" i="1"/>
  <c r="R360" i="1"/>
  <c r="U361" i="1"/>
  <c r="R361" i="1"/>
  <c r="U362" i="1"/>
  <c r="R362" i="1"/>
  <c r="U363" i="1"/>
  <c r="R363" i="1"/>
  <c r="U364" i="1"/>
  <c r="R364" i="1"/>
  <c r="U365" i="1"/>
  <c r="R365" i="1"/>
  <c r="U366" i="1"/>
  <c r="R366" i="1"/>
  <c r="U367" i="1"/>
  <c r="R367" i="1"/>
  <c r="R368" i="1"/>
  <c r="R369" i="1"/>
  <c r="R370" i="1"/>
  <c r="U371" i="1"/>
  <c r="R371" i="1"/>
  <c r="U372" i="1"/>
  <c r="R372" i="1"/>
  <c r="U373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7" i="1"/>
  <c r="R458" i="1"/>
  <c r="R459" i="1"/>
  <c r="R460" i="1"/>
  <c r="R461" i="1"/>
  <c r="R462" i="1"/>
  <c r="R463" i="1"/>
  <c r="R464" i="1"/>
  <c r="R465" i="1"/>
  <c r="R466" i="1"/>
  <c r="R467" i="1"/>
  <c r="U474" i="1"/>
  <c r="R474" i="1"/>
  <c r="U475" i="1"/>
  <c r="R475" i="1"/>
  <c r="U476" i="1"/>
  <c r="R476" i="1"/>
  <c r="U477" i="1"/>
  <c r="R477" i="1"/>
  <c r="U478" i="1"/>
  <c r="R478" i="1"/>
  <c r="U479" i="1"/>
  <c r="R479" i="1"/>
  <c r="U480" i="1"/>
  <c r="R480" i="1"/>
  <c r="U481" i="1"/>
  <c r="R481" i="1"/>
  <c r="U482" i="1"/>
  <c r="R482" i="1"/>
  <c r="U483" i="1"/>
  <c r="R483" i="1"/>
  <c r="U484" i="1"/>
  <c r="R484" i="1"/>
  <c r="U485" i="1"/>
  <c r="R485" i="1"/>
  <c r="U486" i="1"/>
  <c r="R486" i="1"/>
  <c r="U487" i="1"/>
  <c r="R487" i="1"/>
  <c r="U488" i="1"/>
  <c r="R488" i="1"/>
  <c r="U489" i="1"/>
  <c r="R489" i="1"/>
  <c r="U490" i="1"/>
  <c r="R490" i="1"/>
  <c r="U491" i="1"/>
  <c r="R491" i="1"/>
  <c r="U492" i="1"/>
  <c r="R492" i="1"/>
  <c r="U493" i="1"/>
  <c r="R493" i="1"/>
  <c r="U494" i="1"/>
  <c r="R494" i="1"/>
  <c r="U495" i="1"/>
  <c r="R495" i="1"/>
  <c r="U496" i="1"/>
  <c r="R496" i="1"/>
  <c r="U497" i="1"/>
  <c r="R497" i="1"/>
  <c r="U498" i="1"/>
  <c r="R498" i="1"/>
  <c r="U499" i="1"/>
  <c r="R499" i="1"/>
  <c r="U500" i="1"/>
  <c r="R500" i="1"/>
  <c r="U501" i="1"/>
  <c r="R501" i="1"/>
  <c r="U502" i="1"/>
  <c r="R502" i="1"/>
  <c r="U503" i="1"/>
  <c r="R503" i="1"/>
  <c r="U504" i="1"/>
  <c r="R504" i="1"/>
  <c r="U505" i="1"/>
  <c r="R505" i="1"/>
  <c r="U506" i="1"/>
  <c r="R506" i="1"/>
  <c r="R508" i="1"/>
  <c r="R510" i="1"/>
  <c r="R512" i="1"/>
  <c r="U513" i="1"/>
  <c r="R513" i="1"/>
  <c r="U514" i="1"/>
  <c r="R514" i="1"/>
  <c r="U515" i="1"/>
  <c r="R515" i="1"/>
  <c r="U516" i="1"/>
  <c r="R516" i="1"/>
  <c r="U517" i="1"/>
  <c r="R517" i="1"/>
  <c r="U518" i="1"/>
  <c r="R518" i="1"/>
  <c r="U519" i="1"/>
  <c r="R519" i="1"/>
  <c r="U520" i="1"/>
  <c r="R520" i="1"/>
  <c r="U521" i="1"/>
  <c r="R521" i="1"/>
  <c r="R523" i="1"/>
  <c r="R525" i="1"/>
  <c r="R527" i="1"/>
  <c r="U528" i="1"/>
  <c r="R528" i="1"/>
  <c r="U529" i="1"/>
  <c r="R529" i="1"/>
  <c r="U530" i="1"/>
  <c r="R530" i="1"/>
  <c r="U531" i="1"/>
  <c r="R531" i="1"/>
  <c r="U532" i="1"/>
  <c r="R532" i="1"/>
  <c r="U533" i="1"/>
  <c r="R533" i="1"/>
  <c r="U534" i="1"/>
  <c r="R534" i="1"/>
  <c r="U535" i="1"/>
  <c r="R535" i="1"/>
  <c r="U543" i="1"/>
  <c r="R543" i="1"/>
  <c r="U544" i="1"/>
  <c r="R544" i="1"/>
  <c r="U545" i="1"/>
  <c r="R545" i="1"/>
  <c r="U546" i="1"/>
  <c r="R546" i="1"/>
  <c r="U547" i="1"/>
  <c r="R547" i="1"/>
  <c r="U548" i="1"/>
  <c r="R548" i="1"/>
  <c r="U549" i="1"/>
  <c r="R549" i="1"/>
  <c r="U550" i="1"/>
  <c r="R550" i="1"/>
  <c r="U551" i="1"/>
  <c r="R551" i="1"/>
  <c r="U552" i="1"/>
  <c r="R552" i="1"/>
  <c r="U553" i="1"/>
  <c r="R553" i="1"/>
  <c r="U554" i="1"/>
  <c r="R554" i="1"/>
  <c r="U555" i="1"/>
  <c r="R555" i="1"/>
  <c r="U556" i="1"/>
  <c r="R556" i="1"/>
  <c r="U557" i="1"/>
  <c r="R557" i="1"/>
  <c r="U558" i="1"/>
  <c r="R558" i="1"/>
  <c r="U559" i="1"/>
  <c r="R559" i="1"/>
  <c r="U560" i="1"/>
  <c r="R560" i="1"/>
  <c r="U561" i="1"/>
  <c r="R561" i="1"/>
  <c r="U562" i="1"/>
  <c r="R562" i="1"/>
  <c r="U563" i="1"/>
  <c r="R563" i="1"/>
  <c r="U564" i="1"/>
  <c r="R564" i="1"/>
  <c r="U565" i="1"/>
  <c r="R565" i="1"/>
  <c r="U566" i="1"/>
  <c r="R566" i="1"/>
  <c r="U567" i="1"/>
  <c r="R567" i="1"/>
  <c r="U568" i="1"/>
  <c r="R568" i="1"/>
  <c r="U569" i="1"/>
  <c r="R569" i="1"/>
  <c r="U570" i="1"/>
  <c r="R570" i="1"/>
  <c r="U571" i="1"/>
  <c r="R571" i="1"/>
  <c r="U572" i="1"/>
  <c r="R572" i="1"/>
  <c r="U573" i="1"/>
  <c r="R573" i="1"/>
  <c r="U574" i="1"/>
  <c r="R574" i="1"/>
  <c r="U575" i="1"/>
  <c r="R575" i="1"/>
  <c r="U576" i="1"/>
  <c r="R576" i="1"/>
  <c r="U577" i="1"/>
  <c r="R577" i="1"/>
  <c r="U578" i="1"/>
  <c r="R578" i="1"/>
  <c r="U579" i="1"/>
  <c r="R579" i="1"/>
  <c r="U580" i="1"/>
  <c r="R580" i="1"/>
  <c r="U581" i="1"/>
  <c r="R581" i="1"/>
  <c r="U582" i="1"/>
  <c r="R582" i="1"/>
  <c r="U583" i="1"/>
  <c r="R583" i="1"/>
  <c r="U584" i="1"/>
  <c r="R584" i="1"/>
  <c r="U585" i="1"/>
  <c r="R585" i="1"/>
  <c r="U586" i="1"/>
  <c r="R586" i="1"/>
  <c r="U587" i="1"/>
  <c r="R587" i="1"/>
  <c r="U588" i="1"/>
  <c r="R588" i="1"/>
  <c r="U589" i="1"/>
  <c r="R589" i="1"/>
  <c r="U590" i="1"/>
  <c r="R590" i="1"/>
  <c r="U591" i="1"/>
  <c r="R591" i="1"/>
  <c r="U592" i="1"/>
  <c r="R592" i="1"/>
  <c r="U593" i="1"/>
  <c r="R593" i="1"/>
  <c r="U594" i="1"/>
  <c r="R594" i="1"/>
  <c r="U595" i="1"/>
  <c r="R595" i="1"/>
  <c r="U596" i="1"/>
  <c r="R596" i="1"/>
  <c r="U597" i="1"/>
  <c r="R597" i="1"/>
  <c r="U598" i="1"/>
  <c r="R598" i="1"/>
  <c r="U599" i="1"/>
  <c r="R599" i="1"/>
  <c r="U600" i="1"/>
  <c r="R600" i="1"/>
  <c r="U601" i="1"/>
  <c r="R601" i="1"/>
  <c r="U602" i="1"/>
  <c r="R602" i="1"/>
  <c r="U603" i="1"/>
  <c r="R603" i="1"/>
  <c r="U610" i="1"/>
  <c r="R610" i="1"/>
  <c r="U611" i="1"/>
  <c r="R611" i="1"/>
  <c r="U612" i="1"/>
  <c r="R612" i="1"/>
  <c r="U613" i="1"/>
  <c r="R613" i="1"/>
  <c r="U614" i="1"/>
  <c r="R614" i="1"/>
  <c r="U615" i="1"/>
  <c r="R615" i="1"/>
  <c r="U616" i="1"/>
  <c r="R616" i="1"/>
  <c r="U617" i="1"/>
  <c r="R617" i="1"/>
  <c r="U618" i="1"/>
  <c r="R618" i="1"/>
  <c r="U619" i="1"/>
  <c r="R619" i="1"/>
  <c r="U620" i="1"/>
  <c r="R620" i="1"/>
  <c r="U621" i="1"/>
  <c r="R621" i="1"/>
  <c r="U622" i="1"/>
  <c r="R622" i="1"/>
  <c r="U623" i="1"/>
  <c r="R623" i="1"/>
  <c r="U624" i="1"/>
  <c r="R624" i="1"/>
  <c r="U625" i="1"/>
  <c r="R625" i="1"/>
  <c r="U626" i="1"/>
  <c r="R626" i="1"/>
  <c r="U627" i="1"/>
  <c r="R627" i="1"/>
  <c r="U628" i="1"/>
  <c r="R628" i="1"/>
  <c r="U629" i="1"/>
  <c r="R629" i="1"/>
  <c r="U630" i="1"/>
  <c r="R630" i="1"/>
  <c r="U631" i="1"/>
  <c r="R631" i="1"/>
  <c r="U632" i="1"/>
  <c r="R632" i="1"/>
  <c r="U633" i="1"/>
  <c r="R633" i="1"/>
  <c r="U634" i="1"/>
  <c r="R634" i="1"/>
  <c r="U635" i="1"/>
  <c r="R635" i="1"/>
  <c r="U636" i="1"/>
  <c r="R636" i="1"/>
  <c r="U637" i="1"/>
  <c r="R637" i="1"/>
  <c r="U638" i="1"/>
  <c r="R638" i="1"/>
  <c r="U639" i="1"/>
  <c r="R639" i="1"/>
  <c r="U640" i="1"/>
  <c r="R640" i="1"/>
  <c r="U641" i="1"/>
  <c r="R641" i="1"/>
  <c r="U642" i="1"/>
  <c r="R642" i="1"/>
  <c r="U643" i="1"/>
  <c r="R643" i="1"/>
  <c r="U644" i="1"/>
  <c r="R644" i="1"/>
  <c r="U645" i="1"/>
  <c r="R645" i="1"/>
  <c r="U646" i="1"/>
  <c r="R646" i="1"/>
  <c r="U647" i="1"/>
  <c r="R647" i="1"/>
  <c r="U648" i="1"/>
  <c r="R648" i="1"/>
  <c r="U649" i="1"/>
  <c r="R649" i="1"/>
  <c r="U650" i="1"/>
  <c r="R650" i="1"/>
  <c r="U651" i="1"/>
  <c r="R651" i="1"/>
  <c r="U652" i="1"/>
  <c r="R652" i="1"/>
  <c r="U653" i="1"/>
  <c r="R653" i="1"/>
  <c r="U654" i="1"/>
  <c r="R654" i="1"/>
  <c r="U655" i="1"/>
  <c r="R655" i="1"/>
  <c r="U656" i="1"/>
  <c r="R656" i="1"/>
  <c r="U657" i="1"/>
  <c r="R657" i="1"/>
  <c r="U658" i="1"/>
  <c r="R658" i="1"/>
  <c r="U659" i="1"/>
  <c r="R659" i="1"/>
  <c r="U660" i="1"/>
  <c r="R660" i="1"/>
  <c r="U661" i="1"/>
  <c r="R661" i="1"/>
  <c r="U662" i="1"/>
  <c r="R662" i="1"/>
  <c r="U672" i="1"/>
  <c r="R672" i="1"/>
  <c r="U673" i="1"/>
  <c r="R673" i="1"/>
  <c r="U674" i="1"/>
  <c r="R674" i="1"/>
  <c r="R675" i="1"/>
  <c r="R676" i="1"/>
  <c r="R677" i="1"/>
  <c r="R679" i="1"/>
  <c r="R680" i="1"/>
  <c r="R681" i="1"/>
  <c r="R682" i="1"/>
  <c r="R683" i="1"/>
  <c r="R684" i="1"/>
  <c r="R685" i="1"/>
  <c r="R687" i="1"/>
  <c r="R688" i="1"/>
  <c r="R689" i="1"/>
  <c r="R690" i="1"/>
  <c r="R691" i="1"/>
  <c r="R692" i="1"/>
  <c r="R711" i="1"/>
  <c r="R712" i="1"/>
  <c r="R713" i="1"/>
  <c r="R714" i="1"/>
  <c r="R715" i="1"/>
  <c r="R716" i="1"/>
  <c r="R717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U746" i="1"/>
  <c r="R746" i="1"/>
  <c r="U747" i="1"/>
  <c r="R747" i="1"/>
  <c r="U748" i="1"/>
  <c r="R748" i="1"/>
  <c r="U749" i="1"/>
  <c r="R749" i="1"/>
  <c r="U750" i="1"/>
  <c r="R750" i="1"/>
  <c r="U751" i="1"/>
  <c r="R751" i="1"/>
  <c r="U752" i="1"/>
  <c r="R752" i="1"/>
  <c r="U753" i="1"/>
  <c r="R753" i="1"/>
  <c r="U754" i="1"/>
  <c r="R754" i="1"/>
  <c r="U755" i="1"/>
  <c r="R755" i="1"/>
  <c r="U756" i="1"/>
  <c r="R756" i="1"/>
  <c r="U757" i="1"/>
  <c r="R757" i="1"/>
  <c r="U758" i="1"/>
  <c r="R758" i="1"/>
  <c r="U759" i="1"/>
  <c r="R759" i="1"/>
  <c r="U760" i="1"/>
  <c r="R760" i="1"/>
  <c r="U761" i="1"/>
  <c r="R761" i="1"/>
  <c r="U762" i="1"/>
  <c r="R762" i="1"/>
  <c r="U763" i="1"/>
  <c r="R763" i="1"/>
  <c r="U764" i="1"/>
  <c r="R764" i="1"/>
  <c r="U765" i="1"/>
  <c r="R765" i="1"/>
  <c r="U766" i="1"/>
  <c r="R766" i="1"/>
  <c r="U767" i="1"/>
  <c r="R767" i="1"/>
  <c r="U768" i="1"/>
  <c r="R768" i="1"/>
  <c r="U769" i="1"/>
  <c r="R769" i="1"/>
  <c r="U770" i="1"/>
  <c r="R770" i="1"/>
  <c r="U771" i="1"/>
  <c r="R771" i="1"/>
  <c r="U772" i="1"/>
  <c r="R772" i="1"/>
  <c r="U773" i="1"/>
  <c r="R773" i="1"/>
  <c r="U774" i="1"/>
  <c r="R774" i="1"/>
  <c r="U775" i="1"/>
  <c r="R775" i="1"/>
  <c r="U776" i="1"/>
  <c r="R776" i="1"/>
  <c r="U777" i="1"/>
  <c r="R777" i="1"/>
  <c r="U778" i="1"/>
  <c r="R778" i="1"/>
  <c r="U779" i="1"/>
  <c r="R779" i="1"/>
  <c r="U780" i="1"/>
  <c r="R780" i="1"/>
  <c r="U781" i="1"/>
  <c r="R781" i="1"/>
  <c r="U782" i="1"/>
  <c r="R782" i="1"/>
  <c r="U783" i="1"/>
  <c r="R783" i="1"/>
  <c r="U784" i="1"/>
  <c r="R784" i="1"/>
  <c r="U785" i="1"/>
  <c r="R785" i="1"/>
  <c r="U786" i="1"/>
  <c r="R786" i="1"/>
  <c r="U787" i="1"/>
  <c r="R787" i="1"/>
  <c r="U788" i="1"/>
  <c r="R788" i="1"/>
  <c r="U789" i="1"/>
  <c r="R789" i="1"/>
  <c r="U790" i="1"/>
  <c r="R790" i="1"/>
  <c r="U791" i="1"/>
  <c r="R791" i="1"/>
  <c r="U796" i="1"/>
  <c r="R796" i="1"/>
  <c r="U797" i="1"/>
  <c r="R797" i="1"/>
  <c r="U798" i="1"/>
  <c r="R798" i="1"/>
  <c r="U799" i="1"/>
  <c r="R799" i="1"/>
  <c r="U800" i="1"/>
  <c r="R800" i="1"/>
  <c r="U801" i="1"/>
  <c r="R801" i="1"/>
  <c r="U802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U847" i="1"/>
  <c r="R847" i="1"/>
  <c r="U848" i="1"/>
  <c r="R848" i="1"/>
  <c r="U849" i="1"/>
  <c r="R849" i="1"/>
  <c r="U850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P5" i="3"/>
  <c r="S5" i="3"/>
  <c r="M95" i="6"/>
  <c r="I95" i="6"/>
  <c r="M94" i="6"/>
  <c r="K94" i="6"/>
  <c r="I94" i="6"/>
  <c r="M93" i="6"/>
  <c r="I93" i="6"/>
  <c r="G93" i="6"/>
  <c r="M92" i="6"/>
  <c r="I92" i="6"/>
  <c r="M91" i="6"/>
  <c r="I91" i="6"/>
  <c r="M90" i="6"/>
  <c r="I90" i="6"/>
  <c r="M89" i="6"/>
  <c r="I89" i="6"/>
  <c r="M88" i="6"/>
  <c r="I88" i="6"/>
  <c r="M87" i="6"/>
  <c r="I87" i="6"/>
  <c r="M86" i="6"/>
  <c r="I86" i="6"/>
  <c r="M85" i="6"/>
  <c r="I85" i="6"/>
  <c r="M84" i="6"/>
  <c r="I84" i="6"/>
  <c r="M83" i="6"/>
  <c r="I83" i="6"/>
  <c r="G83" i="6"/>
  <c r="M82" i="6"/>
  <c r="I82" i="6"/>
  <c r="G82" i="6"/>
  <c r="M81" i="6"/>
  <c r="I81" i="6"/>
  <c r="G81" i="6"/>
  <c r="M80" i="6"/>
  <c r="I80" i="6"/>
  <c r="G80" i="6"/>
  <c r="M79" i="6"/>
  <c r="I79" i="6"/>
  <c r="G79" i="6"/>
  <c r="M78" i="6"/>
  <c r="I78" i="6"/>
  <c r="G78" i="6"/>
  <c r="M77" i="6"/>
  <c r="I77" i="6"/>
  <c r="G77" i="6"/>
  <c r="M76" i="6"/>
  <c r="I76" i="6"/>
  <c r="G76" i="6"/>
  <c r="M75" i="6"/>
  <c r="I75" i="6"/>
  <c r="M74" i="6"/>
  <c r="I74" i="6"/>
  <c r="M73" i="6"/>
  <c r="I73" i="6"/>
  <c r="G73" i="6"/>
  <c r="M72" i="6"/>
  <c r="I72" i="6"/>
  <c r="G72" i="6"/>
  <c r="M71" i="6"/>
  <c r="I71" i="6"/>
  <c r="M70" i="6"/>
  <c r="I70" i="6"/>
  <c r="M69" i="6"/>
  <c r="I69" i="6"/>
  <c r="G69" i="6"/>
  <c r="M68" i="6"/>
  <c r="I68" i="6"/>
  <c r="G68" i="6"/>
  <c r="M67" i="6"/>
  <c r="I67" i="6"/>
  <c r="G67" i="6"/>
  <c r="M66" i="6"/>
  <c r="I66" i="6"/>
  <c r="M65" i="6"/>
  <c r="I65" i="6"/>
  <c r="M64" i="6"/>
  <c r="I64" i="6"/>
  <c r="M52" i="6"/>
  <c r="I52" i="6"/>
  <c r="G52" i="6"/>
  <c r="M51" i="6"/>
  <c r="I51" i="6"/>
  <c r="G51" i="6"/>
  <c r="M63" i="6"/>
  <c r="I63" i="6"/>
  <c r="G63" i="6"/>
  <c r="M62" i="6"/>
  <c r="I62" i="6"/>
  <c r="G62" i="6"/>
  <c r="M61" i="6"/>
  <c r="I61" i="6"/>
  <c r="G61" i="6"/>
  <c r="M60" i="6"/>
  <c r="I60" i="6"/>
  <c r="G60" i="6"/>
  <c r="M59" i="6"/>
  <c r="I59" i="6"/>
  <c r="G59" i="6"/>
  <c r="M58" i="6"/>
  <c r="I58" i="6"/>
  <c r="G58" i="6"/>
  <c r="M57" i="6"/>
  <c r="I57" i="6"/>
  <c r="G57" i="6"/>
  <c r="M56" i="6"/>
  <c r="I56" i="6"/>
  <c r="M55" i="6"/>
  <c r="I55" i="6"/>
  <c r="M54" i="6"/>
  <c r="I54" i="6"/>
  <c r="M53" i="6"/>
  <c r="I53" i="6"/>
  <c r="G53" i="6"/>
  <c r="M50" i="6"/>
  <c r="I50" i="6"/>
  <c r="G50" i="6"/>
  <c r="M49" i="6"/>
  <c r="I49" i="6"/>
  <c r="G49" i="6"/>
  <c r="M48" i="6"/>
  <c r="I48" i="6"/>
  <c r="G48" i="6"/>
  <c r="M47" i="6"/>
  <c r="I47" i="6"/>
  <c r="M46" i="6"/>
  <c r="I46" i="6"/>
  <c r="M45" i="6"/>
  <c r="I45" i="6"/>
  <c r="M44" i="6"/>
  <c r="I44" i="6"/>
  <c r="M43" i="6"/>
  <c r="I43" i="6"/>
  <c r="M42" i="6"/>
  <c r="I42" i="6"/>
  <c r="G42" i="6"/>
  <c r="M41" i="6"/>
  <c r="I41" i="6"/>
  <c r="G41" i="6"/>
  <c r="M40" i="6"/>
  <c r="I40" i="6"/>
  <c r="M39" i="6"/>
  <c r="I39" i="6"/>
  <c r="M38" i="6"/>
  <c r="I38" i="6"/>
  <c r="M37" i="6"/>
  <c r="I37" i="6"/>
  <c r="M36" i="6"/>
  <c r="I36" i="6"/>
  <c r="M35" i="6"/>
  <c r="I35" i="6"/>
  <c r="M34" i="6"/>
  <c r="I34" i="6"/>
  <c r="M33" i="6"/>
  <c r="I33" i="6"/>
  <c r="M32" i="6"/>
  <c r="I32" i="6"/>
  <c r="M31" i="6"/>
  <c r="I31" i="6"/>
  <c r="M30" i="6"/>
  <c r="I30" i="6"/>
  <c r="M29" i="6"/>
  <c r="I29" i="6"/>
  <c r="M28" i="6"/>
  <c r="I28" i="6"/>
  <c r="M27" i="6"/>
  <c r="I27" i="6"/>
  <c r="M26" i="6"/>
  <c r="I26" i="6"/>
  <c r="M25" i="6"/>
  <c r="I25" i="6"/>
  <c r="M24" i="6"/>
  <c r="I24" i="6"/>
  <c r="M23" i="6"/>
  <c r="I23" i="6"/>
  <c r="M22" i="6"/>
  <c r="I22" i="6"/>
  <c r="M21" i="6"/>
  <c r="I21" i="6"/>
  <c r="M20" i="6"/>
  <c r="I20" i="6"/>
  <c r="M19" i="6"/>
  <c r="I19" i="6"/>
  <c r="M18" i="6"/>
  <c r="I18" i="6"/>
  <c r="M17" i="6"/>
  <c r="I17" i="6"/>
  <c r="M16" i="6"/>
  <c r="I16" i="6"/>
  <c r="M15" i="6"/>
  <c r="I15" i="6"/>
  <c r="M14" i="6"/>
  <c r="I14" i="6"/>
  <c r="M13" i="6"/>
  <c r="I13" i="6"/>
  <c r="M12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P8" i="5"/>
  <c r="H298" i="5"/>
  <c r="H294" i="5"/>
  <c r="H295" i="5"/>
  <c r="H296" i="5"/>
  <c r="H297" i="5"/>
  <c r="H293" i="5"/>
  <c r="H292" i="5"/>
  <c r="H291" i="5"/>
  <c r="H288" i="5"/>
  <c r="H289" i="5"/>
  <c r="H290" i="5"/>
  <c r="H287" i="5"/>
  <c r="H286" i="5"/>
  <c r="H276" i="5"/>
  <c r="H273" i="5"/>
  <c r="H274" i="5"/>
  <c r="H275" i="5"/>
  <c r="H272" i="5"/>
  <c r="H271" i="5"/>
  <c r="H268" i="5"/>
  <c r="H267" i="5"/>
  <c r="H266" i="5"/>
  <c r="H265" i="5"/>
  <c r="H264" i="5"/>
  <c r="H263" i="5"/>
  <c r="H257" i="5"/>
  <c r="H256" i="5"/>
  <c r="H254" i="5"/>
  <c r="H255" i="5"/>
  <c r="H176" i="5"/>
  <c r="H177" i="5"/>
  <c r="H178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8" i="5"/>
  <c r="H259" i="5"/>
  <c r="H260" i="5"/>
  <c r="H261" i="5"/>
  <c r="H262" i="5"/>
  <c r="H269" i="5"/>
  <c r="H270" i="5"/>
  <c r="H277" i="5"/>
  <c r="H278" i="5"/>
  <c r="H279" i="5"/>
  <c r="H280" i="5"/>
  <c r="H281" i="5"/>
  <c r="H282" i="5"/>
  <c r="H283" i="5"/>
  <c r="H284" i="5"/>
  <c r="H285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L33" i="3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128" i="5"/>
  <c r="P6" i="5"/>
  <c r="P7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5" i="5"/>
  <c r="V378" i="5"/>
  <c r="AA358" i="5"/>
  <c r="P358" i="5" s="1"/>
  <c r="V358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68" i="5"/>
  <c r="N267" i="5"/>
  <c r="N266" i="5"/>
  <c r="N265" i="5"/>
  <c r="N264" i="5"/>
  <c r="N263" i="5"/>
  <c r="N259" i="5"/>
  <c r="N258" i="5"/>
  <c r="N257" i="5"/>
  <c r="N256" i="5"/>
  <c r="N255" i="5"/>
  <c r="N254" i="5"/>
  <c r="N242" i="5"/>
  <c r="N241" i="5"/>
  <c r="N240" i="5"/>
  <c r="N239" i="5"/>
  <c r="N238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187" i="5"/>
  <c r="N186" i="5"/>
  <c r="N185" i="5"/>
  <c r="N184" i="5"/>
  <c r="N183" i="5"/>
  <c r="N182" i="5"/>
  <c r="N181" i="5"/>
  <c r="N180" i="5"/>
  <c r="N179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5" i="5"/>
  <c r="L25" i="3"/>
  <c r="L234" i="3"/>
  <c r="L235" i="3"/>
  <c r="L236" i="3"/>
  <c r="L237" i="3"/>
  <c r="L238" i="3"/>
  <c r="L239" i="3"/>
  <c r="L233" i="3"/>
  <c r="L221" i="3"/>
  <c r="L222" i="3"/>
  <c r="L223" i="3"/>
  <c r="L224" i="3"/>
  <c r="L225" i="3"/>
  <c r="L226" i="3"/>
  <c r="L220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196" i="3"/>
  <c r="L191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76" i="3"/>
  <c r="L169" i="3"/>
  <c r="L170" i="3"/>
  <c r="L171" i="3"/>
  <c r="L172" i="3"/>
  <c r="L173" i="3"/>
  <c r="L174" i="3"/>
  <c r="L168" i="3"/>
  <c r="L159" i="3"/>
  <c r="L160" i="3"/>
  <c r="L161" i="3"/>
  <c r="L162" i="3"/>
  <c r="L163" i="3"/>
  <c r="L164" i="3"/>
  <c r="L158" i="3"/>
  <c r="L154" i="3"/>
  <c r="L150" i="3"/>
  <c r="L145" i="3"/>
  <c r="L144" i="3"/>
  <c r="L139" i="3"/>
  <c r="L140" i="3"/>
  <c r="L134" i="3"/>
  <c r="L135" i="3"/>
  <c r="L136" i="3"/>
  <c r="L137" i="3"/>
  <c r="L138" i="3"/>
  <c r="L133" i="3"/>
  <c r="L131" i="3"/>
  <c r="L125" i="3"/>
  <c r="L116" i="3"/>
  <c r="L114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97" i="3"/>
  <c r="L94" i="3"/>
  <c r="L95" i="3"/>
  <c r="L93" i="3"/>
  <c r="L88" i="3"/>
  <c r="L89" i="3"/>
  <c r="L90" i="3"/>
  <c r="L91" i="3"/>
  <c r="L87" i="3"/>
  <c r="L84" i="3"/>
  <c r="L85" i="3"/>
  <c r="L83" i="3"/>
  <c r="L82" i="3"/>
  <c r="L81" i="3"/>
  <c r="L80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47" i="3"/>
  <c r="L45" i="3"/>
  <c r="L42" i="3"/>
  <c r="L43" i="3"/>
  <c r="L41" i="3"/>
  <c r="L36" i="3"/>
  <c r="L37" i="3"/>
  <c r="L38" i="3"/>
  <c r="L26" i="3"/>
  <c r="L27" i="3"/>
  <c r="L28" i="3"/>
  <c r="L29" i="3"/>
  <c r="L30" i="3"/>
  <c r="L31" i="3"/>
  <c r="L32" i="3"/>
  <c r="L39" i="3"/>
  <c r="L40" i="3"/>
  <c r="L44" i="3"/>
  <c r="L46" i="3"/>
  <c r="L73" i="3"/>
  <c r="L74" i="3"/>
  <c r="L75" i="3"/>
  <c r="L76" i="3"/>
  <c r="L77" i="3"/>
  <c r="L78" i="3"/>
  <c r="L79" i="3"/>
  <c r="L86" i="3"/>
  <c r="L92" i="3"/>
  <c r="L96" i="3"/>
  <c r="L115" i="3"/>
  <c r="L117" i="3"/>
  <c r="L118" i="3"/>
  <c r="L119" i="3"/>
  <c r="L120" i="3"/>
  <c r="L121" i="3"/>
  <c r="L122" i="3"/>
  <c r="L123" i="3"/>
  <c r="L124" i="3"/>
  <c r="L126" i="3"/>
  <c r="L127" i="3"/>
  <c r="L128" i="3"/>
  <c r="L129" i="3"/>
  <c r="L130" i="3"/>
  <c r="L132" i="3"/>
  <c r="L141" i="3"/>
  <c r="L142" i="3"/>
  <c r="L143" i="3"/>
  <c r="L146" i="3"/>
  <c r="L147" i="3"/>
  <c r="L148" i="3"/>
  <c r="L149" i="3"/>
  <c r="L151" i="3"/>
  <c r="L152" i="3"/>
  <c r="L153" i="3"/>
  <c r="L155" i="3"/>
  <c r="L156" i="3"/>
  <c r="L157" i="3"/>
  <c r="L165" i="3"/>
  <c r="L166" i="3"/>
  <c r="L167" i="3"/>
  <c r="L175" i="3"/>
  <c r="L190" i="3"/>
  <c r="L192" i="3"/>
  <c r="L193" i="3"/>
  <c r="L194" i="3"/>
  <c r="L195" i="3"/>
  <c r="L210" i="3"/>
  <c r="L211" i="3"/>
  <c r="L212" i="3"/>
  <c r="L213" i="3"/>
  <c r="L214" i="3"/>
  <c r="L215" i="3"/>
  <c r="L216" i="3"/>
  <c r="L217" i="3"/>
  <c r="L218" i="3"/>
  <c r="L219" i="3"/>
  <c r="L227" i="3"/>
  <c r="L228" i="3"/>
  <c r="L229" i="3"/>
  <c r="L230" i="3"/>
  <c r="L231" i="3"/>
  <c r="L23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T235" i="3"/>
  <c r="T228" i="3"/>
  <c r="T229" i="3"/>
  <c r="T230" i="3"/>
  <c r="T231" i="3"/>
  <c r="T232" i="3"/>
  <c r="T233" i="3"/>
  <c r="T234" i="3"/>
  <c r="T227" i="3"/>
  <c r="T211" i="3"/>
  <c r="T212" i="3"/>
  <c r="T213" i="3"/>
  <c r="T214" i="3"/>
  <c r="T215" i="3"/>
  <c r="T216" i="3"/>
  <c r="T217" i="3"/>
  <c r="T218" i="3"/>
  <c r="T219" i="3"/>
  <c r="T220" i="3"/>
  <c r="T221" i="3"/>
  <c r="T196" i="3"/>
  <c r="T197" i="3"/>
  <c r="T198" i="3"/>
  <c r="T199" i="3"/>
  <c r="T200" i="3"/>
  <c r="T201" i="3"/>
  <c r="T202" i="3"/>
  <c r="T203" i="3"/>
  <c r="T205" i="3"/>
  <c r="T206" i="3"/>
  <c r="T207" i="3"/>
  <c r="T208" i="3"/>
  <c r="T209" i="3"/>
  <c r="T190" i="3"/>
  <c r="T189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76" i="3"/>
  <c r="T175" i="3"/>
  <c r="T169" i="3"/>
  <c r="T170" i="3"/>
  <c r="T171" i="3"/>
  <c r="T172" i="3"/>
  <c r="T173" i="3"/>
  <c r="T174" i="3"/>
  <c r="T159" i="3"/>
  <c r="T160" i="3"/>
  <c r="T161" i="3"/>
  <c r="T162" i="3"/>
  <c r="T163" i="3"/>
  <c r="T164" i="3"/>
  <c r="T165" i="3"/>
  <c r="T166" i="3"/>
  <c r="T167" i="3"/>
  <c r="T168" i="3"/>
  <c r="T106" i="3"/>
  <c r="T103" i="3"/>
  <c r="T104" i="3"/>
  <c r="T102" i="3"/>
  <c r="T82" i="3"/>
  <c r="T81" i="3"/>
  <c r="T80" i="3"/>
  <c r="T54" i="3"/>
  <c r="T49" i="3"/>
  <c r="T47" i="3"/>
  <c r="T48" i="3"/>
  <c r="T39" i="3"/>
  <c r="T40" i="3"/>
  <c r="T41" i="3"/>
  <c r="T42" i="3"/>
  <c r="T43" i="3"/>
  <c r="T44" i="3"/>
  <c r="T45" i="3"/>
  <c r="T33" i="3"/>
  <c r="T32" i="3"/>
  <c r="T31" i="3"/>
  <c r="T30" i="3"/>
  <c r="T29" i="3"/>
  <c r="T28" i="3"/>
  <c r="T27" i="3"/>
  <c r="T26" i="3"/>
  <c r="T25" i="3"/>
  <c r="F239" i="3"/>
  <c r="F238" i="3"/>
  <c r="F237" i="3"/>
  <c r="F227" i="3"/>
  <c r="F226" i="3"/>
  <c r="F225" i="3"/>
  <c r="F224" i="3"/>
  <c r="F223" i="3"/>
  <c r="G222" i="3"/>
  <c r="T222" i="3"/>
  <c r="F215" i="3"/>
  <c r="F214" i="3"/>
  <c r="G210" i="3"/>
  <c r="T210" i="3"/>
  <c r="G204" i="3"/>
  <c r="T204" i="3"/>
  <c r="G158" i="3"/>
  <c r="T158" i="3"/>
  <c r="G157" i="3"/>
  <c r="Q190" i="3"/>
  <c r="G140" i="3"/>
  <c r="T140" i="3"/>
  <c r="G141" i="3"/>
  <c r="T141" i="3"/>
  <c r="G142" i="3"/>
  <c r="T142" i="3"/>
  <c r="G143" i="3"/>
  <c r="T143" i="3"/>
  <c r="G144" i="3"/>
  <c r="T144" i="3"/>
  <c r="G145" i="3"/>
  <c r="T145" i="3"/>
  <c r="G146" i="3"/>
  <c r="T146" i="3"/>
  <c r="G147" i="3"/>
  <c r="G148" i="3"/>
  <c r="G149" i="3"/>
  <c r="T149" i="3"/>
  <c r="G150" i="3"/>
  <c r="T150" i="3"/>
  <c r="G151" i="3"/>
  <c r="G152" i="3"/>
  <c r="G153" i="3"/>
  <c r="G154" i="3"/>
  <c r="T154" i="3"/>
  <c r="G155" i="3"/>
  <c r="T155" i="3"/>
  <c r="G156" i="3"/>
  <c r="T156" i="3"/>
  <c r="G139" i="3"/>
  <c r="T139" i="3"/>
  <c r="G134" i="3"/>
  <c r="G135" i="3"/>
  <c r="G136" i="3"/>
  <c r="G137" i="3"/>
  <c r="G138" i="3"/>
  <c r="G133" i="3"/>
  <c r="J101" i="3"/>
  <c r="N101" i="3"/>
  <c r="T101" i="3"/>
  <c r="P101" i="3"/>
  <c r="Q115" i="3"/>
  <c r="Q117" i="3"/>
  <c r="Q118" i="3"/>
  <c r="Q119" i="3"/>
  <c r="Q120" i="3"/>
  <c r="Q121" i="3"/>
  <c r="Q122" i="3"/>
  <c r="Q123" i="3"/>
  <c r="Q124" i="3"/>
  <c r="Q126" i="3"/>
  <c r="Q127" i="3"/>
  <c r="Q128" i="3"/>
  <c r="Q129" i="3"/>
  <c r="Q130" i="3"/>
  <c r="Q132" i="3"/>
  <c r="Q141" i="3"/>
  <c r="Q142" i="3"/>
  <c r="Q143" i="3"/>
  <c r="Q146" i="3"/>
  <c r="Q147" i="3"/>
  <c r="Q148" i="3"/>
  <c r="Q149" i="3"/>
  <c r="Q151" i="3"/>
  <c r="Q152" i="3"/>
  <c r="Q153" i="3"/>
  <c r="Q155" i="3"/>
  <c r="Q156" i="3"/>
  <c r="Q157" i="3"/>
  <c r="Q165" i="3"/>
  <c r="Q166" i="3"/>
  <c r="Q167" i="3"/>
  <c r="Q175" i="3"/>
  <c r="Q192" i="3"/>
  <c r="Q193" i="3"/>
  <c r="Q194" i="3"/>
  <c r="Q195" i="3"/>
  <c r="Q210" i="3"/>
  <c r="Q211" i="3"/>
  <c r="Q212" i="3"/>
  <c r="Q213" i="3"/>
  <c r="Q214" i="3"/>
  <c r="Q215" i="3"/>
  <c r="Q216" i="3"/>
  <c r="Q217" i="3"/>
  <c r="Q218" i="3"/>
  <c r="Q219" i="3"/>
  <c r="Q227" i="3"/>
  <c r="Q229" i="3"/>
  <c r="Q230" i="3"/>
  <c r="Q231" i="3"/>
  <c r="Q232" i="3"/>
  <c r="T107" i="3"/>
  <c r="P107" i="3"/>
  <c r="T108" i="3"/>
  <c r="P108" i="3"/>
  <c r="T109" i="3"/>
  <c r="P109" i="3"/>
  <c r="T110" i="3"/>
  <c r="P110" i="3"/>
  <c r="T111" i="3"/>
  <c r="P111" i="3"/>
  <c r="T112" i="3"/>
  <c r="P112" i="3"/>
  <c r="T113" i="3"/>
  <c r="P113" i="3"/>
  <c r="T114" i="3"/>
  <c r="P114" i="3"/>
  <c r="T115" i="3"/>
  <c r="P115" i="3"/>
  <c r="T116" i="3"/>
  <c r="P116" i="3"/>
  <c r="T117" i="3"/>
  <c r="P117" i="3"/>
  <c r="T118" i="3"/>
  <c r="P118" i="3"/>
  <c r="T119" i="3"/>
  <c r="P119" i="3"/>
  <c r="T120" i="3"/>
  <c r="P120" i="3"/>
  <c r="T121" i="3"/>
  <c r="P121" i="3"/>
  <c r="T122" i="3"/>
  <c r="P122" i="3"/>
  <c r="T123" i="3"/>
  <c r="P123" i="3"/>
  <c r="T124" i="3"/>
  <c r="P124" i="3"/>
  <c r="T125" i="3"/>
  <c r="P125" i="3"/>
  <c r="T126" i="3"/>
  <c r="P126" i="3"/>
  <c r="T127" i="3"/>
  <c r="P127" i="3"/>
  <c r="T128" i="3"/>
  <c r="P128" i="3"/>
  <c r="T129" i="3"/>
  <c r="P129" i="3"/>
  <c r="T130" i="3"/>
  <c r="P130" i="3"/>
  <c r="T131" i="3"/>
  <c r="P131" i="3"/>
  <c r="T132" i="3"/>
  <c r="P132" i="3"/>
  <c r="P139" i="3"/>
  <c r="P140" i="3"/>
  <c r="P141" i="3"/>
  <c r="P142" i="3"/>
  <c r="P143" i="3"/>
  <c r="P144" i="3"/>
  <c r="P145" i="3"/>
  <c r="P146" i="3"/>
  <c r="P149" i="3"/>
  <c r="P150" i="3"/>
  <c r="T153" i="3"/>
  <c r="P153" i="3"/>
  <c r="P154" i="3"/>
  <c r="P155" i="3"/>
  <c r="P156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T191" i="3"/>
  <c r="P191" i="3"/>
  <c r="P196" i="3"/>
  <c r="P197" i="3"/>
  <c r="P198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T223" i="3"/>
  <c r="P223" i="3"/>
  <c r="T224" i="3"/>
  <c r="P224" i="3"/>
  <c r="T225" i="3"/>
  <c r="P225" i="3"/>
  <c r="T226" i="3"/>
  <c r="P226" i="3"/>
  <c r="P227" i="3"/>
  <c r="P228" i="3"/>
  <c r="P229" i="3"/>
  <c r="P231" i="3"/>
  <c r="P232" i="3"/>
  <c r="P233" i="3"/>
  <c r="P234" i="3"/>
  <c r="P235" i="3"/>
  <c r="T236" i="3"/>
  <c r="P236" i="3"/>
  <c r="T237" i="3"/>
  <c r="P237" i="3"/>
  <c r="T238" i="3"/>
  <c r="P238" i="3"/>
  <c r="T239" i="3"/>
  <c r="P239" i="3"/>
  <c r="Q73" i="3"/>
  <c r="G79" i="3"/>
  <c r="G78" i="3"/>
  <c r="G77" i="3"/>
  <c r="G76" i="3"/>
  <c r="G75" i="3"/>
  <c r="G74" i="3"/>
  <c r="G73" i="3"/>
  <c r="G56" i="3"/>
  <c r="G57" i="3"/>
  <c r="T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55" i="3"/>
  <c r="G53" i="3"/>
  <c r="G52" i="3"/>
  <c r="P54" i="3"/>
  <c r="P80" i="3"/>
  <c r="P81" i="3"/>
  <c r="P82" i="3"/>
  <c r="T83" i="3"/>
  <c r="P83" i="3"/>
  <c r="T84" i="3"/>
  <c r="P84" i="3"/>
  <c r="T85" i="3"/>
  <c r="P85" i="3"/>
  <c r="T86" i="3"/>
  <c r="P86" i="3"/>
  <c r="T87" i="3"/>
  <c r="P87" i="3"/>
  <c r="T88" i="3"/>
  <c r="P88" i="3"/>
  <c r="T89" i="3"/>
  <c r="P89" i="3"/>
  <c r="T90" i="3"/>
  <c r="P90" i="3"/>
  <c r="T91" i="3"/>
  <c r="P91" i="3"/>
  <c r="T92" i="3"/>
  <c r="P92" i="3"/>
  <c r="T93" i="3"/>
  <c r="P93" i="3"/>
  <c r="T94" i="3"/>
  <c r="P94" i="3"/>
  <c r="T95" i="3"/>
  <c r="P95" i="3"/>
  <c r="T96" i="3"/>
  <c r="P96" i="3"/>
  <c r="T97" i="3"/>
  <c r="P97" i="3"/>
  <c r="T98" i="3"/>
  <c r="P98" i="3"/>
  <c r="T99" i="3"/>
  <c r="P99" i="3"/>
  <c r="T100" i="3"/>
  <c r="P100" i="3"/>
  <c r="P102" i="3"/>
  <c r="P103" i="3"/>
  <c r="P104" i="3"/>
  <c r="T105" i="3"/>
  <c r="P105" i="3"/>
  <c r="P106" i="3"/>
  <c r="Q74" i="3"/>
  <c r="Q75" i="3"/>
  <c r="Q76" i="3"/>
  <c r="Q77" i="3"/>
  <c r="Q78" i="3"/>
  <c r="Q79" i="3"/>
  <c r="Q86" i="3"/>
  <c r="Q92" i="3"/>
  <c r="Q96" i="3"/>
  <c r="G51" i="3"/>
  <c r="G50" i="3"/>
  <c r="T50" i="3"/>
  <c r="P50" i="3"/>
  <c r="P47" i="3"/>
  <c r="P48" i="3"/>
  <c r="P49" i="3"/>
  <c r="G46" i="3"/>
  <c r="P39" i="3"/>
  <c r="Q39" i="3"/>
  <c r="P40" i="3"/>
  <c r="P41" i="3"/>
  <c r="P42" i="3"/>
  <c r="P43" i="3"/>
  <c r="P44" i="3"/>
  <c r="P45" i="3"/>
  <c r="Q40" i="3"/>
  <c r="Q44" i="3"/>
  <c r="Q46" i="3"/>
  <c r="G35" i="3"/>
  <c r="G36" i="3"/>
  <c r="G37" i="3"/>
  <c r="G38" i="3"/>
  <c r="G34" i="3"/>
  <c r="Q32" i="3"/>
  <c r="P32" i="3"/>
  <c r="P31" i="3"/>
  <c r="P28" i="3"/>
  <c r="P26" i="3"/>
  <c r="P27" i="3"/>
  <c r="P25" i="3"/>
  <c r="Q25" i="3"/>
  <c r="Q26" i="3"/>
  <c r="Q27" i="3"/>
  <c r="Q28" i="3"/>
  <c r="Q29" i="3"/>
  <c r="Q30" i="3"/>
  <c r="Q31" i="3"/>
  <c r="P29" i="3"/>
  <c r="P30" i="3"/>
  <c r="T74" i="3"/>
  <c r="P74" i="3"/>
  <c r="T34" i="3"/>
  <c r="P34" i="3"/>
  <c r="T46" i="3"/>
  <c r="P46" i="3"/>
  <c r="T69" i="3"/>
  <c r="P69" i="3"/>
  <c r="T61" i="3"/>
  <c r="P61" i="3"/>
  <c r="T75" i="3"/>
  <c r="P75" i="3"/>
  <c r="T62" i="3"/>
  <c r="P62" i="3"/>
  <c r="T68" i="3"/>
  <c r="P68" i="3"/>
  <c r="T60" i="3"/>
  <c r="P60" i="3"/>
  <c r="T76" i="3"/>
  <c r="P76" i="3"/>
  <c r="T37" i="3"/>
  <c r="P37" i="3"/>
  <c r="T52" i="3"/>
  <c r="P52" i="3"/>
  <c r="T67" i="3"/>
  <c r="P67" i="3"/>
  <c r="T59" i="3"/>
  <c r="P59" i="3"/>
  <c r="T77" i="3"/>
  <c r="P77" i="3"/>
  <c r="T70" i="3"/>
  <c r="P70" i="3"/>
  <c r="T36" i="3"/>
  <c r="P36" i="3"/>
  <c r="T53" i="3"/>
  <c r="P53" i="3"/>
  <c r="T66" i="3"/>
  <c r="P66" i="3"/>
  <c r="T58" i="3"/>
  <c r="P58" i="3"/>
  <c r="T78" i="3"/>
  <c r="P78" i="3"/>
  <c r="T38" i="3"/>
  <c r="P38" i="3"/>
  <c r="T35" i="3"/>
  <c r="P35" i="3"/>
  <c r="T55" i="3"/>
  <c r="P55" i="3"/>
  <c r="T65" i="3"/>
  <c r="P65" i="3"/>
  <c r="T79" i="3"/>
  <c r="P79" i="3"/>
  <c r="T72" i="3"/>
  <c r="P72" i="3"/>
  <c r="T64" i="3"/>
  <c r="P64" i="3"/>
  <c r="T56" i="3"/>
  <c r="P56" i="3"/>
  <c r="T51" i="3"/>
  <c r="P51" i="3"/>
  <c r="T71" i="3"/>
  <c r="P71" i="3"/>
  <c r="T63" i="3"/>
  <c r="P63" i="3"/>
  <c r="T73" i="3"/>
  <c r="P73" i="3"/>
  <c r="Q24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5" i="3"/>
  <c r="T11" i="3"/>
  <c r="P11" i="3"/>
  <c r="T6" i="3"/>
  <c r="P6" i="3"/>
  <c r="T7" i="3"/>
  <c r="P7" i="3"/>
  <c r="T8" i="3"/>
  <c r="P8" i="3"/>
  <c r="T9" i="3"/>
  <c r="P9" i="3"/>
  <c r="T10" i="3"/>
  <c r="P10" i="3"/>
  <c r="T12" i="3"/>
  <c r="P12" i="3"/>
  <c r="T13" i="3"/>
  <c r="P13" i="3"/>
  <c r="T14" i="3"/>
  <c r="P14" i="3"/>
  <c r="T15" i="3"/>
  <c r="P15" i="3"/>
  <c r="T16" i="3"/>
  <c r="P16" i="3"/>
  <c r="T17" i="3"/>
  <c r="P17" i="3"/>
  <c r="T18" i="3"/>
  <c r="P18" i="3"/>
  <c r="T19" i="3"/>
  <c r="P19" i="3"/>
  <c r="T20" i="3"/>
  <c r="P20" i="3"/>
  <c r="T21" i="3"/>
  <c r="P21" i="3"/>
  <c r="T22" i="3"/>
  <c r="P22" i="3"/>
  <c r="T23" i="3"/>
  <c r="P23" i="3"/>
  <c r="T24" i="3"/>
  <c r="P24" i="3"/>
  <c r="I239" i="3"/>
  <c r="I238" i="3"/>
  <c r="I237" i="3"/>
  <c r="O228" i="3"/>
  <c r="Q228" i="3"/>
  <c r="N228" i="3"/>
  <c r="J222" i="3"/>
  <c r="J221" i="3"/>
  <c r="J220" i="3"/>
  <c r="J219" i="3"/>
  <c r="J218" i="3"/>
  <c r="J217" i="3"/>
  <c r="J216" i="3"/>
  <c r="J215" i="3"/>
  <c r="J214" i="3"/>
  <c r="J203" i="3"/>
  <c r="J202" i="3"/>
  <c r="P201" i="3"/>
  <c r="P200" i="3"/>
  <c r="P199" i="3"/>
  <c r="J190" i="3"/>
  <c r="P190" i="3"/>
  <c r="J175" i="3"/>
  <c r="P175" i="3"/>
  <c r="J168" i="3"/>
  <c r="J167" i="3"/>
  <c r="J166" i="3"/>
  <c r="J165" i="3"/>
  <c r="P158" i="3"/>
  <c r="J157" i="3"/>
  <c r="T157" i="3"/>
  <c r="P157" i="3"/>
  <c r="J153" i="3"/>
  <c r="J152" i="3"/>
  <c r="T152" i="3"/>
  <c r="P152" i="3"/>
  <c r="J151" i="3"/>
  <c r="T151" i="3"/>
  <c r="P151" i="3"/>
  <c r="J148" i="3"/>
  <c r="T148" i="3"/>
  <c r="P148" i="3"/>
  <c r="J147" i="3"/>
  <c r="T147" i="3"/>
  <c r="P147" i="3"/>
  <c r="J146" i="3"/>
  <c r="T138" i="3"/>
  <c r="P138" i="3"/>
  <c r="T137" i="3"/>
  <c r="P137" i="3"/>
  <c r="T136" i="3"/>
  <c r="P136" i="3"/>
  <c r="T135" i="3"/>
  <c r="P135" i="3"/>
  <c r="T134" i="3"/>
  <c r="P134" i="3"/>
  <c r="T133" i="3"/>
  <c r="P133" i="3"/>
  <c r="J132" i="3"/>
  <c r="J131" i="3"/>
  <c r="J129" i="3"/>
  <c r="J128" i="3"/>
  <c r="J127" i="3"/>
  <c r="J126" i="3"/>
  <c r="J125" i="3"/>
  <c r="J124" i="3"/>
  <c r="J123" i="3"/>
  <c r="J122" i="3"/>
  <c r="J115" i="3"/>
  <c r="J110" i="3"/>
  <c r="J104" i="3"/>
  <c r="J103" i="3"/>
  <c r="J102" i="3"/>
  <c r="J100" i="3"/>
  <c r="J99" i="3"/>
  <c r="J95" i="3"/>
  <c r="J91" i="3"/>
  <c r="J88" i="3"/>
  <c r="J87" i="3"/>
  <c r="J83" i="3"/>
  <c r="J78" i="3"/>
  <c r="J77" i="3"/>
  <c r="J76" i="3"/>
  <c r="J75" i="3"/>
  <c r="J74" i="3"/>
  <c r="J73" i="3"/>
  <c r="P57" i="3"/>
  <c r="P230" i="3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289" i="1"/>
  <c r="N454" i="1"/>
  <c r="N453" i="1"/>
  <c r="N452" i="1"/>
  <c r="N451" i="1"/>
  <c r="N450" i="1"/>
  <c r="N449" i="1"/>
  <c r="N448" i="1"/>
  <c r="N447" i="1"/>
  <c r="N446" i="1"/>
  <c r="N445" i="1"/>
  <c r="N433" i="1"/>
  <c r="N432" i="1"/>
  <c r="N431" i="1"/>
  <c r="N430" i="1"/>
  <c r="N429" i="1"/>
  <c r="N428" i="1"/>
  <c r="N427" i="1"/>
  <c r="N426" i="1"/>
  <c r="N425" i="1"/>
  <c r="N422" i="1"/>
  <c r="N423" i="1"/>
  <c r="N424" i="1"/>
  <c r="N421" i="1"/>
  <c r="N467" i="1"/>
  <c r="N466" i="1"/>
  <c r="N465" i="1"/>
  <c r="N464" i="1"/>
  <c r="N463" i="1"/>
  <c r="N444" i="1"/>
  <c r="N443" i="1"/>
  <c r="N442" i="1"/>
  <c r="N441" i="1"/>
  <c r="N440" i="1"/>
  <c r="M799" i="1"/>
  <c r="M872" i="1"/>
  <c r="M873" i="1"/>
  <c r="M874" i="1"/>
  <c r="M875" i="1"/>
  <c r="M876" i="1"/>
  <c r="M871" i="1"/>
  <c r="U823" i="1"/>
  <c r="R823" i="1"/>
  <c r="U824" i="1"/>
  <c r="R824" i="1"/>
  <c r="U825" i="1"/>
  <c r="R825" i="1"/>
  <c r="U826" i="1"/>
  <c r="R826" i="1"/>
  <c r="U827" i="1"/>
  <c r="R827" i="1"/>
  <c r="U828" i="1"/>
  <c r="R828" i="1"/>
  <c r="U829" i="1"/>
  <c r="R829" i="1"/>
  <c r="U830" i="1"/>
  <c r="R830" i="1"/>
  <c r="U831" i="1"/>
  <c r="R831" i="1"/>
  <c r="U833" i="1"/>
  <c r="R833" i="1"/>
  <c r="U834" i="1"/>
  <c r="R834" i="1"/>
  <c r="U835" i="1"/>
  <c r="R835" i="1"/>
  <c r="U836" i="1"/>
  <c r="R836" i="1"/>
  <c r="U838" i="1"/>
  <c r="R838" i="1"/>
  <c r="U839" i="1"/>
  <c r="R839" i="1"/>
  <c r="U840" i="1"/>
  <c r="R840" i="1"/>
  <c r="U841" i="1"/>
  <c r="R841" i="1"/>
  <c r="U842" i="1"/>
  <c r="R842" i="1"/>
  <c r="U843" i="1"/>
  <c r="R843" i="1"/>
  <c r="U844" i="1"/>
  <c r="R844" i="1"/>
  <c r="U845" i="1"/>
  <c r="R845" i="1"/>
  <c r="U846" i="1"/>
  <c r="R846" i="1"/>
  <c r="U818" i="1"/>
  <c r="R818" i="1"/>
  <c r="U819" i="1"/>
  <c r="R819" i="1"/>
  <c r="U820" i="1"/>
  <c r="R820" i="1"/>
  <c r="U821" i="1"/>
  <c r="R821" i="1"/>
  <c r="U837" i="1"/>
  <c r="R837" i="1"/>
  <c r="U822" i="1"/>
  <c r="R822" i="1"/>
  <c r="U832" i="1"/>
  <c r="R832" i="1"/>
  <c r="U817" i="1"/>
  <c r="R817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60" i="1"/>
  <c r="U793" i="1"/>
  <c r="R793" i="1"/>
  <c r="U794" i="1"/>
  <c r="R794" i="1"/>
  <c r="U795" i="1"/>
  <c r="R795" i="1"/>
  <c r="U792" i="1"/>
  <c r="R792" i="1"/>
  <c r="N719" i="1"/>
  <c r="N716" i="1"/>
  <c r="N717" i="1"/>
  <c r="N718" i="1"/>
  <c r="N715" i="1"/>
  <c r="N712" i="1"/>
  <c r="N713" i="1"/>
  <c r="N714" i="1"/>
  <c r="N711" i="1"/>
  <c r="R710" i="1"/>
  <c r="R709" i="1"/>
  <c r="R707" i="1"/>
  <c r="R708" i="1"/>
  <c r="R706" i="1"/>
  <c r="R705" i="1"/>
  <c r="R699" i="1"/>
  <c r="R704" i="1"/>
  <c r="R703" i="1"/>
  <c r="R702" i="1"/>
  <c r="R701" i="1"/>
  <c r="R700" i="1"/>
  <c r="R697" i="1"/>
  <c r="R698" i="1"/>
  <c r="R693" i="1"/>
  <c r="R696" i="1"/>
  <c r="R695" i="1"/>
  <c r="R694" i="1"/>
  <c r="N565" i="1"/>
  <c r="U671" i="1"/>
  <c r="R671" i="1"/>
  <c r="U670" i="1"/>
  <c r="R670" i="1"/>
  <c r="U542" i="1"/>
  <c r="R542" i="1"/>
  <c r="N566" i="1"/>
  <c r="N567" i="1"/>
  <c r="N568" i="1"/>
  <c r="N569" i="1"/>
  <c r="N570" i="1"/>
  <c r="N571" i="1"/>
  <c r="N572" i="1"/>
  <c r="N573" i="1"/>
  <c r="N574" i="1"/>
  <c r="N575" i="1"/>
  <c r="N576" i="1"/>
  <c r="N664" i="1"/>
  <c r="N665" i="1"/>
  <c r="N666" i="1"/>
  <c r="N667" i="1"/>
  <c r="N668" i="1"/>
  <c r="N669" i="1"/>
  <c r="N663" i="1"/>
  <c r="R666" i="1"/>
  <c r="R667" i="1"/>
  <c r="R668" i="1"/>
  <c r="R669" i="1"/>
  <c r="R665" i="1"/>
  <c r="R664" i="1"/>
  <c r="R663" i="1"/>
  <c r="N605" i="1"/>
  <c r="N606" i="1"/>
  <c r="N607" i="1"/>
  <c r="N608" i="1"/>
  <c r="N609" i="1"/>
  <c r="N604" i="1"/>
  <c r="N537" i="1"/>
  <c r="N538" i="1"/>
  <c r="N539" i="1"/>
  <c r="N540" i="1"/>
  <c r="N541" i="1"/>
  <c r="N536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N527" i="1"/>
  <c r="N525" i="1"/>
  <c r="N523" i="1"/>
  <c r="N526" i="1"/>
  <c r="N524" i="1"/>
  <c r="N522" i="1"/>
  <c r="R522" i="1"/>
  <c r="N508" i="1"/>
  <c r="N509" i="1"/>
  <c r="N510" i="1"/>
  <c r="N511" i="1"/>
  <c r="N512" i="1"/>
  <c r="N507" i="1"/>
  <c r="R511" i="1"/>
  <c r="R509" i="1"/>
  <c r="U526" i="1"/>
  <c r="R526" i="1"/>
  <c r="U524" i="1"/>
  <c r="R524" i="1"/>
  <c r="U507" i="1"/>
  <c r="R507" i="1"/>
  <c r="U473" i="1"/>
  <c r="R473" i="1"/>
  <c r="U472" i="1"/>
  <c r="R472" i="1"/>
  <c r="U471" i="1"/>
  <c r="R471" i="1"/>
  <c r="U470" i="1"/>
  <c r="R470" i="1"/>
  <c r="U469" i="1"/>
  <c r="R469" i="1"/>
  <c r="U468" i="1"/>
  <c r="R468" i="1"/>
  <c r="N390" i="1"/>
  <c r="N391" i="1"/>
  <c r="N392" i="1"/>
  <c r="N393" i="1"/>
  <c r="N394" i="1"/>
  <c r="N389" i="1"/>
  <c r="N458" i="1"/>
  <c r="N459" i="1"/>
  <c r="N460" i="1"/>
  <c r="N461" i="1"/>
  <c r="N462" i="1"/>
  <c r="N457" i="1"/>
  <c r="N435" i="1"/>
  <c r="N436" i="1"/>
  <c r="N437" i="1"/>
  <c r="N438" i="1"/>
  <c r="N439" i="1"/>
  <c r="N434" i="1"/>
  <c r="N363" i="1"/>
  <c r="N364" i="1"/>
  <c r="N362" i="1"/>
  <c r="N361" i="1"/>
  <c r="N360" i="1"/>
  <c r="N359" i="1"/>
  <c r="N365" i="1"/>
  <c r="N366" i="1"/>
  <c r="N367" i="1"/>
  <c r="N358" i="1"/>
  <c r="N357" i="1"/>
  <c r="N356" i="1"/>
  <c r="N379" i="1"/>
  <c r="N378" i="1"/>
  <c r="N355" i="1"/>
  <c r="N354" i="1"/>
  <c r="N353" i="1"/>
  <c r="N352" i="1"/>
  <c r="N348" i="1"/>
  <c r="N347" i="1"/>
  <c r="N339" i="1"/>
  <c r="N338" i="1"/>
  <c r="N333" i="1"/>
  <c r="N332" i="1"/>
  <c r="N331" i="1"/>
  <c r="N330" i="1"/>
  <c r="N324" i="1"/>
  <c r="N323" i="1"/>
  <c r="N217" i="1"/>
  <c r="N216" i="1"/>
  <c r="U202" i="1"/>
  <c r="R202" i="1"/>
  <c r="U201" i="1"/>
  <c r="R201" i="1"/>
  <c r="U200" i="1"/>
  <c r="R200" i="1"/>
  <c r="U199" i="1"/>
  <c r="R199" i="1"/>
  <c r="U194" i="1"/>
  <c r="R194" i="1"/>
  <c r="U193" i="1"/>
  <c r="R193" i="1"/>
  <c r="U192" i="1"/>
  <c r="R192" i="1"/>
  <c r="U191" i="1"/>
  <c r="R191" i="1"/>
  <c r="U211" i="1"/>
  <c r="R211" i="1"/>
  <c r="U215" i="1"/>
  <c r="R215" i="1"/>
  <c r="U214" i="1"/>
  <c r="R214" i="1"/>
  <c r="U213" i="1"/>
  <c r="R213" i="1"/>
  <c r="U196" i="1"/>
  <c r="R196" i="1"/>
  <c r="U197" i="1"/>
  <c r="R197" i="1"/>
  <c r="U195" i="1"/>
  <c r="R195" i="1"/>
  <c r="U212" i="1"/>
  <c r="R212" i="1"/>
  <c r="U198" i="1"/>
  <c r="R198" i="1"/>
  <c r="P222" i="3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</calcChain>
</file>

<file path=xl/sharedStrings.xml><?xml version="1.0" encoding="utf-8"?>
<sst xmlns="http://schemas.openxmlformats.org/spreadsheetml/2006/main" count="16723" uniqueCount="1064">
  <si>
    <t>Perfil</t>
  </si>
  <si>
    <t>Horizonte</t>
  </si>
  <si>
    <t>Areia</t>
  </si>
  <si>
    <t>Gr</t>
  </si>
  <si>
    <t>F</t>
  </si>
  <si>
    <t>Silte</t>
  </si>
  <si>
    <t>Argila</t>
  </si>
  <si>
    <t>CH</t>
  </si>
  <si>
    <t>Macro</t>
  </si>
  <si>
    <t>Micro</t>
  </si>
  <si>
    <t>Total</t>
  </si>
  <si>
    <t>Porosidade</t>
  </si>
  <si>
    <t>10 kPa</t>
  </si>
  <si>
    <t>1500 kPa</t>
  </si>
  <si>
    <t>RT</t>
  </si>
  <si>
    <t>cm</t>
  </si>
  <si>
    <t>Prof.</t>
  </si>
  <si>
    <t>A</t>
  </si>
  <si>
    <t>AB</t>
  </si>
  <si>
    <t>BA</t>
  </si>
  <si>
    <t>Bt1</t>
  </si>
  <si>
    <t>Bt2</t>
  </si>
  <si>
    <t>Bt3</t>
  </si>
  <si>
    <t>0-5</t>
  </si>
  <si>
    <t>18-60</t>
  </si>
  <si>
    <t>60-140</t>
  </si>
  <si>
    <t>140-170</t>
  </si>
  <si>
    <t>170-200</t>
  </si>
  <si>
    <t>Textura</t>
  </si>
  <si>
    <t>(USDA)</t>
  </si>
  <si>
    <t>5-18</t>
  </si>
  <si>
    <t>Franco-arenoso</t>
  </si>
  <si>
    <t>Franco-argilo-arenoso</t>
  </si>
  <si>
    <t>UF</t>
  </si>
  <si>
    <t>AC</t>
  </si>
  <si>
    <t>E</t>
  </si>
  <si>
    <t>0-15</t>
  </si>
  <si>
    <t>15-45</t>
  </si>
  <si>
    <t>45-80</t>
  </si>
  <si>
    <t>80-140</t>
  </si>
  <si>
    <t>140-200</t>
  </si>
  <si>
    <t>0-3</t>
  </si>
  <si>
    <t>3-10</t>
  </si>
  <si>
    <t>10-50</t>
  </si>
  <si>
    <t>50-120</t>
  </si>
  <si>
    <t>120-200</t>
  </si>
  <si>
    <t>3-15</t>
  </si>
  <si>
    <t>15-60</t>
  </si>
  <si>
    <t>60-120</t>
  </si>
  <si>
    <t>120-160</t>
  </si>
  <si>
    <t>160-190</t>
  </si>
  <si>
    <t>Argilo-arenosa</t>
  </si>
  <si>
    <t>BCf</t>
  </si>
  <si>
    <t>0-12</t>
  </si>
  <si>
    <t>12-27</t>
  </si>
  <si>
    <t>27-51</t>
  </si>
  <si>
    <t>51-77</t>
  </si>
  <si>
    <t>77-106</t>
  </si>
  <si>
    <t>106-146</t>
  </si>
  <si>
    <t>Franco-argiloso</t>
  </si>
  <si>
    <t>Btf</t>
  </si>
  <si>
    <t>Btf1</t>
  </si>
  <si>
    <t>0-13</t>
  </si>
  <si>
    <t>13-22</t>
  </si>
  <si>
    <t>22-45</t>
  </si>
  <si>
    <t>45-70</t>
  </si>
  <si>
    <t>70-107</t>
  </si>
  <si>
    <t>107-136</t>
  </si>
  <si>
    <t>Franco</t>
  </si>
  <si>
    <t>10-30</t>
  </si>
  <si>
    <t>30-60</t>
  </si>
  <si>
    <t>60-130</t>
  </si>
  <si>
    <t>130-160</t>
  </si>
  <si>
    <t>10-60</t>
  </si>
  <si>
    <t>140-190</t>
  </si>
  <si>
    <t>Bw1</t>
  </si>
  <si>
    <t>Bw2</t>
  </si>
  <si>
    <t>Bw3</t>
  </si>
  <si>
    <t>0-11</t>
  </si>
  <si>
    <t>11-27</t>
  </si>
  <si>
    <t>27-60</t>
  </si>
  <si>
    <t>60-99</t>
  </si>
  <si>
    <t>99-162</t>
  </si>
  <si>
    <t>162-255</t>
  </si>
  <si>
    <t>0-10</t>
  </si>
  <si>
    <t>28-59</t>
  </si>
  <si>
    <t>59-91</t>
  </si>
  <si>
    <t>91-141</t>
  </si>
  <si>
    <t>141-190</t>
  </si>
  <si>
    <t>10-28</t>
  </si>
  <si>
    <t>30-80</t>
  </si>
  <si>
    <t>80-130</t>
  </si>
  <si>
    <t>130-180</t>
  </si>
  <si>
    <t>180-200</t>
  </si>
  <si>
    <t>0-14</t>
  </si>
  <si>
    <t>14-32</t>
  </si>
  <si>
    <t>32-50</t>
  </si>
  <si>
    <t>50-88</t>
  </si>
  <si>
    <t>88-133</t>
  </si>
  <si>
    <t>133-200</t>
  </si>
  <si>
    <t>0-9</t>
  </si>
  <si>
    <t>9-25</t>
  </si>
  <si>
    <t>25-60</t>
  </si>
  <si>
    <t>60-113</t>
  </si>
  <si>
    <t>113-160</t>
  </si>
  <si>
    <t>160-250</t>
  </si>
  <si>
    <t>A2</t>
  </si>
  <si>
    <t>5-20</t>
  </si>
  <si>
    <t>20-70</t>
  </si>
  <si>
    <t>70-140</t>
  </si>
  <si>
    <t>Btf2</t>
  </si>
  <si>
    <t>Btf3</t>
  </si>
  <si>
    <t>10-25</t>
  </si>
  <si>
    <t>25-49</t>
  </si>
  <si>
    <t>49-78</t>
  </si>
  <si>
    <t>78-120</t>
  </si>
  <si>
    <t>120-190</t>
  </si>
  <si>
    <t>Franco siltoso</t>
  </si>
  <si>
    <t>Franco-argilo-siltosa</t>
  </si>
  <si>
    <t>10-26</t>
  </si>
  <si>
    <t>26-50</t>
  </si>
  <si>
    <t>50-80</t>
  </si>
  <si>
    <t>80-180</t>
  </si>
  <si>
    <t>40-70</t>
  </si>
  <si>
    <t>40-50</t>
  </si>
  <si>
    <t>35-90</t>
  </si>
  <si>
    <t>C</t>
  </si>
  <si>
    <t>0-8</t>
  </si>
  <si>
    <t>8-65</t>
  </si>
  <si>
    <t>Densidade</t>
  </si>
  <si>
    <t>Solo</t>
  </si>
  <si>
    <t>-</t>
  </si>
  <si>
    <t>Bt</t>
  </si>
  <si>
    <t>0-16</t>
  </si>
  <si>
    <t>16-34</t>
  </si>
  <si>
    <t>34-75</t>
  </si>
  <si>
    <t>Areia franca</t>
  </si>
  <si>
    <t>AL</t>
  </si>
  <si>
    <t>0-18</t>
  </si>
  <si>
    <t>18-35</t>
  </si>
  <si>
    <t>35-73</t>
  </si>
  <si>
    <t>18-30</t>
  </si>
  <si>
    <t>30-59</t>
  </si>
  <si>
    <t>15-35</t>
  </si>
  <si>
    <t>35-80</t>
  </si>
  <si>
    <t>0-17</t>
  </si>
  <si>
    <t>17-35</t>
  </si>
  <si>
    <t>35-70</t>
  </si>
  <si>
    <t>0-20</t>
  </si>
  <si>
    <t>20-40</t>
  </si>
  <si>
    <t>40-80</t>
  </si>
  <si>
    <t>45-75</t>
  </si>
  <si>
    <t>75-100</t>
  </si>
  <si>
    <t>12-45</t>
  </si>
  <si>
    <t>A1</t>
  </si>
  <si>
    <t>16-46</t>
  </si>
  <si>
    <t>46-65</t>
  </si>
  <si>
    <t>65-150</t>
  </si>
  <si>
    <t>0-30</t>
  </si>
  <si>
    <t>30-48</t>
  </si>
  <si>
    <t>20-62</t>
  </si>
  <si>
    <t>62-120</t>
  </si>
  <si>
    <t>0-25</t>
  </si>
  <si>
    <t>60-102</t>
  </si>
  <si>
    <t>102-152</t>
  </si>
  <si>
    <t>152-200</t>
  </si>
  <si>
    <t>Argila siltosa</t>
  </si>
  <si>
    <t>20-33</t>
  </si>
  <si>
    <t>33-105</t>
  </si>
  <si>
    <t>105-177</t>
  </si>
  <si>
    <t>177-220</t>
  </si>
  <si>
    <t>18-28</t>
  </si>
  <si>
    <t>28-58</t>
  </si>
  <si>
    <t>58-96</t>
  </si>
  <si>
    <t>96-180</t>
  </si>
  <si>
    <t>Argila arenosa</t>
  </si>
  <si>
    <t>AM</t>
  </si>
  <si>
    <t>48-110</t>
  </si>
  <si>
    <t>Ap</t>
  </si>
  <si>
    <t>Bt4</t>
  </si>
  <si>
    <t>Bt5</t>
  </si>
  <si>
    <t>40-60</t>
  </si>
  <si>
    <t>60-90</t>
  </si>
  <si>
    <t>90-120</t>
  </si>
  <si>
    <t>120-150</t>
  </si>
  <si>
    <t xml:space="preserve">Areia </t>
  </si>
  <si>
    <t>Franco arenoso</t>
  </si>
  <si>
    <t>AP</t>
  </si>
  <si>
    <t>Bw4</t>
  </si>
  <si>
    <t>Bw5</t>
  </si>
  <si>
    <t>15-37</t>
  </si>
  <si>
    <t>37-63</t>
  </si>
  <si>
    <t>63-89</t>
  </si>
  <si>
    <t>89-170</t>
  </si>
  <si>
    <t>Muito argilosa</t>
  </si>
  <si>
    <t>13-42</t>
  </si>
  <si>
    <t>42-71</t>
  </si>
  <si>
    <t>71-107</t>
  </si>
  <si>
    <t>12-41</t>
  </si>
  <si>
    <t>41-85</t>
  </si>
  <si>
    <t>20-49</t>
  </si>
  <si>
    <t>49-88</t>
  </si>
  <si>
    <t>BC</t>
  </si>
  <si>
    <t>20-46</t>
  </si>
  <si>
    <t>46-67</t>
  </si>
  <si>
    <t>67-103</t>
  </si>
  <si>
    <t>103-124</t>
  </si>
  <si>
    <t>124-150</t>
  </si>
  <si>
    <t>AE</t>
  </si>
  <si>
    <t>E1</t>
  </si>
  <si>
    <t>E2</t>
  </si>
  <si>
    <t>E3</t>
  </si>
  <si>
    <t>30-70</t>
  </si>
  <si>
    <t>70-87</t>
  </si>
  <si>
    <t>87-105</t>
  </si>
  <si>
    <t>105-130</t>
  </si>
  <si>
    <t>130-150</t>
  </si>
  <si>
    <t>Ap1</t>
  </si>
  <si>
    <t>Ap2</t>
  </si>
  <si>
    <t>10-20</t>
  </si>
  <si>
    <t>20-41</t>
  </si>
  <si>
    <t>Franco argiloso arenosa</t>
  </si>
  <si>
    <t>9-38</t>
  </si>
  <si>
    <t>38-72</t>
  </si>
  <si>
    <t>72-120</t>
  </si>
  <si>
    <t>18-46</t>
  </si>
  <si>
    <t>46-80</t>
  </si>
  <si>
    <t>80-150</t>
  </si>
  <si>
    <t>150-160</t>
  </si>
  <si>
    <t>C4</t>
  </si>
  <si>
    <t>CE</t>
  </si>
  <si>
    <t>2Bi1</t>
  </si>
  <si>
    <t>2Bi2</t>
  </si>
  <si>
    <t>17-40</t>
  </si>
  <si>
    <t>DF</t>
  </si>
  <si>
    <t>Bi</t>
  </si>
  <si>
    <t>30-65</t>
  </si>
  <si>
    <t>Bi1</t>
  </si>
  <si>
    <t>Bi2</t>
  </si>
  <si>
    <t>16-38</t>
  </si>
  <si>
    <t>38-70</t>
  </si>
  <si>
    <t>25-50</t>
  </si>
  <si>
    <t>50-70</t>
  </si>
  <si>
    <t>2Bi</t>
  </si>
  <si>
    <t>30-55</t>
  </si>
  <si>
    <t>B2</t>
  </si>
  <si>
    <t>2B3</t>
  </si>
  <si>
    <t>18-36</t>
  </si>
  <si>
    <t>36-70</t>
  </si>
  <si>
    <t>70-90</t>
  </si>
  <si>
    <t>C1g</t>
  </si>
  <si>
    <t>C2g</t>
  </si>
  <si>
    <t>16-37</t>
  </si>
  <si>
    <t>37-55</t>
  </si>
  <si>
    <t>C2</t>
  </si>
  <si>
    <t>C1</t>
  </si>
  <si>
    <t>20-35</t>
  </si>
  <si>
    <t>35-60</t>
  </si>
  <si>
    <t>0-19</t>
  </si>
  <si>
    <t>19-36</t>
  </si>
  <si>
    <t>36-68</t>
  </si>
  <si>
    <t>68-127</t>
  </si>
  <si>
    <t>127-200</t>
  </si>
  <si>
    <t>15-36</t>
  </si>
  <si>
    <t>36-60</t>
  </si>
  <si>
    <t>60-94</t>
  </si>
  <si>
    <t>94-142</t>
  </si>
  <si>
    <t>35-69</t>
  </si>
  <si>
    <t>69-140</t>
  </si>
  <si>
    <t>16-35</t>
  </si>
  <si>
    <t>140-210</t>
  </si>
  <si>
    <t>Bw2cn</t>
  </si>
  <si>
    <t>Bw3cn</t>
  </si>
  <si>
    <t>18-54</t>
  </si>
  <si>
    <t>54-105</t>
  </si>
  <si>
    <t>105-135</t>
  </si>
  <si>
    <t>80-124</t>
  </si>
  <si>
    <t>124-178</t>
  </si>
  <si>
    <t>A3</t>
  </si>
  <si>
    <t>1C</t>
  </si>
  <si>
    <t>2C</t>
  </si>
  <si>
    <t>13-35</t>
  </si>
  <si>
    <t>70-100</t>
  </si>
  <si>
    <t>Franco argiloso</t>
  </si>
  <si>
    <t>Bf</t>
  </si>
  <si>
    <t>20-60</t>
  </si>
  <si>
    <t>60-180</t>
  </si>
  <si>
    <t>180-280+</t>
  </si>
  <si>
    <t>ES</t>
  </si>
  <si>
    <t>GO</t>
  </si>
  <si>
    <t>20-50</t>
  </si>
  <si>
    <t>MG</t>
  </si>
  <si>
    <t>95-195</t>
  </si>
  <si>
    <t>195-215</t>
  </si>
  <si>
    <t>60-80</t>
  </si>
  <si>
    <t>100-200</t>
  </si>
  <si>
    <t>200-300</t>
  </si>
  <si>
    <t>300-400</t>
  </si>
  <si>
    <t>50-150</t>
  </si>
  <si>
    <t>150-250</t>
  </si>
  <si>
    <t>250-350</t>
  </si>
  <si>
    <t>B</t>
  </si>
  <si>
    <t>0-24</t>
  </si>
  <si>
    <t>24-51</t>
  </si>
  <si>
    <t>51-78</t>
  </si>
  <si>
    <t>Franca</t>
  </si>
  <si>
    <t>Argilo-siltosa</t>
  </si>
  <si>
    <t>6 kPa</t>
  </si>
  <si>
    <t>28-55</t>
  </si>
  <si>
    <t>55-94</t>
  </si>
  <si>
    <t>94-148</t>
  </si>
  <si>
    <t>148-220</t>
  </si>
  <si>
    <t>23-58</t>
  </si>
  <si>
    <t>58-100</t>
  </si>
  <si>
    <t>100-148</t>
  </si>
  <si>
    <t>148-180</t>
  </si>
  <si>
    <t>10-23</t>
  </si>
  <si>
    <t>9-19</t>
  </si>
  <si>
    <t>19-33</t>
  </si>
  <si>
    <t>33-61</t>
  </si>
  <si>
    <t>61-113</t>
  </si>
  <si>
    <t>113-167</t>
  </si>
  <si>
    <t>11-24</t>
  </si>
  <si>
    <t>24-49</t>
  </si>
  <si>
    <t>49-65</t>
  </si>
  <si>
    <t>65-132</t>
  </si>
  <si>
    <t>132-190</t>
  </si>
  <si>
    <t>35-67</t>
  </si>
  <si>
    <t>67-102</t>
  </si>
  <si>
    <t>103-137</t>
  </si>
  <si>
    <t>137-167</t>
  </si>
  <si>
    <t>13-27</t>
  </si>
  <si>
    <t>27-54</t>
  </si>
  <si>
    <t>54-102</t>
  </si>
  <si>
    <t>102-158</t>
  </si>
  <si>
    <t>158-235</t>
  </si>
  <si>
    <t>PA</t>
  </si>
  <si>
    <t>PB</t>
  </si>
  <si>
    <t>EB</t>
  </si>
  <si>
    <t>Btx/E</t>
  </si>
  <si>
    <t>Btx</t>
  </si>
  <si>
    <t>0-28</t>
  </si>
  <si>
    <t>28-50</t>
  </si>
  <si>
    <t>50-87</t>
  </si>
  <si>
    <t>87-112</t>
  </si>
  <si>
    <t>112-160</t>
  </si>
  <si>
    <t>PE</t>
  </si>
  <si>
    <t>E/A</t>
  </si>
  <si>
    <t>Bt/Bw</t>
  </si>
  <si>
    <t>14-36</t>
  </si>
  <si>
    <t>36-55</t>
  </si>
  <si>
    <t>55-70</t>
  </si>
  <si>
    <t>70-115</t>
  </si>
  <si>
    <t>115-143</t>
  </si>
  <si>
    <t>143-185</t>
  </si>
  <si>
    <t>185-320</t>
  </si>
  <si>
    <t>11-43</t>
  </si>
  <si>
    <t>Bin1</t>
  </si>
  <si>
    <t>Bin2</t>
  </si>
  <si>
    <t>15-40</t>
  </si>
  <si>
    <t>40-90</t>
  </si>
  <si>
    <t>90-130</t>
  </si>
  <si>
    <t>B/C</t>
  </si>
  <si>
    <t>Cn1</t>
  </si>
  <si>
    <t>0-21</t>
  </si>
  <si>
    <t>21-46</t>
  </si>
  <si>
    <t>46-82</t>
  </si>
  <si>
    <t>82-130</t>
  </si>
  <si>
    <t>130-200</t>
  </si>
  <si>
    <t>30-57</t>
  </si>
  <si>
    <t>57-80</t>
  </si>
  <si>
    <t>Bh</t>
  </si>
  <si>
    <t>Bsm</t>
  </si>
  <si>
    <t>15-46</t>
  </si>
  <si>
    <t>46-90</t>
  </si>
  <si>
    <t>90-112</t>
  </si>
  <si>
    <t>112-130</t>
  </si>
  <si>
    <t>Areia-franca</t>
  </si>
  <si>
    <t>Ak</t>
  </si>
  <si>
    <t>Ckn1</t>
  </si>
  <si>
    <t>Ckn2</t>
  </si>
  <si>
    <t>14-30</t>
  </si>
  <si>
    <t>30-56</t>
  </si>
  <si>
    <t>56-105</t>
  </si>
  <si>
    <t>105-160</t>
  </si>
  <si>
    <t>160-200</t>
  </si>
  <si>
    <t>B/E</t>
  </si>
  <si>
    <t>2Bt</t>
  </si>
  <si>
    <t>2Btf</t>
  </si>
  <si>
    <t>35-62</t>
  </si>
  <si>
    <t>62-75</t>
  </si>
  <si>
    <t>75-93</t>
  </si>
  <si>
    <t>93-140</t>
  </si>
  <si>
    <t>Apn</t>
  </si>
  <si>
    <t>A31</t>
  </si>
  <si>
    <t>A32</t>
  </si>
  <si>
    <t>Bw</t>
  </si>
  <si>
    <t>80-120</t>
  </si>
  <si>
    <t>IIC3</t>
  </si>
  <si>
    <t>Tradag</t>
  </si>
  <si>
    <t>150-240</t>
  </si>
  <si>
    <t>B1</t>
  </si>
  <si>
    <t>B21t</t>
  </si>
  <si>
    <t>B22t</t>
  </si>
  <si>
    <t>20-45</t>
  </si>
  <si>
    <t>180-300</t>
  </si>
  <si>
    <t>50-85</t>
  </si>
  <si>
    <t>85-150</t>
  </si>
  <si>
    <t>B22</t>
  </si>
  <si>
    <t>B21</t>
  </si>
  <si>
    <t>32-54</t>
  </si>
  <si>
    <t>54-95</t>
  </si>
  <si>
    <t>95-150</t>
  </si>
  <si>
    <t>B23</t>
  </si>
  <si>
    <t>50-100</t>
  </si>
  <si>
    <t>100-140</t>
  </si>
  <si>
    <t>45-100</t>
  </si>
  <si>
    <t>18-29</t>
  </si>
  <si>
    <t>29-51</t>
  </si>
  <si>
    <t>25-55</t>
  </si>
  <si>
    <t>55-100</t>
  </si>
  <si>
    <t>100-150</t>
  </si>
  <si>
    <t>50-90</t>
  </si>
  <si>
    <t>(B1)</t>
  </si>
  <si>
    <t>(B2)</t>
  </si>
  <si>
    <t>Trad1</t>
  </si>
  <si>
    <t>Trad2</t>
  </si>
  <si>
    <t>Trad3</t>
  </si>
  <si>
    <t>35-79</t>
  </si>
  <si>
    <t>79-170</t>
  </si>
  <si>
    <t>200-280</t>
  </si>
  <si>
    <t>280-420</t>
  </si>
  <si>
    <t>(B)</t>
  </si>
  <si>
    <t>55-90</t>
  </si>
  <si>
    <t>90-240</t>
  </si>
  <si>
    <t>IIC</t>
  </si>
  <si>
    <t>25-75</t>
  </si>
  <si>
    <t>75-105</t>
  </si>
  <si>
    <t>A/Bi</t>
  </si>
  <si>
    <t>B1I</t>
  </si>
  <si>
    <t>B2ig</t>
  </si>
  <si>
    <t>B3ig</t>
  </si>
  <si>
    <t>IICx</t>
  </si>
  <si>
    <t>10-22</t>
  </si>
  <si>
    <t>22-70</t>
  </si>
  <si>
    <t>70-114</t>
  </si>
  <si>
    <t>114-125</t>
  </si>
  <si>
    <t>125-150</t>
  </si>
  <si>
    <t>20-58</t>
  </si>
  <si>
    <t>100-180</t>
  </si>
  <si>
    <t>150-200</t>
  </si>
  <si>
    <t>110-150</t>
  </si>
  <si>
    <t>45-110</t>
  </si>
  <si>
    <t>90-180</t>
  </si>
  <si>
    <t>60-100</t>
  </si>
  <si>
    <t>100-160</t>
  </si>
  <si>
    <t>0-27</t>
  </si>
  <si>
    <t>27-42</t>
  </si>
  <si>
    <t>42-98</t>
  </si>
  <si>
    <t>98-150</t>
  </si>
  <si>
    <t>90-140</t>
  </si>
  <si>
    <t>I</t>
  </si>
  <si>
    <t>II</t>
  </si>
  <si>
    <t>120-140</t>
  </si>
  <si>
    <t>140-500</t>
  </si>
  <si>
    <t>IIC4</t>
  </si>
  <si>
    <t>C5g</t>
  </si>
  <si>
    <t>IIC2</t>
  </si>
  <si>
    <t>TRAD1</t>
  </si>
  <si>
    <t>TRAD2</t>
  </si>
  <si>
    <t>TRAD3</t>
  </si>
  <si>
    <t>200-320</t>
  </si>
  <si>
    <t>320-400</t>
  </si>
  <si>
    <t>130-250</t>
  </si>
  <si>
    <t>C3</t>
  </si>
  <si>
    <t>20-43</t>
  </si>
  <si>
    <t>68-90</t>
  </si>
  <si>
    <t>A11</t>
  </si>
  <si>
    <t>A12</t>
  </si>
  <si>
    <t>0-40</t>
  </si>
  <si>
    <t>16-30</t>
  </si>
  <si>
    <t>30-50</t>
  </si>
  <si>
    <t>50-66</t>
  </si>
  <si>
    <t>66-84</t>
  </si>
  <si>
    <t>84-104</t>
  </si>
  <si>
    <t>104-150</t>
  </si>
  <si>
    <t>IIC1</t>
  </si>
  <si>
    <t>IIIC2</t>
  </si>
  <si>
    <t>IIIC4</t>
  </si>
  <si>
    <t>0-35</t>
  </si>
  <si>
    <t>35-50</t>
  </si>
  <si>
    <t>50-75</t>
  </si>
  <si>
    <t>75-95</t>
  </si>
  <si>
    <t>95-140</t>
  </si>
  <si>
    <t>RJ</t>
  </si>
  <si>
    <t>1-4</t>
  </si>
  <si>
    <t>7-10</t>
  </si>
  <si>
    <t>10-13</t>
  </si>
  <si>
    <t>15-18</t>
  </si>
  <si>
    <t>20-23</t>
  </si>
  <si>
    <t>35-38</t>
  </si>
  <si>
    <t>5-10</t>
  </si>
  <si>
    <t>20-30</t>
  </si>
  <si>
    <t>RS</t>
  </si>
  <si>
    <t>SC</t>
  </si>
  <si>
    <t>0-2,5</t>
  </si>
  <si>
    <t>2,5-5</t>
  </si>
  <si>
    <t>10-15</t>
  </si>
  <si>
    <t>15-20</t>
  </si>
  <si>
    <t>Btn</t>
  </si>
  <si>
    <t>BCnz</t>
  </si>
  <si>
    <t>Cnz</t>
  </si>
  <si>
    <t>0-7</t>
  </si>
  <si>
    <t>7-40</t>
  </si>
  <si>
    <t>40-69</t>
  </si>
  <si>
    <t>69-95</t>
  </si>
  <si>
    <t>Cn</t>
  </si>
  <si>
    <t>Cxn</t>
  </si>
  <si>
    <t>32-80</t>
  </si>
  <si>
    <t>80-135</t>
  </si>
  <si>
    <t>135-160</t>
  </si>
  <si>
    <t>11-32</t>
  </si>
  <si>
    <t>Cn2</t>
  </si>
  <si>
    <t>42-57</t>
  </si>
  <si>
    <t>10-27</t>
  </si>
  <si>
    <t>25-45</t>
  </si>
  <si>
    <t>45-77</t>
  </si>
  <si>
    <t>77-165</t>
  </si>
  <si>
    <t>70-110</t>
  </si>
  <si>
    <t>24-60</t>
  </si>
  <si>
    <t>60-95</t>
  </si>
  <si>
    <t>95-200</t>
  </si>
  <si>
    <t>70-130</t>
  </si>
  <si>
    <t>18-45</t>
  </si>
  <si>
    <t>70-180</t>
  </si>
  <si>
    <t>10-45</t>
  </si>
  <si>
    <t>45-85</t>
  </si>
  <si>
    <t>85-125</t>
  </si>
  <si>
    <t>25-48</t>
  </si>
  <si>
    <t>48-100</t>
  </si>
  <si>
    <t>15-55</t>
  </si>
  <si>
    <t>30-45</t>
  </si>
  <si>
    <t>45-60</t>
  </si>
  <si>
    <t>60-75</t>
  </si>
  <si>
    <t>75-90</t>
  </si>
  <si>
    <t>90-105</t>
  </si>
  <si>
    <t>105-120</t>
  </si>
  <si>
    <t>120-135</t>
  </si>
  <si>
    <t>135-150</t>
  </si>
  <si>
    <t>150-165</t>
  </si>
  <si>
    <t>165-180</t>
  </si>
  <si>
    <t>180-195</t>
  </si>
  <si>
    <t>195-210</t>
  </si>
  <si>
    <t>210-225</t>
  </si>
  <si>
    <t>225-240</t>
  </si>
  <si>
    <t>30-40</t>
  </si>
  <si>
    <t>50-60</t>
  </si>
  <si>
    <t>15-30</t>
  </si>
  <si>
    <t>60-70</t>
  </si>
  <si>
    <t>70-80</t>
  </si>
  <si>
    <t>80-90</t>
  </si>
  <si>
    <t>90-100</t>
  </si>
  <si>
    <t>100-110</t>
  </si>
  <si>
    <t>110-120</t>
  </si>
  <si>
    <t>120-130</t>
  </si>
  <si>
    <t>SE</t>
  </si>
  <si>
    <t>SP</t>
  </si>
  <si>
    <t>A1 / AB</t>
  </si>
  <si>
    <t>167-220</t>
  </si>
  <si>
    <t>Argilo arenosa</t>
  </si>
  <si>
    <t>18-38</t>
  </si>
  <si>
    <t>39-73</t>
  </si>
  <si>
    <t>73-130</t>
  </si>
  <si>
    <t>20-39</t>
  </si>
  <si>
    <t>11-31</t>
  </si>
  <si>
    <t>31-53</t>
  </si>
  <si>
    <t>53-85</t>
  </si>
  <si>
    <t>85-146</t>
  </si>
  <si>
    <t>10-24</t>
  </si>
  <si>
    <t>24-38</t>
  </si>
  <si>
    <t>38-73</t>
  </si>
  <si>
    <t>45-66</t>
  </si>
  <si>
    <t>66-95</t>
  </si>
  <si>
    <t>95-134</t>
  </si>
  <si>
    <t>20-44</t>
  </si>
  <si>
    <t>44-71</t>
  </si>
  <si>
    <t>71-114</t>
  </si>
  <si>
    <t>114-190</t>
  </si>
  <si>
    <t>Franco argilosa</t>
  </si>
  <si>
    <t>2,5-7,5</t>
  </si>
  <si>
    <t>7,5-12,5</t>
  </si>
  <si>
    <t>12,5-17,5</t>
  </si>
  <si>
    <t>Sucção</t>
  </si>
  <si>
    <t>Rawls e Brakensiek (1983)</t>
  </si>
  <si>
    <t>Curva de retenção</t>
  </si>
  <si>
    <t>mm</t>
  </si>
  <si>
    <t xml:space="preserve">SE </t>
  </si>
  <si>
    <t>Efetiva</t>
  </si>
  <si>
    <r>
      <t>kg kg</t>
    </r>
    <r>
      <rPr>
        <vertAlign val="superscript"/>
        <sz val="11"/>
        <color theme="1"/>
        <rFont val="Arial"/>
        <family val="2"/>
      </rPr>
      <t>-1</t>
    </r>
  </si>
  <si>
    <r>
      <t>cm</t>
    </r>
    <r>
      <rPr>
        <vertAlign val="superscript"/>
        <sz val="11"/>
        <color theme="1"/>
        <rFont val="Arial"/>
        <family val="2"/>
      </rPr>
      <t xml:space="preserve">3 </t>
    </r>
    <r>
      <rPr>
        <sz val="11"/>
        <color theme="1"/>
        <rFont val="Arial"/>
        <family val="2"/>
      </rPr>
      <t>cm</t>
    </r>
    <r>
      <rPr>
        <vertAlign val="superscript"/>
        <sz val="11"/>
        <color theme="1"/>
        <rFont val="Arial"/>
        <family val="2"/>
      </rPr>
      <t>-3</t>
    </r>
  </si>
  <si>
    <r>
      <t>3C</t>
    </r>
    <r>
      <rPr>
        <vertAlign val="subscript"/>
        <sz val="11"/>
        <color theme="1"/>
        <rFont val="Arial"/>
        <family val="2"/>
      </rPr>
      <t>3</t>
    </r>
  </si>
  <si>
    <r>
      <t>5C</t>
    </r>
    <r>
      <rPr>
        <vertAlign val="subscript"/>
        <sz val="11"/>
        <color theme="1"/>
        <rFont val="Arial"/>
        <family val="2"/>
      </rPr>
      <t>5</t>
    </r>
  </si>
  <si>
    <r>
      <t>2C</t>
    </r>
    <r>
      <rPr>
        <vertAlign val="subscript"/>
        <sz val="11"/>
        <color theme="1"/>
        <rFont val="Arial"/>
        <family val="2"/>
      </rPr>
      <t>2</t>
    </r>
  </si>
  <si>
    <r>
      <t>mm h</t>
    </r>
    <r>
      <rPr>
        <vertAlign val="superscript"/>
        <sz val="11"/>
        <color theme="1"/>
        <rFont val="Arial"/>
        <family val="2"/>
      </rPr>
      <t>-1</t>
    </r>
  </si>
  <si>
    <t>Granulometria</t>
  </si>
  <si>
    <t>Areia Grossa</t>
  </si>
  <si>
    <t>Areia Fina</t>
  </si>
  <si>
    <t>Classe</t>
  </si>
  <si>
    <t>Argissolo</t>
  </si>
  <si>
    <t>Latossolo</t>
  </si>
  <si>
    <t>Plintossolo</t>
  </si>
  <si>
    <t>Neossolo</t>
  </si>
  <si>
    <t>Cambissolo</t>
  </si>
  <si>
    <t>Luvissolo</t>
  </si>
  <si>
    <t>Planossolo</t>
  </si>
  <si>
    <t>Vertissolo</t>
  </si>
  <si>
    <t>PT</t>
  </si>
  <si>
    <t>SUC</t>
  </si>
  <si>
    <t>GHS</t>
  </si>
  <si>
    <t>(SOIL SURVEY DIVISION STAFF, 1993)</t>
  </si>
  <si>
    <t>Textura (USDA)</t>
  </si>
  <si>
    <t>(NRCS, 2009)</t>
  </si>
  <si>
    <t>Ks</t>
  </si>
  <si>
    <t>Fonte</t>
  </si>
  <si>
    <t>Horiz.</t>
  </si>
  <si>
    <t>Argissolo Vermelho distrófico</t>
  </si>
  <si>
    <t>Gomes (2009)</t>
  </si>
  <si>
    <t>Argissolo Vermelho-Amarelo distrófico</t>
  </si>
  <si>
    <t>Latossolo Vermelho distrófico</t>
  </si>
  <si>
    <t>Latossolo Vermelho-Amarelo distrófico</t>
  </si>
  <si>
    <t>Latossolo Vermelho-Amarelo epidistrófico</t>
  </si>
  <si>
    <t>Plintossolo Háplico Alítico</t>
  </si>
  <si>
    <t>Plintossolo Háplico distrófico</t>
  </si>
  <si>
    <t>Neossolo Flúvico Ta eutrófico</t>
  </si>
  <si>
    <t>Portugal (2009)</t>
  </si>
  <si>
    <t>Argissolo Amarelo abrupto fragipânico, A moderado, textura média/argilosa</t>
  </si>
  <si>
    <t>Maia e Ribeiro (2004)</t>
  </si>
  <si>
    <t>Latossolo Amarelo coeso, A moderado, textura argilosa</t>
  </si>
  <si>
    <t>Latossolo Amarelo Distrófico</t>
  </si>
  <si>
    <t>Argissolo Amarelo distrocoeso latossólico</t>
  </si>
  <si>
    <t>Latossolo Amarelo distrocoeso argissólico</t>
  </si>
  <si>
    <t>Latossolo Amarelo distrocoeso “pálido”</t>
  </si>
  <si>
    <t>Latossolo Amarelo distrocoeso típico</t>
  </si>
  <si>
    <t>Silva e Ribeiro (1997)</t>
  </si>
  <si>
    <t>Marques et al. (2004)</t>
  </si>
  <si>
    <t>Sena (2016)</t>
  </si>
  <si>
    <t>Latossolo Amarelo distrófico psamítico</t>
  </si>
  <si>
    <t>Argissolo Amarelo coeso, textura média</t>
  </si>
  <si>
    <t>Souza et al. (2013)</t>
  </si>
  <si>
    <t>Barreto (2016)</t>
  </si>
  <si>
    <t>Argissolo Vermelho distroférrico</t>
  </si>
  <si>
    <t>Latossolo Amarelo, textura muito argilosa</t>
  </si>
  <si>
    <t>Latossolo Amarelo, textura média</t>
  </si>
  <si>
    <t>Latossolo Amarelo</t>
  </si>
  <si>
    <t>Latossolo Coeso</t>
  </si>
  <si>
    <t>Latossolo Vermelho distroférrico</t>
  </si>
  <si>
    <t>Latossolo Vermelho distroférrico, textura muito argilosa</t>
  </si>
  <si>
    <t>Latossolo Vermelho-Amarelo distroférrico, textura argilosa</t>
  </si>
  <si>
    <t>Latossolo Vermelho-Amarelo, textura argilosa</t>
  </si>
  <si>
    <t>Oliveira Junior et al. (1998)</t>
  </si>
  <si>
    <t>Oliveira Junior et al. (1997)</t>
  </si>
  <si>
    <t>Correia et al. (2008)</t>
  </si>
  <si>
    <t>Oliveira Junior et al. (1999)</t>
  </si>
  <si>
    <t>Neossolo Quartzarênico órtico</t>
  </si>
  <si>
    <t>Neossolo Quartzarênico</t>
  </si>
  <si>
    <t>Podzólico Amarelo, textura média/argilosa</t>
  </si>
  <si>
    <t>Marques (2004)</t>
  </si>
  <si>
    <t>Neto (2016)</t>
  </si>
  <si>
    <t>Cambissolo Háplico sódico</t>
  </si>
  <si>
    <t>Cambissolo Háplico tb distrófico</t>
  </si>
  <si>
    <t>Cambissolo Háplico eutroférico</t>
  </si>
  <si>
    <t>Neossolo Regolítico</t>
  </si>
  <si>
    <t>Bernardes (2005)</t>
  </si>
  <si>
    <t>Bhering (2007)</t>
  </si>
  <si>
    <t>Silva et al. (2004)</t>
  </si>
  <si>
    <t>Fernandes et al. (2010)</t>
  </si>
  <si>
    <t>Tognon (1991)</t>
  </si>
  <si>
    <t>Klein (1998)</t>
  </si>
  <si>
    <t>Argissolo Amarelo Distrófico fragipânico latossólico</t>
  </si>
  <si>
    <t>Argissolo Vermelho-Amarelo eutrófico típico</t>
  </si>
  <si>
    <t>Cambissolo Háplico Tb Distrófico gleico</t>
  </si>
  <si>
    <t>Neossolo Quartarênico Órtico gleico</t>
  </si>
  <si>
    <t>Argissolo Vermelho</t>
  </si>
  <si>
    <t>Luvissolo Crômico órtico sálico</t>
  </si>
  <si>
    <t>Neossolo Regolítico eutrófico</t>
  </si>
  <si>
    <t>Planossolo Nátrico órtico</t>
  </si>
  <si>
    <t>Latossolo Roxo ácrico, A moderado, textura argilosa</t>
  </si>
  <si>
    <t>Latossolo Roxo eutrófico, A moderado, textura argilosa</t>
  </si>
  <si>
    <t>Latossolo Roxo ácrico</t>
  </si>
  <si>
    <t xml:space="preserve">GHS A                      Camada impermeável superior a 100 cm de profundidade;                 Ks= 25 µm/s </t>
  </si>
  <si>
    <t xml:space="preserve">GHS A                      Camada impermeável superior a 100 cm de profundidade;                 Ks= 23,3 µm/s </t>
  </si>
  <si>
    <t xml:space="preserve">GHS A                      Camada impermeável superior a 100 cm de profundidade;                 Ks= 21,7 µm/s </t>
  </si>
  <si>
    <t xml:space="preserve">GHS A                      Camada impermeável inferior a 100 cm ;                 Ks= 33,3 µm/s </t>
  </si>
  <si>
    <t xml:space="preserve">GHS A                      Camada impermeável superior a 100 cm de profundidade;                 Ks= 30,0 µm/s </t>
  </si>
  <si>
    <t xml:space="preserve">GHS B                      Camada impermeável entre 50 a 100 cm ;                 Ks= 26,7 µm/s </t>
  </si>
  <si>
    <t xml:space="preserve">GHS D                      Camada impermeável inferior a 50 cm de profundidade;                 Ks= 23,3 µm/s </t>
  </si>
  <si>
    <t xml:space="preserve">GHS D                      Camada impermeável inferior a 50 cm de profundidade;                 Ks= 21,7 µm/s </t>
  </si>
  <si>
    <t xml:space="preserve">GHS A                      Camada impermeável superior a 100 cm de profundidade;                 Ks= 25,0 µm/s </t>
  </si>
  <si>
    <t xml:space="preserve">GHS B                      Camada impermeável entre 50 e 100 cm de profundidade;                 Ks= 28,3 µm/s </t>
  </si>
  <si>
    <t xml:space="preserve">GHS D                      Camada impermeável inferior a 50 cm de profundidade;                 Ks= 40,0 µm/s </t>
  </si>
  <si>
    <t xml:space="preserve">GHS A                      Camada impermeável superior a 100 cm de profundidade;                 Ks= 40,0 µm/s </t>
  </si>
  <si>
    <t xml:space="preserve">GHS C                      Camada impermeável entre 50 e 100 cm de profundidade;                 Ks= 1,69 µm/s </t>
  </si>
  <si>
    <t xml:space="preserve">GHS C                      Camada impermeável entre 50 e 100 cm de profundidade;                 Ks= 1,56 µm/s </t>
  </si>
  <si>
    <t xml:space="preserve">GHS C                      Camada impermeável entre 50 e 100 cm de profundidade;                 Ks= 2,11 µm/s </t>
  </si>
  <si>
    <t xml:space="preserve">GHS A                      Camada impermeável entre 50 e 100 cm de profundidade;                 Ks= 60,8 µm/s </t>
  </si>
  <si>
    <t xml:space="preserve">GHS B                      Camada impermeável entre 50 e 100 cm de profundidade;                 Ks= 32,2 µm/s </t>
  </si>
  <si>
    <t xml:space="preserve">GHS B                      Camada impermeável entre 50 e 100 cm de profundidade;                 Ks= 16,7 µm/s </t>
  </si>
  <si>
    <t xml:space="preserve">GHS B                      Camada impermeável entre 50 e 100 cm de profundidade;                 Ks= 17,5 µm/s </t>
  </si>
  <si>
    <t xml:space="preserve">GHS B                      Camada impermeável entre 50 e 100 cm de profundidade;                 Ks= 11,1 µm/s </t>
  </si>
  <si>
    <t xml:space="preserve">GHS B                      Camada impermeável entre 50 e 100 cm de profundidade;                 Ks= 15,0 µm/s </t>
  </si>
  <si>
    <t xml:space="preserve">GHS C                      Camada impermeável entre 50 e 100 cm de profundidade;                 Ks= 7,22 µm/s </t>
  </si>
  <si>
    <t xml:space="preserve">GHS A                      Camada impermeável entre 50 e 100 cm de profundidade;                 Ks= 66,1 µm/s </t>
  </si>
  <si>
    <t xml:space="preserve">GHS D                      Camada impermeável inferior a 50 cm de profundidade;                 Ks= 3,3 µm/s </t>
  </si>
  <si>
    <t xml:space="preserve">GHS D                      Camada impermeável inferior a 50 cm de profundidade;                 Ks= 13,3 µm/s </t>
  </si>
  <si>
    <t xml:space="preserve">GHS C                      Camada impermeável entre 50 e 100 cm de profundidade;                 Ks= 3,3 µm/s </t>
  </si>
  <si>
    <t xml:space="preserve">GHS D                      Camada impermeável inferior a 50 cm de profundidade;                 Ks= 26,7 µm/s </t>
  </si>
  <si>
    <t xml:space="preserve">GHS D                      Camada impermeável inferior a 50 cm de profundidade;                 Ks= 0,83 µm/s </t>
  </si>
  <si>
    <t xml:space="preserve">GHS D                      Camada impermeável inferior a 50 cm de profundidade;                 Ks= 6,67 µm/s </t>
  </si>
  <si>
    <t xml:space="preserve">GHS D                      Camada impermeável entre 50 e 100 cm de profundidade;                 Ks= 0,11 µm/s </t>
  </si>
  <si>
    <t xml:space="preserve">GHS D                      Camada impermeável entre 50 e 100 cm de profundidade;                 Ks= 0,08 µm/s </t>
  </si>
  <si>
    <t xml:space="preserve">GHS D                      Camada impermeável entre 50 e 100 cm de profundidade;                 Ks= 0,14 µm/s </t>
  </si>
  <si>
    <t xml:space="preserve">GHS D                      Camada impermeável entre 50 e 100 cm de profundidade;                 Ks= 0,17 µm/s </t>
  </si>
  <si>
    <t xml:space="preserve">GHS A                      Camada impermeável superior a 100 cm de profundidade;                 Ks= 66,7 µm/s </t>
  </si>
  <si>
    <t xml:space="preserve">GHS D                      Camada impermeável entre 50 e 100 cm de profundidade;                 Ks= 0,6 µm/s </t>
  </si>
  <si>
    <t xml:space="preserve">GHS D                      Camada impermeável entre 50 e 100 cm de profundidade;                 Ks= 0,3 µm/s </t>
  </si>
  <si>
    <t xml:space="preserve">GHS A                      Camada impermeável entre 50 e 100 cm de profundidade;                 Ks= 42,8 µm/s </t>
  </si>
  <si>
    <t xml:space="preserve">GHS D                      Camada impermeável inferior a 50 cm de profundidade;                 Ks= 7,8 µm/s </t>
  </si>
  <si>
    <t xml:space="preserve">GHS A                      Camada impermeável superior a 100 cm de profundidade;                 Ks= 13,9 µm/s </t>
  </si>
  <si>
    <t xml:space="preserve">GHS A                      Camada impermeável superior a 100 cm de profundidade;                 Ks= 12,5 µm/s </t>
  </si>
  <si>
    <t xml:space="preserve">GHS A                      Camada impermeável superior a 100 cm de profundidade;                 Ks= 26,4 µm/s </t>
  </si>
  <si>
    <t xml:space="preserve">GHS D                      Camada impermeável inferior a 50 cm de profundidade;                 Ks= 21,4 µm/s </t>
  </si>
  <si>
    <t xml:space="preserve">GHS D                      Camada impermeável inferior a 50 cm de profundidade;                 Ks= 0,6 µm/s </t>
  </si>
  <si>
    <t xml:space="preserve">GHS D                      Camada impermeável inferior a 50 cm de profundidade;                 Ks= 28,9 µm/s </t>
  </si>
  <si>
    <t xml:space="preserve">GHS A                      Camada impermeável superior a 100 cm de profundidade;                 Ks= 69,4 µm/s </t>
  </si>
  <si>
    <t xml:space="preserve">GHS D                      Camada impermeável inferior a 50 cm de profundidade;                 Ks= 43,1 µm/s </t>
  </si>
  <si>
    <t xml:space="preserve">GHS D                      Camada impermeável inferior a 50 cm de profundidade;                 Ks= 162,2 µm/s </t>
  </si>
  <si>
    <t xml:space="preserve">GHS D                      Camada impermeável inferior a 50 cm de profundidade;                 Ks= 11,1 µm/s </t>
  </si>
  <si>
    <t xml:space="preserve">GHS D                      Camada impermeável inferior a 50 cm de profundidade;                 Ks= 30,6 µm/s </t>
  </si>
  <si>
    <t xml:space="preserve">GHS D                      Camada impermeável inferior a 50 cm de profundidade;                 Ks= 9,6 µm/s </t>
  </si>
  <si>
    <t xml:space="preserve">GHS D                      Camada impermeável inferior a 50 cm de profundidade;                 Ks= 12,6 µm/s </t>
  </si>
  <si>
    <t xml:space="preserve">GHS D                      Camada impermeável inferior a 50 cm de profundidade;                 Ks= 3,1 µm/s </t>
  </si>
  <si>
    <t xml:space="preserve">GHS D                      Camada impermeável inferior a 50 cm de profundidade;                 Ks= 110 µm/s </t>
  </si>
  <si>
    <t xml:space="preserve">GHS D                      Camada impermeável inferior a 50 cm de profundidade;                 Ks= 40,7 µm/s </t>
  </si>
  <si>
    <t xml:space="preserve">GHS D                      Camada impermeável inferior a 50 cm de profundidade;                 Ks= 3,0 µm/s </t>
  </si>
  <si>
    <t xml:space="preserve">GHS D                      Camada impermeável inferior a 50 cm de profundidade;                 Ks= 4,8 µm/s </t>
  </si>
  <si>
    <t xml:space="preserve">GHS D                      Camada impermeável inferior a 50 cm de profundidade;                 Ks= 1,5 µm/s </t>
  </si>
  <si>
    <t xml:space="preserve">GHS D                      Camada impermeável inferior a 50 cm de profundidade;                 Ks= 27,4 µm/s </t>
  </si>
  <si>
    <t xml:space="preserve">GHS D                      Camada impermeável inferior a 50 cm de profundidade;                 Ks= 3,4 µm/s </t>
  </si>
  <si>
    <t xml:space="preserve">GHS D                      Camada impermeável inferior a 50 cm de profundidade;                 Ks= 6,8 µm/s </t>
  </si>
  <si>
    <t xml:space="preserve">GHS A                      Camada impermeável superior a 100 cm de profundidade;                 Ks= 37,3 µm/s </t>
  </si>
  <si>
    <t xml:space="preserve">GHS D                      Camada impermeável inferior a 50 cm de profundidade;                 Ks= 52,2 µm/s </t>
  </si>
  <si>
    <t xml:space="preserve">GHS D                      Camada impermeável inferior a 50 cm de profundidade;                 Ks= 44,7 µm/s </t>
  </si>
  <si>
    <t xml:space="preserve">GHS D                      Camada impermeável inferior a 50 cm de profundidade;                 Ks= 7,5 µm/s </t>
  </si>
  <si>
    <t xml:space="preserve">GHS D                      Camada impermeável inferior a 50 cm de profundidade;                 Ks= 4,2 µm/s </t>
  </si>
  <si>
    <t xml:space="preserve">GHS D                      Camada impermeável entre 50 e 100 cm de profundidade;                 Ks= 0,2 µm/s </t>
  </si>
  <si>
    <t xml:space="preserve">GHS B                      Camada impermeável entre 50 e 100 cm de profundidade;                 Ks= 30,0 µm/s </t>
  </si>
  <si>
    <t xml:space="preserve">GHS D                      Camada impermeável inferior a 50 cm de profundidade;                 Ks= 0,9 µm/s </t>
  </si>
  <si>
    <t xml:space="preserve">GHS A                      Camada impermeável superior a 100 cm de profundidade;                 Ks= 224 µm/s </t>
  </si>
  <si>
    <t xml:space="preserve">GHS D                      Camada impermeável inferior a 50 cm de profundidade;                 Ks= 82,5 µm/s </t>
  </si>
  <si>
    <t xml:space="preserve">GHS D                      Camada impermeável inferior a 50 cm de profundidade;                 Ks= 36,9 µm/s </t>
  </si>
  <si>
    <t xml:space="preserve">GHS D                      Camada impermeável inferior a 50 cm de profundidade;                 Ks= 230 µm/s </t>
  </si>
  <si>
    <t xml:space="preserve">GHS D                      Camada impermeável inferior a 50 cm de profundidade;                 Ks= 39,7 µm/s </t>
  </si>
  <si>
    <t xml:space="preserve">GHS D                      Camada impermeável inferior a 50 cm de profundidade;                 Ks= 22,2 µm/s </t>
  </si>
  <si>
    <t xml:space="preserve">GHS A                      Camada impermeável entre 50 e 100 cm de profundidade;                 Ks= 186 µm/s </t>
  </si>
  <si>
    <t xml:space="preserve">GHS D                      Camada impermeável inferior a 50 cm de profundidade;                 Ks= 76,5 µm/s </t>
  </si>
  <si>
    <t xml:space="preserve">GHS D                      Camada impermeável inferior a 50 cm de profundidade;                 Ks= 27,9 µm/s </t>
  </si>
  <si>
    <t xml:space="preserve">GHS D                      Camada impermeável inferior a 50 cm de profundidade;                 Ks= 40,5 µm/s </t>
  </si>
  <si>
    <t xml:space="preserve">GHS D                      Camada impermeável inferior a 50 cm de profundidade;                 Ks= 5,9 µm/s </t>
  </si>
  <si>
    <t xml:space="preserve">GHS D                      Camada impermeável inferior a 50 cm de profundidade;                 Ks= 2,7 µm/s </t>
  </si>
  <si>
    <t>Prof. (cm)</t>
  </si>
  <si>
    <t>[24]</t>
  </si>
  <si>
    <t>[25]</t>
  </si>
  <si>
    <t>[26]</t>
  </si>
  <si>
    <t xml:space="preserve">GHS A                      Camada impermeável superior a 100 cm profundidade;                Ks= 28,6 µm/s </t>
  </si>
  <si>
    <r>
      <t>Ks (mm.h</t>
    </r>
    <r>
      <rPr>
        <b/>
        <vertAlign val="superscript"/>
        <sz val="8"/>
        <color theme="1"/>
        <rFont val="Arial"/>
        <family val="2"/>
      </rPr>
      <t>-1</t>
    </r>
    <r>
      <rPr>
        <b/>
        <sz val="8"/>
        <color theme="1"/>
        <rFont val="Arial"/>
        <family val="2"/>
      </rPr>
      <t>)</t>
    </r>
  </si>
  <si>
    <t>[30]</t>
  </si>
  <si>
    <t>A1/AB</t>
  </si>
  <si>
    <t>[31]</t>
  </si>
  <si>
    <t>[32]</t>
  </si>
  <si>
    <t>[33]</t>
  </si>
  <si>
    <t>[34]</t>
  </si>
  <si>
    <t>[35]</t>
  </si>
  <si>
    <t>[36]</t>
  </si>
  <si>
    <t>[37]</t>
  </si>
  <si>
    <r>
      <t>3C</t>
    </r>
    <r>
      <rPr>
        <vertAlign val="subscript"/>
        <sz val="8"/>
        <color theme="1"/>
        <rFont val="Arial"/>
        <family val="2"/>
      </rPr>
      <t>3</t>
    </r>
  </si>
  <si>
    <t xml:space="preserve">[35] </t>
  </si>
  <si>
    <t xml:space="preserve">[34] </t>
  </si>
  <si>
    <t xml:space="preserve">[40] </t>
  </si>
  <si>
    <t>Marques et al. (2008)</t>
  </si>
  <si>
    <t>Paiva et al. (2000)</t>
  </si>
  <si>
    <t>Santana et al. (2006)</t>
  </si>
  <si>
    <t>Aguiar (2008)</t>
  </si>
  <si>
    <t>SiBCS</t>
  </si>
  <si>
    <t>Amaral (2018)</t>
  </si>
  <si>
    <t>Betim (2013)</t>
  </si>
  <si>
    <t>Sales et al. (1999)</t>
  </si>
  <si>
    <t>Polyanna et al. (2005)</t>
  </si>
  <si>
    <t>Cecílio et al. (2003)</t>
  </si>
  <si>
    <t>Rojas e Lier (1999)</t>
  </si>
  <si>
    <t>Silva (2003)</t>
  </si>
  <si>
    <t>Argeton et al. (2005)</t>
  </si>
  <si>
    <t>Primavesi et al. (1984)</t>
  </si>
  <si>
    <t>Costa e Libardi (1999)</t>
  </si>
  <si>
    <t>Teixeira (2001)</t>
  </si>
  <si>
    <t>Ghiberto e Moraes (2011)</t>
  </si>
  <si>
    <t>Trevisan et al. (2009)</t>
  </si>
  <si>
    <t>Argissolo Amarelo coeso</t>
  </si>
  <si>
    <t>Argissolo Acinzentado</t>
  </si>
  <si>
    <t>Latossolo Amarelo coeso argissólico</t>
  </si>
  <si>
    <t>Latossolo Vermelho-amarelo</t>
  </si>
  <si>
    <t>Cambissolo Háplico Ta distrófico</t>
  </si>
  <si>
    <t>Gleissolo Háplico Ta Distrófico</t>
  </si>
  <si>
    <t>Gleissolo Melânico Ta Distrófico</t>
  </si>
  <si>
    <t>Latossolo Vermelho Distrófico húmico</t>
  </si>
  <si>
    <t>Latossolo Vermelho Distrófico</t>
  </si>
  <si>
    <t xml:space="preserve">Latossolo Vermelho-amarelo Distrófico </t>
  </si>
  <si>
    <t>Neossolo Flúvico Tb Distrófico</t>
  </si>
  <si>
    <t>Plintossolo Háplico Distrófico</t>
  </si>
  <si>
    <t>Argissolo Amarelo distrófico típico</t>
  </si>
  <si>
    <t>Argissolo Vermelho-amarelo</t>
  </si>
  <si>
    <t>Argissolo Vermelho-amarelo eutrófico nitossólico</t>
  </si>
  <si>
    <t>Podzólico Vermelho-amarelo</t>
  </si>
  <si>
    <t>Cambissolo Flúvico tb eutrófico típico</t>
  </si>
  <si>
    <t>Cambissolo Háplico tb distrófico típico</t>
  </si>
  <si>
    <t xml:space="preserve">Cambissolo Háplico </t>
  </si>
  <si>
    <t>Cambissolo Húmico distrófico típico</t>
  </si>
  <si>
    <t>Latossolo Vermelho distrófico típico</t>
  </si>
  <si>
    <t>Latossolo Vermelho distrófico húmico</t>
  </si>
  <si>
    <t xml:space="preserve">Latossolo Vermelho distrófico </t>
  </si>
  <si>
    <t>Latossolo Roxo</t>
  </si>
  <si>
    <t>Luvissolo Crômico Pálico típico</t>
  </si>
  <si>
    <t>Nitossolo Vermelho eutrófico típico</t>
  </si>
  <si>
    <t>Argissolo Vermelho-Amarelo, textura argilosa/muito argilosa</t>
  </si>
  <si>
    <t>Latossolo Vermelho-Amarelo, textura muito argilosa</t>
  </si>
  <si>
    <t>Nitossolo, textura muito argilosa</t>
  </si>
  <si>
    <t>Argissolo Amarelo Distrófico</t>
  </si>
  <si>
    <t>Chernossolo Argilúvico Órticos</t>
  </si>
  <si>
    <t>Espodossolo Humilúvico Órtico</t>
  </si>
  <si>
    <t>Nitossolo Vermelho Distroférrico</t>
  </si>
  <si>
    <t>Plintossolo Argilúvico Distrófico</t>
  </si>
  <si>
    <t>Podzólico Amarelo Eutrófico</t>
  </si>
  <si>
    <t>Podzólico Amarelo Distrófico</t>
  </si>
  <si>
    <t>Podzólico Amarelo Latossólico Distrófico</t>
  </si>
  <si>
    <t>Podzólico Amarelo Distrófico Latossólico</t>
  </si>
  <si>
    <t xml:space="preserve">Argissolo Vermelho-Amarelo </t>
  </si>
  <si>
    <t>Cambissolo Distrófico</t>
  </si>
  <si>
    <t>Cambissolo Eutrófico Solódico</t>
  </si>
  <si>
    <t xml:space="preserve">Cambissolo Eutrófico </t>
  </si>
  <si>
    <t>Cambissolo Eutrófico</t>
  </si>
  <si>
    <t>Cambissolo Húmico</t>
  </si>
  <si>
    <t>Latossolo Amarelo Ácrico</t>
  </si>
  <si>
    <t>Latossolo Vermelho-Amarelo Álico</t>
  </si>
  <si>
    <t>Areia Quartzosa Distrófica</t>
  </si>
  <si>
    <t>Neossolo Flúvico Ta Eutrófico</t>
  </si>
  <si>
    <t>Neossolo Distrófico</t>
  </si>
  <si>
    <t xml:space="preserve">Neossolo </t>
  </si>
  <si>
    <t xml:space="preserve">Neossolo Quartarênico </t>
  </si>
  <si>
    <t>Neossolo Flúvico</t>
  </si>
  <si>
    <t>Latossolo Vermelho distroférrico típico</t>
  </si>
  <si>
    <t>Latossolo Vermelho</t>
  </si>
  <si>
    <t>Latossolo Roxo distrófico, A moderado, textura argilosa</t>
  </si>
  <si>
    <t xml:space="preserve">Latossolo Roxo </t>
  </si>
  <si>
    <t>Latossolo Vermelho Escuro</t>
  </si>
  <si>
    <t>Nitossolo Vermelho Distrófico</t>
  </si>
  <si>
    <t xml:space="preserve">GHS A                      Camada impermeável entre 50 e 100 cm de profundidade;                 Ks= 51,7 µm/s </t>
  </si>
  <si>
    <t xml:space="preserve">GHS A                      Camada impermeável entre 50 e 100 cm de profundidade;                 Ks= 81,9 µm/s </t>
  </si>
  <si>
    <t xml:space="preserve">GHS A                      Camada impermeável entre 50 e 100 cm de profundidade;                 Ks= 83,9 µm/s </t>
  </si>
  <si>
    <t xml:space="preserve">GHS A                      Camada impermeável entre 50 e 100 cm de profundidade;                 Ks= 65,0 µm/s </t>
  </si>
  <si>
    <t xml:space="preserve">GHS A                      Camada impermeável entre 50 e 100 cm de profundidade;                 Ks= 27,8 µm/s </t>
  </si>
  <si>
    <t xml:space="preserve">GHS D                      Camada impermeável inferior a 50 cm de profundidade;                 Ks= 34,2 µm/s </t>
  </si>
  <si>
    <t xml:space="preserve">GHS A                      Camada impermeável entre 50 e 100 cm de profundidade;                 Ks= 34,2 µm/s </t>
  </si>
  <si>
    <t xml:space="preserve">GHS D                      Camada impermeável entre 50 e 100 cm de profundidade;                 Ks= 0,64 µm/s </t>
  </si>
  <si>
    <t xml:space="preserve">GHS C                      Camada impermeável superior a 100 cm de profundidade;                 Ks= 3,0 µm/s </t>
  </si>
  <si>
    <t xml:space="preserve">GHS B                      Camada impermeável entre 50 e 100 cm de profundidade;                 Ks= 23,4 µm/s </t>
  </si>
  <si>
    <t xml:space="preserve">GHS D                      Camada impermeável inferior a 50 cm de profundidade;                 Ks= 0,14 µm/s </t>
  </si>
  <si>
    <t xml:space="preserve">GHS C                      Camada impermeável superior a 100 cm de profundidade;                 Ks= 2,4 µm/s </t>
  </si>
  <si>
    <t xml:space="preserve">GHS D                      Camada impermeável inferior a 50 cm de profundidade;                 Ks= 8,3 µm/s </t>
  </si>
  <si>
    <t xml:space="preserve">GHS D                      Camada impermeável inferior a 50 cm de profundidade;                 Ks= 1,7 µm/s </t>
  </si>
  <si>
    <r>
      <t>mm h</t>
    </r>
    <r>
      <rPr>
        <b/>
        <vertAlign val="superscript"/>
        <sz val="8"/>
        <color theme="1"/>
        <rFont val="Arial"/>
        <family val="2"/>
      </rPr>
      <t>-1</t>
    </r>
  </si>
  <si>
    <r>
      <t>2C</t>
    </r>
    <r>
      <rPr>
        <vertAlign val="subscript"/>
        <sz val="8"/>
        <color theme="1"/>
        <rFont val="Arial"/>
        <family val="2"/>
      </rPr>
      <t>2</t>
    </r>
  </si>
  <si>
    <t xml:space="preserve">GHS C                      Camada impermeável entre 50 e 100 cm de profundidade;                 Ks= 1,6 µm/s </t>
  </si>
  <si>
    <t xml:space="preserve">GHS D                      Camada impermeável inferior a 50 cm de profundidade;                 Ks= 1,2 µm/s </t>
  </si>
  <si>
    <t xml:space="preserve">GHS D                      Camada impermeável inferior a 50 cm de profundidade;                 Ks= 8,4 µm/s </t>
  </si>
  <si>
    <t xml:space="preserve">GHS D                      Camada impermeável inferior a 50 cm de profundidade;                 Ks= 7,1 µm/s </t>
  </si>
  <si>
    <t xml:space="preserve">GHS D                      Camada impermeável inferior a 50 cm de profundidade;                 Ks= 0,3 µm/s </t>
  </si>
  <si>
    <t xml:space="preserve">GHS D                      Camada impermeável inferior a 50 cm de profundidade;                 Ks= 10,0 µm/s </t>
  </si>
  <si>
    <t xml:space="preserve">GHS D                      Camada impermeável inferior a 50 cm de profundidade;                 Ks= 0,7 µm/s </t>
  </si>
  <si>
    <t xml:space="preserve">GHS D                      Camada impermeável inferior a 50 cm de profundidade;                 Ks= 13,1 µm/s </t>
  </si>
  <si>
    <t xml:space="preserve">GHS D                      Camada impermeável inferior a 50 cm de profundidade;                 Ks= 19,2 µm/s </t>
  </si>
  <si>
    <t xml:space="preserve">GHS D                      Camada impermeável inferior a 50 cm de profundidade;                 Ks= 57,9 µm/s </t>
  </si>
  <si>
    <t xml:space="preserve">GHS D                      Camada impermeável inferior a 50 cm de profundidade;                 Ks= 52,3 µm/s </t>
  </si>
  <si>
    <t xml:space="preserve">GHS D                      Camada impermeável inferior a 50 cm de profundidade;                 Ks= 6,7 µm/s </t>
  </si>
  <si>
    <t xml:space="preserve">GHS D                      Camada impermeável inferior a 50 cm de profundidade;                 Ks= 5,3 µm/s </t>
  </si>
  <si>
    <t xml:space="preserve">GHS A                      Camada impermeável superior a 100 cm de profundidade;                 Ks= 28,3 µm/s </t>
  </si>
  <si>
    <t xml:space="preserve">GHS B                      Camada impermeável entre 50 e 100 cm de profundidade;                 Ks= 12,8 µm/s </t>
  </si>
  <si>
    <t xml:space="preserve">GHS D                      Camada impermeável inferior a 50 cm de profundidade;                 Ks= 1,0 µm/s </t>
  </si>
  <si>
    <t xml:space="preserve">GHS D                      Camada impermeável superior a 100 cm de profundidade;                 Ks= 0,3 µm/s </t>
  </si>
  <si>
    <t xml:space="preserve">GHS D                      Camada impermeável superior a 100 cm de profundidade;                 Ks= 0,03 µm/s </t>
  </si>
  <si>
    <t xml:space="preserve">GHS D                      Camada impermeável inferior a 50 cm de profundidade;                 Ks= 2,0 µm/s </t>
  </si>
  <si>
    <t xml:space="preserve">GHS B                      Camada impermeável entre 50 e 100 cm de profundidade;                 Ks= 4,2 µm/s </t>
  </si>
  <si>
    <t xml:space="preserve">GHS D                      Camada impermeável superior a 100 cm de profundidade;                 Ks= 0,005 µm/s </t>
  </si>
  <si>
    <t xml:space="preserve">GHS C                      Camada impermeável superior a 100 cm de profundidade;                 Ks= 0,5 µm/s </t>
  </si>
  <si>
    <t xml:space="preserve">GHS D                      Camada impermeável inferior a 50 cm de profundidade;                 Ks= 7,9 µm/s </t>
  </si>
  <si>
    <t xml:space="preserve">GHS D                      Camada impermeável inferior a 50 cm de profundidade;                 Ks= 11,9 µm/s </t>
  </si>
  <si>
    <t xml:space="preserve">GHS D                      Camada impermeável inferior a 50 cm de profundidade;                 Ks= 8,2 µm/s </t>
  </si>
  <si>
    <t xml:space="preserve">GHS D                      Camada impermeável inferior a 50 cm de profundidade;                 Ks= 366,7 µm/s </t>
  </si>
  <si>
    <t xml:space="preserve">GHS D                      Camada impermeável inferior a 50 cm de profundidade;                 Ks= 98,9 µm/s </t>
  </si>
  <si>
    <t xml:space="preserve">GHS D                      Camada impermeável inferior a 50 cm de profundidade;                 Ks= 0,8 µm/s </t>
  </si>
  <si>
    <t xml:space="preserve">GHS D                      Camada impermeável entre 50 e 100 cm de profundidade;                 Ks= 0,1 µm/s </t>
  </si>
  <si>
    <t xml:space="preserve">GHS B                      Camada impermeável entre 50 e 100 cm de profundidade;                 Ks= 4,1 µm/s </t>
  </si>
  <si>
    <t xml:space="preserve">GHS D                      Camada impermeável inferior a 50 cm de profundidade;                 Ks= 4,4 µm/s </t>
  </si>
  <si>
    <t xml:space="preserve">GHS C                      Camada impermeável superior a 100 cm de profundidade;                 Ks= 2,2 µm/s </t>
  </si>
  <si>
    <t xml:space="preserve">GHS C                      Camada impermeável superior a 100 cm de profundidade;                 Ks= 2,5 µm/s </t>
  </si>
  <si>
    <t xml:space="preserve">GHS D                      Camada impermeável entre 50 e 100 cm de profundidade;                 Ks= 0,8 µm/s </t>
  </si>
  <si>
    <t xml:space="preserve">GHS C                      Camada impermeável entre 50 e 100 cm de profundidade;                 Ks= 1,1 µm/s </t>
  </si>
  <si>
    <t xml:space="preserve">GHS C                      Camada impermeável entre 50 e 100 cm de profundidade;                 Ks= 1,7 µm/s </t>
  </si>
  <si>
    <t xml:space="preserve">GHS D                      Camada impermeável inferior a 50 cm de profundidade;                 Ks= 1,9 µm/s </t>
  </si>
  <si>
    <t xml:space="preserve">GHS D                      Camada impermeável entre 50 e 100 cm de profundidade;                 Ks= 0,5 µm/s </t>
  </si>
  <si>
    <t xml:space="preserve">GHS C                      Camada impermeável superior a 100 cm de profundidade;                 Ks= 0,6 µm/s </t>
  </si>
  <si>
    <t xml:space="preserve">GHS D                      Camada impermeável inferior a 50 cm de profundidade;                 Ks= 128,9 µm/s </t>
  </si>
  <si>
    <t xml:space="preserve">GHS A                      Camada impermeável superior a 100 cm de profundidade;                 Ks= 68,1 µm/s </t>
  </si>
  <si>
    <t xml:space="preserve">GHS A                      Camada impermeável superior a 100 cm de profundidade;                 Ks= 10,8 µm/s </t>
  </si>
  <si>
    <t xml:space="preserve">GHS D                      Camada impermeável inferior a 50 cm de profundidade;                 Ks= 67,5 µm/s </t>
  </si>
  <si>
    <t xml:space="preserve">GHS D                      Camada impermeável inferior a 50 cm de profundidade;                 Ks= 57,5 µm/s </t>
  </si>
  <si>
    <t xml:space="preserve">GHS D                      Camada impermeável inferior a 50 cm de profundidade;                 Ks= 71,7 µm/s </t>
  </si>
  <si>
    <t xml:space="preserve">GHS D                      Camada impermeável inferior a 50 cm de profundidade;                 Ks= 12,5 µm/s </t>
  </si>
  <si>
    <t xml:space="preserve">GHS D                      Camada impermeável inferior a 50 cm de profundidade;                 Ks= 129,4 µm/s </t>
  </si>
  <si>
    <t xml:space="preserve">GHS D                      Camada impermeável inferior a 50 cm de profundidade;                 Ks= 6,1 µm/s </t>
  </si>
  <si>
    <t xml:space="preserve">GHS C                      Camada impermeável superior a 100 cm de profundidade;                 Ks= 1,4 µm/s </t>
  </si>
  <si>
    <t xml:space="preserve">GHS C                      Camada impermeável superior a 100 cm de profundidade;                 Ks= 3,3 µm/s </t>
  </si>
  <si>
    <t xml:space="preserve">GHS C                      Camada impermeável entre 50 e 100 cm de profundidade;                 Ks= 1,4 µm/s </t>
  </si>
  <si>
    <t xml:space="preserve">GHS C                     Camada impermeável entre 50 e 100 cm de profundidade;                 Ks= 3,1 µm/s </t>
  </si>
  <si>
    <t xml:space="preserve">GHS D                      Camada impermeável inferior a 50 cm de profundidade;                 Ks= 1,4 µm/s </t>
  </si>
  <si>
    <t xml:space="preserve">GHS D                      Camada impermeável inferior a 50 cm de profundidade;                 Ks= 2,8 µm/s </t>
  </si>
  <si>
    <t xml:space="preserve">GHS D                      Camada impermeável inferior a 50 cm de profundidade;                 Ks= 80,6 µm/s </t>
  </si>
  <si>
    <t xml:space="preserve">GHS A                     Camada impermeável entre 50 e 100 cm de profundidade;                 Ks= 76,7 µm/s </t>
  </si>
  <si>
    <t xml:space="preserve">GHS A                      Camada impermeável superior a 100 cm de profundidade;                 Ks= 30,6 µm/s </t>
  </si>
  <si>
    <t xml:space="preserve">GHS A                      Camada impermeável superior a 100 cm de profundidade;                 Ks= 61,7 µm/s </t>
  </si>
  <si>
    <t xml:space="preserve">GHS D                      Camada impermeável inferior a 50 cm de profundidade;                 Ks= 17,2 µm/s </t>
  </si>
  <si>
    <t xml:space="preserve">GHS C                      Camada impermeável superior a 100 cm de profundidade;                 Ks= 3,6 µm/s </t>
  </si>
  <si>
    <t xml:space="preserve">GHS B                      Camada impermeável superior a 100 cm de profundidade;                 Ks= 6,1 µm/s </t>
  </si>
  <si>
    <t xml:space="preserve">GHS D                      Camada impermeável inferior a 50 cm de profundidade;                 Ks= 9,7 µm/s </t>
  </si>
  <si>
    <t xml:space="preserve">GHS D                      Camada impermeável inferior a 50 cm de profundidade;                 Ks= 133,6 µm/s </t>
  </si>
  <si>
    <t xml:space="preserve">GHS B                     Camada impermeável entre 50 e 100 cm de profundidade;                 Ks= 16,9 µm/s </t>
  </si>
  <si>
    <t xml:space="preserve">GHS D                      Camada impermeável inferior a 50 cm de profundidade;                 Ks= 14,6 µm/s </t>
  </si>
  <si>
    <t xml:space="preserve">GHS D                      Camada impermeável inferior a 50 cm de profundidade;                 Ks= 14,7 µm/s </t>
  </si>
  <si>
    <t xml:space="preserve">GHS D                      Camada impermeável inferior a 50 cm de profundidade;                 Ks= 7,2 µm/s </t>
  </si>
  <si>
    <t xml:space="preserve">GHS D                      Camada impermeável inferior a 50 cm de profundidade;                 Ks= 0,2 µm/s </t>
  </si>
  <si>
    <t xml:space="preserve">GHS D                      Camada impermeável inferior a 50 cm de profundidade;                 Ks= 0,008 µm/s </t>
  </si>
  <si>
    <t xml:space="preserve">GHS D                      Camada impermeável entre 50 e 100 cm de profundidade;                 Ks= 0,4 µm/s </t>
  </si>
  <si>
    <t xml:space="preserve">GHS C                      Camada impermeável superior a 100 cm de profundidade;                 Ks= 2,6 µm/s </t>
  </si>
  <si>
    <t xml:space="preserve">GHS D                      Camada impermeável inferior a 50 cm de profundidade;                 Ks= 5,1 µm/s </t>
  </si>
  <si>
    <t xml:space="preserve">GHS D                      Camada impermeável inferior a 50 cm de profundidade;                 Ks= 22,3 µm/s </t>
  </si>
  <si>
    <t xml:space="preserve">GHS D                      Camada impermeável inferior a 50 cm de profundidade;                 Ks= 72,0 µm/s </t>
  </si>
  <si>
    <t xml:space="preserve">GHS D                      Camada impermeável inferior a 50 cm de profundidade;                 Ks= 66,9 µm/s </t>
  </si>
  <si>
    <t xml:space="preserve">GHS D                      Camada impermeável inferior a 50 cm de profundidade;                 Ks= 59,7 µm/s </t>
  </si>
  <si>
    <t xml:space="preserve">GHS A                      Camada impermeável superior a 100 cm de profundidade;                 Ks= 178,9 µm/s </t>
  </si>
  <si>
    <t xml:space="preserve">GHS D                      Camada impermeável inferior a 50 cm de profundidade;                 Ks= 6,9 µm/s </t>
  </si>
  <si>
    <t xml:space="preserve">GHS D                      Camada impermeável inferior a 50 cm de profundidade;                 Ks= 4,6 µm/s </t>
  </si>
  <si>
    <t xml:space="preserve">GHS D                      Camada impermeável inferior a 50 cm de profundidade;                 Ks= 7,4 µm/s </t>
  </si>
  <si>
    <t xml:space="preserve">GHS D                      Camada impermeável inferior a 50 cm de profundidade;                 Ks= 7,7 µm/s </t>
  </si>
  <si>
    <t xml:space="preserve">GHS D                      Camada impermeável inferior a 50 cm de profundidade;                 Ks= 0,4 µm/s </t>
  </si>
  <si>
    <t xml:space="preserve">GHS D                      Camada impermeável inferior a 50 cm de profundidade;                 Ks= 1,1 µm/s </t>
  </si>
  <si>
    <t xml:space="preserve"> </t>
  </si>
  <si>
    <t>[23]</t>
  </si>
  <si>
    <t>Textura [22]</t>
  </si>
  <si>
    <t>GHS [3]</t>
  </si>
  <si>
    <t>[23] GOMES, 2009</t>
  </si>
  <si>
    <t>[24] MAIA E RIBEIRO, 2004</t>
  </si>
  <si>
    <t>[25] SENA, 2016</t>
  </si>
  <si>
    <t>[26] Paiva et al. (2000)</t>
  </si>
  <si>
    <t>[27] SANTANA et al. (2006)</t>
  </si>
  <si>
    <t>[27]</t>
  </si>
  <si>
    <t>[28] SOUZA et al. (2013)</t>
  </si>
  <si>
    <t>[28]</t>
  </si>
  <si>
    <t>[29] AMARAL (2018)</t>
  </si>
  <si>
    <t>[29]</t>
  </si>
  <si>
    <t>[30] BETIM  (2013)</t>
  </si>
  <si>
    <t>[31] SALES et al  (1999)</t>
  </si>
  <si>
    <t>[32] Oliveira Junior et al. (1998)</t>
  </si>
  <si>
    <t>[33] Oliveira Junior et al. (1997)</t>
  </si>
  <si>
    <t>[34] SiBCS</t>
  </si>
  <si>
    <t>[35] BERNANDES (2005)</t>
  </si>
  <si>
    <t>[36] Bhering (2007)</t>
  </si>
  <si>
    <t>[37] Silva et al. (2004)</t>
  </si>
  <si>
    <t>[38] Rojas e Lier (1999)</t>
  </si>
  <si>
    <t>[39] Primavesi et al. (1984)</t>
  </si>
  <si>
    <t>[38]</t>
  </si>
  <si>
    <t>[39]</t>
  </si>
  <si>
    <t>[40]</t>
  </si>
  <si>
    <t>[41]</t>
  </si>
  <si>
    <t>[40] MARQUES (2004)</t>
  </si>
  <si>
    <t>[41] SILVA e RIBEIRO (1997)</t>
  </si>
  <si>
    <t>[42] MARQUES et al. (2004)</t>
  </si>
  <si>
    <t>[43] MARQUES et al. (2008)</t>
  </si>
  <si>
    <t>[42]</t>
  </si>
  <si>
    <t>[43]</t>
  </si>
  <si>
    <t>[44] AGUIAR (2008)</t>
  </si>
  <si>
    <t>[44]</t>
  </si>
  <si>
    <t>[45] BARRETO (2016)</t>
  </si>
  <si>
    <t>[45]</t>
  </si>
  <si>
    <t>[46] Polyanna et al. (2005)</t>
  </si>
  <si>
    <t>[46]</t>
  </si>
  <si>
    <t>[47] CECÍLIO et al. (2003)</t>
  </si>
  <si>
    <t>[47]</t>
  </si>
  <si>
    <t>[48] CORREIA et al. (2008)</t>
  </si>
  <si>
    <t>[48]</t>
  </si>
  <si>
    <t>[49] Oliveira Junior et al. (1999)</t>
  </si>
  <si>
    <t>[49]</t>
  </si>
  <si>
    <t>[50] SILVA (2003)</t>
  </si>
  <si>
    <t>[50]</t>
  </si>
  <si>
    <t>[51] ARGETON et al. (2005)</t>
  </si>
  <si>
    <t>[51]</t>
  </si>
  <si>
    <t>[52] TOGNON  (1991)</t>
  </si>
  <si>
    <t>[52]</t>
  </si>
  <si>
    <t>[53] COSTA e LIBARDI  (1999)</t>
  </si>
  <si>
    <t>[53]</t>
  </si>
  <si>
    <t>[54] KLEIN  (1998)</t>
  </si>
  <si>
    <t>[54]</t>
  </si>
  <si>
    <t>[55] TREVISAN et al. (2009)</t>
  </si>
  <si>
    <t>[55]</t>
  </si>
  <si>
    <t>[56] GHIBERTO e MORAES (2011)</t>
  </si>
  <si>
    <t>[56]</t>
  </si>
  <si>
    <t xml:space="preserve">[29] </t>
  </si>
  <si>
    <t>[57] NETO (2016)</t>
  </si>
  <si>
    <t xml:space="preserve">[57] </t>
  </si>
  <si>
    <t>[58] FERNANDES et al. (2010)</t>
  </si>
  <si>
    <t xml:space="preserve">[58] </t>
  </si>
  <si>
    <t>[59] PORTUGAL (2009)</t>
  </si>
  <si>
    <t xml:space="preserve">[59] </t>
  </si>
  <si>
    <t xml:space="preserve">[49] </t>
  </si>
  <si>
    <t xml:space="preserve">[48] </t>
  </si>
  <si>
    <t xml:space="preserve">[32] </t>
  </si>
  <si>
    <t>[60] TEIXEIRA (2001)</t>
  </si>
  <si>
    <t xml:space="preserve">[60] </t>
  </si>
  <si>
    <t>[57]</t>
  </si>
  <si>
    <t>[58]</t>
  </si>
  <si>
    <r>
      <t>3C</t>
    </r>
    <r>
      <rPr>
        <vertAlign val="subscript"/>
        <sz val="10"/>
        <color theme="1"/>
        <rFont val="Arial"/>
        <family val="2"/>
      </rPr>
      <t>3</t>
    </r>
  </si>
  <si>
    <r>
      <t>5C</t>
    </r>
    <r>
      <rPr>
        <vertAlign val="subscript"/>
        <sz val="10"/>
        <color theme="1"/>
        <rFont val="Arial"/>
        <family val="2"/>
      </rPr>
      <t>5</t>
    </r>
  </si>
  <si>
    <r>
      <t>2C</t>
    </r>
    <r>
      <rPr>
        <vertAlign val="subscript"/>
        <sz val="10"/>
        <color theme="1"/>
        <rFont val="Arial"/>
        <family val="2"/>
      </rPr>
      <t>2</t>
    </r>
  </si>
  <si>
    <t>Part.</t>
  </si>
  <si>
    <r>
      <t>kg kg</t>
    </r>
    <r>
      <rPr>
        <b/>
        <vertAlign val="superscript"/>
        <sz val="10"/>
        <color theme="1"/>
        <rFont val="Arial"/>
        <family val="2"/>
      </rPr>
      <t>-1</t>
    </r>
  </si>
  <si>
    <r>
      <t>g cm</t>
    </r>
    <r>
      <rPr>
        <b/>
        <vertAlign val="superscript"/>
        <sz val="10"/>
        <color theme="1"/>
        <rFont val="Arial"/>
        <family val="2"/>
      </rPr>
      <t>-3</t>
    </r>
  </si>
  <si>
    <r>
      <t>mm h</t>
    </r>
    <r>
      <rPr>
        <b/>
        <vertAlign val="superscript"/>
        <sz val="10"/>
        <color theme="1"/>
        <rFont val="Arial"/>
        <family val="2"/>
      </rPr>
      <t>-1</t>
    </r>
  </si>
  <si>
    <r>
      <t>cm</t>
    </r>
    <r>
      <rPr>
        <b/>
        <vertAlign val="superscript"/>
        <sz val="10"/>
        <color theme="1"/>
        <rFont val="Arial"/>
        <family val="2"/>
      </rPr>
      <t xml:space="preserve">3 </t>
    </r>
    <r>
      <rPr>
        <b/>
        <sz val="10"/>
        <color theme="1"/>
        <rFont val="Arial"/>
        <family val="2"/>
      </rPr>
      <t>cm</t>
    </r>
    <r>
      <rPr>
        <b/>
        <vertAlign val="superscript"/>
        <sz val="10"/>
        <color theme="1"/>
        <rFont val="Arial"/>
        <family val="2"/>
      </rPr>
      <t>-3</t>
    </r>
  </si>
  <si>
    <t>Rawls et al. (1996)</t>
  </si>
  <si>
    <r>
      <t>g cm</t>
    </r>
    <r>
      <rPr>
        <vertAlign val="superscript"/>
        <sz val="10"/>
        <color theme="1"/>
        <rFont val="Arial"/>
        <family val="2"/>
      </rPr>
      <t>-3</t>
    </r>
  </si>
  <si>
    <r>
      <t>cm</t>
    </r>
    <r>
      <rPr>
        <vertAlign val="superscript"/>
        <sz val="10"/>
        <color theme="1"/>
        <rFont val="Arial"/>
        <family val="2"/>
      </rPr>
      <t xml:space="preserve">3 </t>
    </r>
    <r>
      <rPr>
        <sz val="10"/>
        <color theme="1"/>
        <rFont val="Arial"/>
        <family val="2"/>
      </rPr>
      <t>cm</t>
    </r>
    <r>
      <rPr>
        <vertAlign val="superscript"/>
        <sz val="10"/>
        <color theme="1"/>
        <rFont val="Arial"/>
        <family val="2"/>
      </rPr>
      <t>-3</t>
    </r>
  </si>
  <si>
    <r>
      <t>kg kg</t>
    </r>
    <r>
      <rPr>
        <vertAlign val="superscript"/>
        <sz val="10"/>
        <color theme="1"/>
        <rFont val="Arial"/>
        <family val="2"/>
      </rPr>
      <t>-1</t>
    </r>
  </si>
  <si>
    <r>
      <t>cm h</t>
    </r>
    <r>
      <rPr>
        <vertAlign val="superscript"/>
        <sz val="10"/>
        <color theme="1"/>
        <rFont val="Arial"/>
        <family val="2"/>
      </rPr>
      <t>-1</t>
    </r>
  </si>
  <si>
    <r>
      <rPr>
        <sz val="10"/>
        <color theme="1"/>
        <rFont val="Calibri"/>
        <family val="2"/>
      </rPr>
      <t>θ</t>
    </r>
    <r>
      <rPr>
        <sz val="10"/>
        <color theme="1"/>
        <rFont val="Arial"/>
        <family val="2"/>
      </rPr>
      <t>r</t>
    </r>
  </si>
  <si>
    <t>Gleissolo</t>
  </si>
  <si>
    <t>Nitossolo</t>
  </si>
  <si>
    <t>Chernossolo</t>
  </si>
  <si>
    <t>Espodossolo</t>
  </si>
  <si>
    <t>0 kPa</t>
  </si>
  <si>
    <t>1 kPa</t>
  </si>
  <si>
    <t>2 kPa</t>
  </si>
  <si>
    <t>4 kPa</t>
  </si>
  <si>
    <t>30 kPa</t>
  </si>
  <si>
    <t>50 kPa</t>
  </si>
  <si>
    <t>100 kPa</t>
  </si>
  <si>
    <t>500 kPa</t>
  </si>
  <si>
    <r>
      <rPr>
        <sz val="10"/>
        <color theme="1"/>
        <rFont val="Calibri"/>
        <family val="2"/>
      </rPr>
      <t>θ</t>
    </r>
    <r>
      <rPr>
        <sz val="10"/>
        <color theme="1"/>
        <rFont val="Arial"/>
        <family val="2"/>
      </rPr>
      <t>r  (RETC)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</si>
</sst>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sz val="8"/>
      <name val="Arial"/>
      <family val="2"/>
    </font>
    <font>
      <vertAlign val="subscript"/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/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/>
      <diagonal/>
    </border>
    <border>
      <left style="thin">
        <color rgb="FF50505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/>
      <top style="thin">
        <color indexed="64"/>
      </top>
      <bottom style="thin">
        <color rgb="FF505050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indexed="64"/>
      </top>
      <bottom/>
      <diagonal/>
    </border>
    <border>
      <left/>
      <right style="thin">
        <color rgb="FF505050"/>
      </right>
      <top/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rgb="FF505050"/>
      </bottom>
      <diagonal/>
    </border>
  </borders>
  <cellStyleXfs count="1">
    <xf numFmtId="0" fontId="0" fillId="0" borderId="0"/>
  </cellStyleXfs>
  <cellXfs count="386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3" fillId="0" borderId="2" xfId="0" applyFont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0" xfId="0" applyNumberFormat="1" applyFont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2" fontId="2" fillId="2" borderId="0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10" fillId="4" borderId="10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5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7" xfId="0" applyFont="1" applyFill="1" applyBorder="1"/>
    <xf numFmtId="0" fontId="10" fillId="2" borderId="1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13" xfId="0" applyFont="1" applyFill="1" applyBorder="1"/>
    <xf numFmtId="0" fontId="10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2" borderId="0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0" fontId="15" fillId="0" borderId="0" xfId="0" applyFont="1"/>
    <xf numFmtId="0" fontId="16" fillId="2" borderId="6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6" xfId="0" applyFont="1" applyFill="1" applyBorder="1"/>
    <xf numFmtId="49" fontId="15" fillId="2" borderId="0" xfId="0" applyNumberFormat="1" applyFont="1" applyFill="1" applyBorder="1" applyAlignment="1">
      <alignment horizontal="center"/>
    </xf>
    <xf numFmtId="0" fontId="16" fillId="2" borderId="15" xfId="0" applyFont="1" applyFill="1" applyBorder="1"/>
    <xf numFmtId="2" fontId="15" fillId="2" borderId="0" xfId="0" quotePrefix="1" applyNumberFormat="1" applyFont="1" applyFill="1" applyBorder="1" applyAlignment="1">
      <alignment horizontal="center"/>
    </xf>
    <xf numFmtId="0" fontId="16" fillId="2" borderId="8" xfId="0" applyFont="1" applyFill="1" applyBorder="1"/>
    <xf numFmtId="0" fontId="15" fillId="2" borderId="1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6" fillId="2" borderId="7" xfId="0" applyFont="1" applyFill="1" applyBorder="1"/>
    <xf numFmtId="0" fontId="16" fillId="2" borderId="5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0" xfId="0" quotePrefix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49" fontId="15" fillId="2" borderId="2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0" fontId="16" fillId="0" borderId="0" xfId="0" applyFont="1"/>
    <xf numFmtId="0" fontId="16" fillId="4" borderId="10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wrapText="1"/>
    </xf>
    <xf numFmtId="0" fontId="16" fillId="4" borderId="12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12" xfId="0" applyFont="1" applyFill="1" applyBorder="1"/>
    <xf numFmtId="0" fontId="16" fillId="4" borderId="9" xfId="0" applyFont="1" applyFill="1" applyBorder="1" applyAlignment="1">
      <alignment horizontal="center"/>
    </xf>
    <xf numFmtId="0" fontId="15" fillId="2" borderId="13" xfId="0" applyFont="1" applyFill="1" applyBorder="1"/>
    <xf numFmtId="0" fontId="15" fillId="2" borderId="2" xfId="0" applyFont="1" applyFill="1" applyBorder="1"/>
    <xf numFmtId="0" fontId="15" fillId="2" borderId="15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7" xfId="0" applyFont="1" applyFill="1" applyBorder="1"/>
    <xf numFmtId="0" fontId="15" fillId="0" borderId="0" xfId="0" applyFont="1" applyFill="1" applyBorder="1" applyAlignment="1">
      <alignment horizontal="center"/>
    </xf>
    <xf numFmtId="0" fontId="15" fillId="2" borderId="1" xfId="0" quotePrefix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quotePrefix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5" fillId="2" borderId="0" xfId="0" applyFont="1" applyFill="1" applyBorder="1"/>
    <xf numFmtId="2" fontId="15" fillId="2" borderId="1" xfId="0" applyNumberFormat="1" applyFont="1" applyFill="1" applyBorder="1"/>
    <xf numFmtId="2" fontId="15" fillId="0" borderId="0" xfId="0" applyNumberFormat="1" applyFont="1"/>
    <xf numFmtId="0" fontId="15" fillId="2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6" fillId="2" borderId="12" xfId="0" applyFont="1" applyFill="1" applyBorder="1"/>
    <xf numFmtId="0" fontId="16" fillId="0" borderId="13" xfId="0" applyFont="1" applyBorder="1"/>
    <xf numFmtId="0" fontId="15" fillId="2" borderId="11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wrapText="1"/>
    </xf>
    <xf numFmtId="0" fontId="16" fillId="2" borderId="9" xfId="0" applyFont="1" applyFill="1" applyBorder="1"/>
    <xf numFmtId="0" fontId="16" fillId="0" borderId="7" xfId="0" applyFont="1" applyBorder="1"/>
    <xf numFmtId="0" fontId="16" fillId="0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/>
    </xf>
    <xf numFmtId="0" fontId="15" fillId="2" borderId="17" xfId="0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2" fontId="15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 wrapText="1"/>
    </xf>
    <xf numFmtId="0" fontId="15" fillId="2" borderId="24" xfId="0" applyFont="1" applyFill="1" applyBorder="1" applyAlignment="1">
      <alignment horizontal="center"/>
    </xf>
    <xf numFmtId="2" fontId="15" fillId="2" borderId="16" xfId="0" applyNumberFormat="1" applyFont="1" applyFill="1" applyBorder="1" applyAlignment="1">
      <alignment horizontal="center"/>
    </xf>
    <xf numFmtId="2" fontId="15" fillId="2" borderId="25" xfId="0" applyNumberFormat="1" applyFont="1" applyFill="1" applyBorder="1" applyAlignment="1">
      <alignment horizontal="center"/>
    </xf>
    <xf numFmtId="2" fontId="15" fillId="2" borderId="26" xfId="0" applyNumberFormat="1" applyFont="1" applyFill="1" applyBorder="1" applyAlignment="1">
      <alignment horizontal="center"/>
    </xf>
    <xf numFmtId="2" fontId="15" fillId="2" borderId="27" xfId="0" applyNumberFormat="1" applyFont="1" applyFill="1" applyBorder="1" applyAlignment="1">
      <alignment horizontal="center"/>
    </xf>
    <xf numFmtId="2" fontId="15" fillId="2" borderId="28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/>
    </xf>
    <xf numFmtId="0" fontId="15" fillId="2" borderId="17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9" fillId="2" borderId="2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2" fontId="2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114300</xdr:colOff>
      <xdr:row>0</xdr:row>
      <xdr:rowOff>147637</xdr:rowOff>
    </xdr:from>
    <xdr:ext cx="3649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C0C49A3-CC63-4F1E-9A58-E267A86CCA1C}"/>
                </a:ext>
              </a:extLst>
            </xdr:cNvPr>
            <xdr:cNvSpPr txBox="1"/>
          </xdr:nvSpPr>
          <xdr:spPr>
            <a:xfrm>
              <a:off x="6858000" y="147637"/>
              <a:ext cx="3649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C0C49A3-CC63-4F1E-9A58-E267A86CCA1C}"/>
                </a:ext>
              </a:extLst>
            </xdr:cNvPr>
            <xdr:cNvSpPr txBox="1"/>
          </xdr:nvSpPr>
          <xdr:spPr>
            <a:xfrm>
              <a:off x="6858000" y="147637"/>
              <a:ext cx="3649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pt-BR" sz="1100" b="0" i="0">
                  <a:latin typeface="Cambria Math" panose="02040503050406030204" pitchFamily="18" charset="0"/>
                </a:rPr>
                <a:t>𝑚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114300</xdr:colOff>
      <xdr:row>0</xdr:row>
      <xdr:rowOff>147637</xdr:rowOff>
    </xdr:from>
    <xdr:ext cx="3649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E5C0B62-E302-774D-BAFC-1289DCCA5F26}"/>
                </a:ext>
              </a:extLst>
            </xdr:cNvPr>
            <xdr:cNvSpPr txBox="1"/>
          </xdr:nvSpPr>
          <xdr:spPr>
            <a:xfrm>
              <a:off x="8900553" y="147637"/>
              <a:ext cx="3649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C0C49A3-CC63-4F1E-9A58-E267A86CCA1C}"/>
                </a:ext>
              </a:extLst>
            </xdr:cNvPr>
            <xdr:cNvSpPr txBox="1"/>
          </xdr:nvSpPr>
          <xdr:spPr>
            <a:xfrm>
              <a:off x="6858000" y="147637"/>
              <a:ext cx="3649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pt-BR" sz="1100" b="0" i="0">
                  <a:latin typeface="Cambria Math" panose="02040503050406030204" pitchFamily="18" charset="0"/>
                </a:rPr>
                <a:t>𝑚</a:t>
              </a:r>
              <a:endParaRPr lang="pt-BR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C592-48E7-4432-BB47-E368B893C35A}" name="Tabela1" displayName="Tabela1" ref="P1:V92" totalsRowShown="0" headerRowDxfId="8" dataDxfId="7">
  <autoFilter ref="P1:V92" xr:uid="{AFA29F55-B399-4D13-A461-22801E50B254}"/>
  <sortState xmlns:xlrd2="http://schemas.microsoft.com/office/spreadsheetml/2017/richdata2" ref="P2:V92">
    <sortCondition ref="P1:P92"/>
  </sortState>
  <tableColumns count="7">
    <tableColumn id="1" xr3:uid="{76F2015B-206E-4C40-873A-705C0CD7C2B2}" name="UF" dataDxfId="6"/>
    <tableColumn id="2" xr3:uid="{A06DF3A2-DFCE-43EF-95EE-F53CD840ED62}" name="Classe" dataDxfId="5"/>
    <tableColumn id="3" xr3:uid="{896797B5-6630-4776-B886-68B6633B9E2E}" name="Textura" dataDxfId="4"/>
    <tableColumn id="4" xr3:uid="{88A3E789-CE3D-4D40-9446-E0403E031290}" name="CH" dataDxfId="3"/>
    <tableColumn id="5" xr3:uid="{B8390DDF-E284-4337-AB88-B63B78030503}" name="PT" dataDxfId="2"/>
    <tableColumn id="6" xr3:uid="{1562E779-121E-49B6-BBDC-4586C52D996E}" name="PE" dataDxfId="1"/>
    <tableColumn id="7" xr3:uid="{58602718-1AE3-480F-BD57-D7EE819D9452}" name="SU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912D-495F-4B92-A004-0A01FA97AAFA}">
  <dimension ref="B1:U876"/>
  <sheetViews>
    <sheetView tabSelected="1" zoomScaleNormal="100" workbookViewId="0">
      <selection activeCell="Q7" sqref="Q7"/>
    </sheetView>
  </sheetViews>
  <sheetFormatPr defaultColWidth="9.140625" defaultRowHeight="12.75" x14ac:dyDescent="0.2"/>
  <cols>
    <col min="1" max="1" width="9.140625" style="135"/>
    <col min="2" max="2" width="5" style="177" customWidth="1"/>
    <col min="3" max="3" width="6.28515625" style="135" customWidth="1"/>
    <col min="4" max="4" width="8.140625" style="135" customWidth="1"/>
    <col min="5" max="8" width="5.85546875" style="135" customWidth="1"/>
    <col min="9" max="9" width="18.85546875" style="135" customWidth="1"/>
    <col min="10" max="11" width="5.85546875" style="135" customWidth="1"/>
    <col min="12" max="12" width="7" style="135" customWidth="1"/>
    <col min="13" max="17" width="6.7109375" style="135" customWidth="1"/>
    <col min="18" max="18" width="9.28515625" style="135" customWidth="1"/>
    <col min="19" max="19" width="4.7109375" style="177" customWidth="1"/>
    <col min="20" max="20" width="52.140625" style="135" customWidth="1"/>
    <col min="21" max="21" width="15" style="135" bestFit="1" customWidth="1"/>
    <col min="22" max="16384" width="9.140625" style="135"/>
  </cols>
  <sheetData>
    <row r="1" spans="2:21" x14ac:dyDescent="0.2">
      <c r="B1" s="134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2:21" ht="15" customHeight="1" x14ac:dyDescent="0.2">
      <c r="B2" s="219"/>
      <c r="C2" s="188"/>
      <c r="D2" s="188"/>
      <c r="E2" s="284" t="s">
        <v>2</v>
      </c>
      <c r="F2" s="284"/>
      <c r="G2" s="189"/>
      <c r="H2" s="188"/>
      <c r="I2" s="281" t="s">
        <v>28</v>
      </c>
      <c r="J2" s="284" t="s">
        <v>129</v>
      </c>
      <c r="K2" s="285"/>
      <c r="L2" s="281" t="s">
        <v>7</v>
      </c>
      <c r="M2" s="283" t="s">
        <v>11</v>
      </c>
      <c r="N2" s="284"/>
      <c r="O2" s="284"/>
      <c r="P2" s="285"/>
      <c r="Q2" s="383" t="s">
        <v>1063</v>
      </c>
      <c r="R2" s="205"/>
      <c r="S2" s="220"/>
    </row>
    <row r="3" spans="2:21" ht="25.5" x14ac:dyDescent="0.2">
      <c r="B3" s="221" t="s">
        <v>0</v>
      </c>
      <c r="C3" s="190" t="s">
        <v>624</v>
      </c>
      <c r="D3" s="190" t="s">
        <v>16</v>
      </c>
      <c r="E3" s="208" t="s">
        <v>3</v>
      </c>
      <c r="F3" s="208" t="s">
        <v>4</v>
      </c>
      <c r="G3" s="208" t="s">
        <v>5</v>
      </c>
      <c r="H3" s="190" t="s">
        <v>6</v>
      </c>
      <c r="I3" s="282"/>
      <c r="J3" s="208" t="s">
        <v>130</v>
      </c>
      <c r="K3" s="190" t="s">
        <v>1040</v>
      </c>
      <c r="L3" s="282"/>
      <c r="M3" s="208" t="s">
        <v>8</v>
      </c>
      <c r="N3" s="208" t="s">
        <v>9</v>
      </c>
      <c r="O3" s="207" t="s">
        <v>10</v>
      </c>
      <c r="P3" s="191" t="s">
        <v>597</v>
      </c>
      <c r="Q3" s="384"/>
      <c r="R3" s="222" t="s">
        <v>1045</v>
      </c>
      <c r="S3" s="190" t="s">
        <v>33</v>
      </c>
    </row>
    <row r="4" spans="2:21" ht="14.25" x14ac:dyDescent="0.2">
      <c r="B4" s="223"/>
      <c r="C4" s="192"/>
      <c r="D4" s="212" t="s">
        <v>15</v>
      </c>
      <c r="E4" s="287" t="s">
        <v>1048</v>
      </c>
      <c r="F4" s="287"/>
      <c r="G4" s="287"/>
      <c r="H4" s="288"/>
      <c r="I4" s="212" t="s">
        <v>29</v>
      </c>
      <c r="J4" s="287" t="s">
        <v>1046</v>
      </c>
      <c r="K4" s="288"/>
      <c r="L4" s="212" t="s">
        <v>1049</v>
      </c>
      <c r="M4" s="286" t="s">
        <v>1047</v>
      </c>
      <c r="N4" s="287"/>
      <c r="O4" s="287"/>
      <c r="P4" s="287"/>
      <c r="Q4" s="288"/>
      <c r="R4" s="204" t="s">
        <v>15</v>
      </c>
      <c r="S4" s="224"/>
    </row>
    <row r="5" spans="2:21" x14ac:dyDescent="0.2">
      <c r="B5" s="136">
        <v>1</v>
      </c>
      <c r="C5" s="208" t="s">
        <v>17</v>
      </c>
      <c r="D5" s="208" t="s">
        <v>23</v>
      </c>
      <c r="E5" s="209">
        <v>0.25</v>
      </c>
      <c r="F5" s="208">
        <v>0.45</v>
      </c>
      <c r="G5" s="208">
        <v>0.17</v>
      </c>
      <c r="H5" s="208">
        <v>0.13</v>
      </c>
      <c r="I5" s="208" t="s">
        <v>31</v>
      </c>
      <c r="J5" s="208">
        <v>1.53</v>
      </c>
      <c r="K5" s="208" t="s">
        <v>131</v>
      </c>
      <c r="L5" s="208">
        <v>105</v>
      </c>
      <c r="M5" s="210">
        <v>0.22</v>
      </c>
      <c r="N5" s="210">
        <v>0.2</v>
      </c>
      <c r="O5" s="210">
        <v>0.42</v>
      </c>
      <c r="P5" s="210">
        <f>O5-Q5</f>
        <v>0.36369999999999997</v>
      </c>
      <c r="Q5" s="227">
        <v>5.6300000000000003E-2</v>
      </c>
      <c r="R5" s="210">
        <f>EXP(U5)</f>
        <v>9.3946539616021276</v>
      </c>
      <c r="S5" s="139" t="s">
        <v>34</v>
      </c>
      <c r="U5" s="203">
        <f t="shared" ref="U5:U36" si="0">6.531-(7.326*O5)+(15.8*(H5^2))+(3.809*(O5^2))+(3.44*((E5+F5))*H5)-(4.989*(E5+F5)*O5)+(16.1*((E5+F5)^2)*(O5^2))+(16*H5*(O5^2))-(13.6*((E5+F5)^2)*H5)-(34.8*(H5^2)*O5)-(7.99*((E5+F5)^2)*O5)</f>
        <v>2.2401407999999998</v>
      </c>
    </row>
    <row r="6" spans="2:21" x14ac:dyDescent="0.2">
      <c r="B6" s="140"/>
      <c r="C6" s="208" t="s">
        <v>18</v>
      </c>
      <c r="D6" s="141" t="s">
        <v>30</v>
      </c>
      <c r="E6" s="209">
        <v>0.28000000000000003</v>
      </c>
      <c r="F6" s="208">
        <v>0.46</v>
      </c>
      <c r="G6" s="208">
        <v>0.11</v>
      </c>
      <c r="H6" s="208">
        <v>0.15</v>
      </c>
      <c r="I6" s="208" t="s">
        <v>31</v>
      </c>
      <c r="J6" s="208">
        <v>1.51</v>
      </c>
      <c r="K6" s="208" t="s">
        <v>131</v>
      </c>
      <c r="L6" s="208">
        <v>78.599999999999994</v>
      </c>
      <c r="M6" s="209">
        <v>0.23</v>
      </c>
      <c r="N6" s="209">
        <v>0.2</v>
      </c>
      <c r="O6" s="209">
        <v>0.43</v>
      </c>
      <c r="P6" s="214">
        <f t="shared" ref="P6:P69" si="1">O6-Q6</f>
        <v>0.36840000000000001</v>
      </c>
      <c r="Q6" s="227">
        <v>6.1600000000000002E-2</v>
      </c>
      <c r="R6" s="209">
        <f t="shared" ref="R6:R69" si="2">EXP(U6)</f>
        <v>7.1970120296108249</v>
      </c>
      <c r="S6" s="142"/>
      <c r="U6" s="203">
        <f t="shared" si="0"/>
        <v>1.9736659439999997</v>
      </c>
    </row>
    <row r="7" spans="2:21" x14ac:dyDescent="0.2">
      <c r="B7" s="140"/>
      <c r="C7" s="208" t="s">
        <v>19</v>
      </c>
      <c r="D7" s="208" t="s">
        <v>24</v>
      </c>
      <c r="E7" s="209">
        <v>0.13</v>
      </c>
      <c r="F7" s="208">
        <v>0.28000000000000003</v>
      </c>
      <c r="G7" s="208">
        <v>0.18</v>
      </c>
      <c r="H7" s="208">
        <v>0.31</v>
      </c>
      <c r="I7" s="208" t="s">
        <v>32</v>
      </c>
      <c r="J7" s="208">
        <v>1.34</v>
      </c>
      <c r="K7" s="208" t="s">
        <v>131</v>
      </c>
      <c r="L7" s="208">
        <v>18.600000000000001</v>
      </c>
      <c r="M7" s="209">
        <v>0.19</v>
      </c>
      <c r="N7" s="209">
        <v>0.3</v>
      </c>
      <c r="O7" s="209">
        <v>0.49</v>
      </c>
      <c r="P7" s="214">
        <f t="shared" si="1"/>
        <v>0.31999999999999995</v>
      </c>
      <c r="Q7" s="385">
        <v>0.17</v>
      </c>
      <c r="R7" s="209">
        <f t="shared" si="2"/>
        <v>38.255400161488602</v>
      </c>
      <c r="S7" s="142"/>
      <c r="U7" s="203">
        <f t="shared" si="0"/>
        <v>3.6442847310000013</v>
      </c>
    </row>
    <row r="8" spans="2:21" x14ac:dyDescent="0.2">
      <c r="B8" s="140"/>
      <c r="C8" s="208" t="s">
        <v>20</v>
      </c>
      <c r="D8" s="208" t="s">
        <v>25</v>
      </c>
      <c r="E8" s="209">
        <v>0.14000000000000001</v>
      </c>
      <c r="F8" s="208">
        <v>0.28000000000000003</v>
      </c>
      <c r="G8" s="208">
        <v>0.25</v>
      </c>
      <c r="H8" s="208">
        <v>0.33</v>
      </c>
      <c r="I8" s="208" t="s">
        <v>32</v>
      </c>
      <c r="J8" s="208">
        <v>1.34</v>
      </c>
      <c r="K8" s="208" t="s">
        <v>131</v>
      </c>
      <c r="L8" s="208">
        <v>15.6</v>
      </c>
      <c r="M8" s="209">
        <v>0.2</v>
      </c>
      <c r="N8" s="209">
        <v>0.3</v>
      </c>
      <c r="O8" s="209">
        <v>0.5</v>
      </c>
      <c r="P8" s="214">
        <f t="shared" si="1"/>
        <v>0.32</v>
      </c>
      <c r="Q8" s="227">
        <v>0.18</v>
      </c>
      <c r="R8" s="209">
        <f t="shared" si="2"/>
        <v>36.918500722731451</v>
      </c>
      <c r="S8" s="142"/>
      <c r="U8" s="203">
        <f t="shared" si="0"/>
        <v>3.6087128000000006</v>
      </c>
    </row>
    <row r="9" spans="2:21" x14ac:dyDescent="0.2">
      <c r="B9" s="140"/>
      <c r="C9" s="208" t="s">
        <v>21</v>
      </c>
      <c r="D9" s="208" t="s">
        <v>26</v>
      </c>
      <c r="E9" s="209">
        <v>0.12</v>
      </c>
      <c r="F9" s="208">
        <v>0.31</v>
      </c>
      <c r="G9" s="208">
        <v>0.25</v>
      </c>
      <c r="H9" s="208">
        <v>0.32</v>
      </c>
      <c r="I9" s="208" t="s">
        <v>32</v>
      </c>
      <c r="J9" s="208">
        <v>1.34</v>
      </c>
      <c r="K9" s="208" t="s">
        <v>131</v>
      </c>
      <c r="L9" s="208">
        <v>16.8</v>
      </c>
      <c r="M9" s="209">
        <v>0.19</v>
      </c>
      <c r="N9" s="209">
        <v>0.3</v>
      </c>
      <c r="O9" s="209">
        <v>0.49</v>
      </c>
      <c r="P9" s="214">
        <f t="shared" si="1"/>
        <v>0.31</v>
      </c>
      <c r="Q9" s="227">
        <v>0.18</v>
      </c>
      <c r="R9" s="209">
        <f t="shared" si="2"/>
        <v>35.34773437294632</v>
      </c>
      <c r="S9" s="142"/>
      <c r="U9" s="203">
        <f t="shared" si="0"/>
        <v>3.5652342990000001</v>
      </c>
    </row>
    <row r="10" spans="2:21" x14ac:dyDescent="0.2">
      <c r="B10" s="144"/>
      <c r="C10" s="204" t="s">
        <v>22</v>
      </c>
      <c r="D10" s="204" t="s">
        <v>27</v>
      </c>
      <c r="E10" s="211">
        <v>0.13</v>
      </c>
      <c r="F10" s="211">
        <v>0.3</v>
      </c>
      <c r="G10" s="204">
        <v>0.17</v>
      </c>
      <c r="H10" s="211">
        <v>0.4</v>
      </c>
      <c r="I10" s="204" t="s">
        <v>32</v>
      </c>
      <c r="J10" s="204">
        <v>1.31</v>
      </c>
      <c r="K10" s="204" t="s">
        <v>131</v>
      </c>
      <c r="L10" s="204">
        <v>10.199999999999999</v>
      </c>
      <c r="M10" s="211">
        <v>0.18</v>
      </c>
      <c r="N10" s="211">
        <v>0.33</v>
      </c>
      <c r="O10" s="211">
        <v>0.51</v>
      </c>
      <c r="P10" s="218">
        <f t="shared" si="1"/>
        <v>0.29000000000000004</v>
      </c>
      <c r="Q10" s="218">
        <v>0.22</v>
      </c>
      <c r="R10" s="209">
        <f t="shared" si="2"/>
        <v>38.513055164662561</v>
      </c>
      <c r="S10" s="147"/>
      <c r="U10" s="203">
        <f t="shared" si="0"/>
        <v>3.6509972790000003</v>
      </c>
    </row>
    <row r="11" spans="2:21" x14ac:dyDescent="0.2">
      <c r="B11" s="148">
        <v>2</v>
      </c>
      <c r="C11" s="149" t="s">
        <v>17</v>
      </c>
      <c r="D11" s="149" t="s">
        <v>36</v>
      </c>
      <c r="E11" s="150">
        <v>0.34</v>
      </c>
      <c r="F11" s="150">
        <v>0.3</v>
      </c>
      <c r="G11" s="149">
        <v>0.26</v>
      </c>
      <c r="H11" s="150">
        <v>0.1</v>
      </c>
      <c r="I11" s="149" t="s">
        <v>31</v>
      </c>
      <c r="J11" s="149">
        <v>1.56</v>
      </c>
      <c r="K11" s="149" t="s">
        <v>131</v>
      </c>
      <c r="L11" s="149">
        <v>160.19999999999999</v>
      </c>
      <c r="M11" s="149">
        <v>0.21</v>
      </c>
      <c r="N11" s="149">
        <v>0.2</v>
      </c>
      <c r="O11" s="149">
        <v>0.41</v>
      </c>
      <c r="P11" s="214">
        <f t="shared" si="1"/>
        <v>0.31999999999999995</v>
      </c>
      <c r="Q11" s="149">
        <v>0.09</v>
      </c>
      <c r="R11" s="210">
        <f t="shared" si="2"/>
        <v>13.100366357009628</v>
      </c>
      <c r="S11" s="151" t="s">
        <v>34</v>
      </c>
      <c r="U11" s="203">
        <f t="shared" si="0"/>
        <v>2.5726401960000005</v>
      </c>
    </row>
    <row r="12" spans="2:21" x14ac:dyDescent="0.2">
      <c r="B12" s="140"/>
      <c r="C12" s="152" t="s">
        <v>35</v>
      </c>
      <c r="D12" s="152" t="s">
        <v>37</v>
      </c>
      <c r="E12" s="157">
        <v>0.36</v>
      </c>
      <c r="F12" s="152">
        <v>0.37</v>
      </c>
      <c r="G12" s="152">
        <v>0.12</v>
      </c>
      <c r="H12" s="152">
        <v>0.15</v>
      </c>
      <c r="I12" s="152" t="s">
        <v>31</v>
      </c>
      <c r="J12" s="152">
        <v>1.51</v>
      </c>
      <c r="K12" s="152" t="s">
        <v>131</v>
      </c>
      <c r="L12" s="152">
        <v>78.599999999999994</v>
      </c>
      <c r="M12" s="152">
        <v>0.23</v>
      </c>
      <c r="N12" s="152">
        <v>0.2</v>
      </c>
      <c r="O12" s="152">
        <v>0.43</v>
      </c>
      <c r="P12" s="214">
        <f t="shared" si="1"/>
        <v>0.32</v>
      </c>
      <c r="Q12" s="228">
        <v>0.11</v>
      </c>
      <c r="R12" s="209">
        <f t="shared" si="2"/>
        <v>7.5889341321539954</v>
      </c>
      <c r="S12" s="153"/>
      <c r="U12" s="203">
        <f t="shared" si="0"/>
        <v>2.0266911510000005</v>
      </c>
    </row>
    <row r="13" spans="2:21" x14ac:dyDescent="0.2">
      <c r="B13" s="140"/>
      <c r="C13" s="152" t="s">
        <v>20</v>
      </c>
      <c r="D13" s="152" t="s">
        <v>38</v>
      </c>
      <c r="E13" s="157">
        <v>0.23</v>
      </c>
      <c r="F13" s="152">
        <v>0.25</v>
      </c>
      <c r="G13" s="152">
        <v>0.23</v>
      </c>
      <c r="H13" s="152">
        <v>0.28999999999999998</v>
      </c>
      <c r="I13" s="152" t="s">
        <v>32</v>
      </c>
      <c r="J13" s="152">
        <v>1.37</v>
      </c>
      <c r="K13" s="152" t="s">
        <v>131</v>
      </c>
      <c r="L13" s="152">
        <v>19.8</v>
      </c>
      <c r="M13" s="152">
        <v>0.2</v>
      </c>
      <c r="N13" s="152">
        <v>0.28000000000000003</v>
      </c>
      <c r="O13" s="152">
        <v>0.48</v>
      </c>
      <c r="P13" s="214">
        <f t="shared" si="1"/>
        <v>0.30999999999999994</v>
      </c>
      <c r="Q13" s="228">
        <v>0.17</v>
      </c>
      <c r="R13" s="209">
        <f t="shared" si="2"/>
        <v>26.492267448084547</v>
      </c>
      <c r="S13" s="153"/>
      <c r="U13" s="203">
        <f t="shared" si="0"/>
        <v>3.2768528959999998</v>
      </c>
    </row>
    <row r="14" spans="2:21" x14ac:dyDescent="0.2">
      <c r="B14" s="140"/>
      <c r="C14" s="152" t="s">
        <v>21</v>
      </c>
      <c r="D14" s="152" t="s">
        <v>39</v>
      </c>
      <c r="E14" s="157">
        <v>0.21</v>
      </c>
      <c r="F14" s="152">
        <v>0.18</v>
      </c>
      <c r="G14" s="152">
        <v>0.17</v>
      </c>
      <c r="H14" s="152">
        <v>0.44</v>
      </c>
      <c r="I14" s="152" t="s">
        <v>6</v>
      </c>
      <c r="J14" s="152">
        <v>1.29</v>
      </c>
      <c r="K14" s="152" t="s">
        <v>131</v>
      </c>
      <c r="L14" s="152">
        <v>9</v>
      </c>
      <c r="M14" s="152">
        <v>0.15</v>
      </c>
      <c r="N14" s="152">
        <v>0.36</v>
      </c>
      <c r="O14" s="152">
        <v>0.51</v>
      </c>
      <c r="P14" s="214">
        <f t="shared" si="1"/>
        <v>0.27</v>
      </c>
      <c r="Q14" s="228">
        <v>0.24</v>
      </c>
      <c r="R14" s="209">
        <f t="shared" si="2"/>
        <v>51.645382460601958</v>
      </c>
      <c r="S14" s="153"/>
      <c r="U14" s="203">
        <f t="shared" si="0"/>
        <v>3.9444007910000005</v>
      </c>
    </row>
    <row r="15" spans="2:21" x14ac:dyDescent="0.2">
      <c r="B15" s="144"/>
      <c r="C15" s="154" t="s">
        <v>22</v>
      </c>
      <c r="D15" s="154" t="s">
        <v>40</v>
      </c>
      <c r="E15" s="159">
        <v>0.21</v>
      </c>
      <c r="F15" s="154">
        <v>0.17</v>
      </c>
      <c r="G15" s="154">
        <v>0.17</v>
      </c>
      <c r="H15" s="154">
        <v>0.45</v>
      </c>
      <c r="I15" s="154" t="s">
        <v>6</v>
      </c>
      <c r="J15" s="154">
        <v>1.28</v>
      </c>
      <c r="K15" s="154" t="s">
        <v>131</v>
      </c>
      <c r="L15" s="154">
        <v>9</v>
      </c>
      <c r="M15" s="154">
        <v>0.16</v>
      </c>
      <c r="N15" s="154">
        <v>0.36</v>
      </c>
      <c r="O15" s="154">
        <v>0.52</v>
      </c>
      <c r="P15" s="218">
        <f t="shared" si="1"/>
        <v>0.27</v>
      </c>
      <c r="Q15" s="154">
        <v>0.25</v>
      </c>
      <c r="R15" s="209">
        <f t="shared" si="2"/>
        <v>53.556802305141616</v>
      </c>
      <c r="S15" s="155"/>
      <c r="U15" s="203">
        <f t="shared" si="0"/>
        <v>3.9807428160000025</v>
      </c>
    </row>
    <row r="16" spans="2:21" x14ac:dyDescent="0.2">
      <c r="B16" s="148">
        <v>3</v>
      </c>
      <c r="C16" s="149" t="s">
        <v>17</v>
      </c>
      <c r="D16" s="149" t="s">
        <v>41</v>
      </c>
      <c r="E16" s="149">
        <v>0.25</v>
      </c>
      <c r="F16" s="149">
        <v>0.28999999999999998</v>
      </c>
      <c r="G16" s="149">
        <v>0.28000000000000003</v>
      </c>
      <c r="H16" s="149">
        <v>0.18</v>
      </c>
      <c r="I16" s="149" t="s">
        <v>31</v>
      </c>
      <c r="J16" s="149">
        <v>1.45</v>
      </c>
      <c r="K16" s="149" t="s">
        <v>131</v>
      </c>
      <c r="L16" s="149">
        <v>57.6</v>
      </c>
      <c r="M16" s="149">
        <v>0.22</v>
      </c>
      <c r="N16" s="149">
        <v>0.23</v>
      </c>
      <c r="O16" s="150">
        <v>0.45</v>
      </c>
      <c r="P16" s="214">
        <f t="shared" si="1"/>
        <v>0.33</v>
      </c>
      <c r="Q16" s="149">
        <v>0.12</v>
      </c>
      <c r="R16" s="210">
        <f t="shared" si="2"/>
        <v>18.243407830361161</v>
      </c>
      <c r="S16" s="151" t="s">
        <v>34</v>
      </c>
      <c r="U16" s="203">
        <f t="shared" si="0"/>
        <v>2.9038037999999986</v>
      </c>
    </row>
    <row r="17" spans="2:21" x14ac:dyDescent="0.2">
      <c r="B17" s="136"/>
      <c r="C17" s="152" t="s">
        <v>18</v>
      </c>
      <c r="D17" s="156" t="s">
        <v>42</v>
      </c>
      <c r="E17" s="152">
        <v>0.28000000000000003</v>
      </c>
      <c r="F17" s="152">
        <v>0.42</v>
      </c>
      <c r="G17" s="157">
        <v>0.2</v>
      </c>
      <c r="H17" s="157">
        <v>0.1</v>
      </c>
      <c r="I17" s="152" t="s">
        <v>31</v>
      </c>
      <c r="J17" s="152">
        <v>1.57</v>
      </c>
      <c r="K17" s="152" t="s">
        <v>131</v>
      </c>
      <c r="L17" s="152">
        <v>163.19999999999999</v>
      </c>
      <c r="M17" s="152">
        <v>0.22</v>
      </c>
      <c r="N17" s="152">
        <v>0.19</v>
      </c>
      <c r="O17" s="157">
        <v>0.41</v>
      </c>
      <c r="P17" s="214">
        <f t="shared" si="1"/>
        <v>0.31999999999999995</v>
      </c>
      <c r="Q17" s="228">
        <v>0.09</v>
      </c>
      <c r="R17" s="209">
        <f t="shared" si="2"/>
        <v>10.12917425367737</v>
      </c>
      <c r="S17" s="153"/>
      <c r="U17" s="203">
        <f t="shared" si="0"/>
        <v>2.3154198000000008</v>
      </c>
    </row>
    <row r="18" spans="2:21" x14ac:dyDescent="0.2">
      <c r="B18" s="136"/>
      <c r="C18" s="152" t="s">
        <v>20</v>
      </c>
      <c r="D18" s="156" t="s">
        <v>43</v>
      </c>
      <c r="E18" s="152">
        <v>0.14000000000000001</v>
      </c>
      <c r="F18" s="152">
        <v>0.28999999999999998</v>
      </c>
      <c r="G18" s="152">
        <v>0.22</v>
      </c>
      <c r="H18" s="152">
        <v>0.35</v>
      </c>
      <c r="I18" s="152" t="s">
        <v>31</v>
      </c>
      <c r="J18" s="152">
        <v>1.33</v>
      </c>
      <c r="K18" s="152" t="s">
        <v>131</v>
      </c>
      <c r="L18" s="152">
        <v>13.8</v>
      </c>
      <c r="M18" s="152">
        <v>0.19</v>
      </c>
      <c r="N18" s="152">
        <v>0.31</v>
      </c>
      <c r="O18" s="157">
        <v>0.5</v>
      </c>
      <c r="P18" s="214">
        <f t="shared" si="1"/>
        <v>0.31</v>
      </c>
      <c r="Q18" s="228">
        <v>0.19</v>
      </c>
      <c r="R18" s="209">
        <f t="shared" si="2"/>
        <v>36.406888454720509</v>
      </c>
      <c r="S18" s="153"/>
      <c r="U18" s="203">
        <f t="shared" si="0"/>
        <v>3.5947580000000001</v>
      </c>
    </row>
    <row r="19" spans="2:21" x14ac:dyDescent="0.2">
      <c r="B19" s="136"/>
      <c r="C19" s="152" t="s">
        <v>21</v>
      </c>
      <c r="D19" s="152" t="s">
        <v>44</v>
      </c>
      <c r="E19" s="152">
        <v>0.16</v>
      </c>
      <c r="F19" s="152">
        <v>0.24</v>
      </c>
      <c r="G19" s="152">
        <v>0.18</v>
      </c>
      <c r="H19" s="152">
        <v>0.42</v>
      </c>
      <c r="I19" s="152" t="s">
        <v>6</v>
      </c>
      <c r="J19" s="157">
        <v>1.3</v>
      </c>
      <c r="K19" s="157" t="s">
        <v>131</v>
      </c>
      <c r="L19" s="152">
        <v>9.6</v>
      </c>
      <c r="M19" s="152">
        <v>0.16</v>
      </c>
      <c r="N19" s="152">
        <v>0.35</v>
      </c>
      <c r="O19" s="157">
        <v>0.51</v>
      </c>
      <c r="P19" s="214">
        <f t="shared" si="1"/>
        <v>0.28000000000000003</v>
      </c>
      <c r="Q19" s="228">
        <v>0.23</v>
      </c>
      <c r="R19" s="209">
        <f t="shared" si="2"/>
        <v>47.18062400777238</v>
      </c>
      <c r="S19" s="153"/>
      <c r="U19" s="203">
        <f t="shared" si="0"/>
        <v>3.8539832999999999</v>
      </c>
    </row>
    <row r="20" spans="2:21" x14ac:dyDescent="0.2">
      <c r="B20" s="158"/>
      <c r="C20" s="154" t="s">
        <v>22</v>
      </c>
      <c r="D20" s="154" t="s">
        <v>45</v>
      </c>
      <c r="E20" s="204">
        <v>0.11</v>
      </c>
      <c r="F20" s="154">
        <v>0.28999999999999998</v>
      </c>
      <c r="G20" s="154">
        <v>0.15</v>
      </c>
      <c r="H20" s="154">
        <v>0.45</v>
      </c>
      <c r="I20" s="154" t="s">
        <v>6</v>
      </c>
      <c r="J20" s="154">
        <v>1.29</v>
      </c>
      <c r="K20" s="154" t="s">
        <v>131</v>
      </c>
      <c r="L20" s="154">
        <v>8.4</v>
      </c>
      <c r="M20" s="154">
        <v>0.15</v>
      </c>
      <c r="N20" s="154">
        <v>0.36</v>
      </c>
      <c r="O20" s="159">
        <v>0.51</v>
      </c>
      <c r="P20" s="218">
        <f t="shared" si="1"/>
        <v>0.26</v>
      </c>
      <c r="Q20" s="154">
        <v>0.25</v>
      </c>
      <c r="R20" s="209">
        <f t="shared" si="2"/>
        <v>49.59988424708331</v>
      </c>
      <c r="S20" s="155"/>
      <c r="U20" s="203">
        <f t="shared" si="0"/>
        <v>3.9039884999999996</v>
      </c>
    </row>
    <row r="21" spans="2:21" x14ac:dyDescent="0.2">
      <c r="B21" s="136">
        <v>4</v>
      </c>
      <c r="C21" s="208" t="s">
        <v>17</v>
      </c>
      <c r="D21" s="152" t="s">
        <v>41</v>
      </c>
      <c r="E21" s="152">
        <v>0.18</v>
      </c>
      <c r="F21" s="152">
        <v>0.35</v>
      </c>
      <c r="G21" s="157">
        <v>0.3</v>
      </c>
      <c r="H21" s="152">
        <v>0.17</v>
      </c>
      <c r="I21" s="152" t="s">
        <v>31</v>
      </c>
      <c r="J21" s="157">
        <v>1.46</v>
      </c>
      <c r="K21" s="157" t="s">
        <v>131</v>
      </c>
      <c r="L21" s="152">
        <v>65.400000000000006</v>
      </c>
      <c r="M21" s="152">
        <v>0.22</v>
      </c>
      <c r="N21" s="152">
        <v>0.23</v>
      </c>
      <c r="O21" s="157">
        <v>0.45</v>
      </c>
      <c r="P21" s="214">
        <f t="shared" si="1"/>
        <v>0.33</v>
      </c>
      <c r="Q21" s="228">
        <v>0.12</v>
      </c>
      <c r="R21" s="210">
        <f t="shared" si="2"/>
        <v>18.857740665747134</v>
      </c>
      <c r="S21" s="153" t="s">
        <v>34</v>
      </c>
      <c r="U21" s="203">
        <f t="shared" si="0"/>
        <v>2.9369234749999995</v>
      </c>
    </row>
    <row r="22" spans="2:21" x14ac:dyDescent="0.2">
      <c r="B22" s="136"/>
      <c r="C22" s="208" t="s">
        <v>18</v>
      </c>
      <c r="D22" s="156" t="s">
        <v>46</v>
      </c>
      <c r="E22" s="152">
        <v>0.19</v>
      </c>
      <c r="F22" s="152">
        <v>0.38</v>
      </c>
      <c r="G22" s="152">
        <v>0.27</v>
      </c>
      <c r="H22" s="152">
        <v>0.16</v>
      </c>
      <c r="I22" s="152" t="s">
        <v>31</v>
      </c>
      <c r="J22" s="157">
        <v>1.47</v>
      </c>
      <c r="K22" s="157" t="s">
        <v>131</v>
      </c>
      <c r="L22" s="152">
        <v>72</v>
      </c>
      <c r="M22" s="152">
        <v>0.22</v>
      </c>
      <c r="N22" s="152">
        <v>0.22</v>
      </c>
      <c r="O22" s="157">
        <v>0.44</v>
      </c>
      <c r="P22" s="214">
        <f t="shared" si="1"/>
        <v>0.33</v>
      </c>
      <c r="Q22" s="228">
        <v>0.11</v>
      </c>
      <c r="R22" s="209">
        <f t="shared" si="2"/>
        <v>16.104157428038526</v>
      </c>
      <c r="S22" s="153"/>
      <c r="U22" s="203">
        <f t="shared" si="0"/>
        <v>2.7790774639999993</v>
      </c>
    </row>
    <row r="23" spans="2:21" x14ac:dyDescent="0.2">
      <c r="B23" s="136"/>
      <c r="C23" s="208" t="s">
        <v>19</v>
      </c>
      <c r="D23" s="152" t="s">
        <v>47</v>
      </c>
      <c r="E23" s="157">
        <v>0.1</v>
      </c>
      <c r="F23" s="152">
        <v>0.33</v>
      </c>
      <c r="G23" s="152">
        <v>0.22</v>
      </c>
      <c r="H23" s="152">
        <v>0.35</v>
      </c>
      <c r="I23" s="152" t="s">
        <v>51</v>
      </c>
      <c r="J23" s="157">
        <v>1.33</v>
      </c>
      <c r="K23" s="157" t="s">
        <v>131</v>
      </c>
      <c r="L23" s="152">
        <v>13.8</v>
      </c>
      <c r="M23" s="152">
        <v>0.19</v>
      </c>
      <c r="N23" s="152">
        <v>0.31</v>
      </c>
      <c r="O23" s="157">
        <v>0.5</v>
      </c>
      <c r="P23" s="214">
        <f t="shared" si="1"/>
        <v>0.38</v>
      </c>
      <c r="Q23" s="228">
        <v>0.12</v>
      </c>
      <c r="R23" s="209">
        <f t="shared" si="2"/>
        <v>36.406888454720487</v>
      </c>
      <c r="S23" s="153"/>
      <c r="U23" s="203">
        <f t="shared" si="0"/>
        <v>3.5947579999999997</v>
      </c>
    </row>
    <row r="24" spans="2:21" x14ac:dyDescent="0.2">
      <c r="B24" s="136"/>
      <c r="C24" s="208" t="s">
        <v>20</v>
      </c>
      <c r="D24" s="152" t="s">
        <v>48</v>
      </c>
      <c r="E24" s="157">
        <v>0.1</v>
      </c>
      <c r="F24" s="157">
        <v>0.3</v>
      </c>
      <c r="G24" s="152">
        <v>0.19</v>
      </c>
      <c r="H24" s="152">
        <v>0.41</v>
      </c>
      <c r="I24" s="152" t="s">
        <v>6</v>
      </c>
      <c r="J24" s="157">
        <v>1.3</v>
      </c>
      <c r="K24" s="157" t="s">
        <v>131</v>
      </c>
      <c r="L24" s="152">
        <v>10.199999999999999</v>
      </c>
      <c r="M24" s="152">
        <v>0.17</v>
      </c>
      <c r="N24" s="152">
        <v>0.34</v>
      </c>
      <c r="O24" s="157">
        <v>0.51</v>
      </c>
      <c r="P24" s="214">
        <f t="shared" si="1"/>
        <v>0.28000000000000003</v>
      </c>
      <c r="Q24" s="228">
        <v>0.23</v>
      </c>
      <c r="R24" s="209">
        <f t="shared" si="2"/>
        <v>46.364575101394152</v>
      </c>
      <c r="S24" s="153"/>
      <c r="U24" s="203">
        <f t="shared" si="0"/>
        <v>3.8365356999999993</v>
      </c>
    </row>
    <row r="25" spans="2:21" x14ac:dyDescent="0.2">
      <c r="B25" s="136"/>
      <c r="C25" s="208" t="s">
        <v>21</v>
      </c>
      <c r="D25" s="152" t="s">
        <v>49</v>
      </c>
      <c r="E25" s="152">
        <v>0.12</v>
      </c>
      <c r="F25" s="157">
        <v>0.3</v>
      </c>
      <c r="G25" s="152">
        <v>0.16</v>
      </c>
      <c r="H25" s="152">
        <v>0.42</v>
      </c>
      <c r="I25" s="152" t="s">
        <v>6</v>
      </c>
      <c r="J25" s="157">
        <v>1.3</v>
      </c>
      <c r="K25" s="157" t="s">
        <v>131</v>
      </c>
      <c r="L25" s="152">
        <v>9.6</v>
      </c>
      <c r="M25" s="152">
        <v>0.17</v>
      </c>
      <c r="N25" s="152">
        <v>0.34</v>
      </c>
      <c r="O25" s="157">
        <v>0.51</v>
      </c>
      <c r="P25" s="214">
        <f t="shared" si="1"/>
        <v>0.28000000000000003</v>
      </c>
      <c r="Q25" s="228">
        <v>0.23</v>
      </c>
      <c r="R25" s="209">
        <f t="shared" si="2"/>
        <v>42.104858759774189</v>
      </c>
      <c r="S25" s="153"/>
      <c r="U25" s="203">
        <f t="shared" si="0"/>
        <v>3.7401631440000007</v>
      </c>
    </row>
    <row r="26" spans="2:21" x14ac:dyDescent="0.2">
      <c r="B26" s="158"/>
      <c r="C26" s="204" t="s">
        <v>22</v>
      </c>
      <c r="D26" s="154" t="s">
        <v>50</v>
      </c>
      <c r="E26" s="154">
        <v>0.15</v>
      </c>
      <c r="F26" s="154">
        <v>0.22</v>
      </c>
      <c r="G26" s="154">
        <v>0.13</v>
      </c>
      <c r="H26" s="159">
        <v>0.5</v>
      </c>
      <c r="I26" s="154" t="s">
        <v>6</v>
      </c>
      <c r="J26" s="159">
        <v>1.27</v>
      </c>
      <c r="K26" s="159" t="s">
        <v>131</v>
      </c>
      <c r="L26" s="154">
        <v>7.8</v>
      </c>
      <c r="M26" s="154">
        <v>0.13</v>
      </c>
      <c r="N26" s="154">
        <v>0.39</v>
      </c>
      <c r="O26" s="159">
        <v>0.52</v>
      </c>
      <c r="P26" s="218">
        <f t="shared" si="1"/>
        <v>0.24</v>
      </c>
      <c r="Q26" s="154">
        <v>0.28000000000000003</v>
      </c>
      <c r="R26" s="209">
        <f t="shared" si="2"/>
        <v>61.155745548859947</v>
      </c>
      <c r="S26" s="155"/>
      <c r="U26" s="203">
        <f t="shared" si="0"/>
        <v>4.1134238159999992</v>
      </c>
    </row>
    <row r="27" spans="2:21" x14ac:dyDescent="0.2">
      <c r="B27" s="148">
        <v>5</v>
      </c>
      <c r="C27" s="149" t="s">
        <v>17</v>
      </c>
      <c r="D27" s="149" t="s">
        <v>53</v>
      </c>
      <c r="E27" s="149">
        <v>0.22</v>
      </c>
      <c r="F27" s="149">
        <v>0.36</v>
      </c>
      <c r="G27" s="149">
        <v>0.27</v>
      </c>
      <c r="H27" s="149">
        <v>0.15</v>
      </c>
      <c r="I27" s="149" t="s">
        <v>31</v>
      </c>
      <c r="J27" s="149">
        <v>1.48</v>
      </c>
      <c r="K27" s="149" t="s">
        <v>131</v>
      </c>
      <c r="L27" s="149">
        <v>81.599999999999994</v>
      </c>
      <c r="M27" s="149">
        <v>0.22</v>
      </c>
      <c r="N27" s="149">
        <v>0.22</v>
      </c>
      <c r="O27" s="150">
        <v>0.44</v>
      </c>
      <c r="P27" s="214">
        <f t="shared" si="1"/>
        <v>0.33</v>
      </c>
      <c r="Q27" s="149">
        <v>0.11</v>
      </c>
      <c r="R27" s="210">
        <f t="shared" si="2"/>
        <v>15.276735322407804</v>
      </c>
      <c r="S27" s="151" t="s">
        <v>34</v>
      </c>
      <c r="U27" s="203">
        <f t="shared" si="0"/>
        <v>2.7263311040000011</v>
      </c>
    </row>
    <row r="28" spans="2:21" x14ac:dyDescent="0.2">
      <c r="B28" s="136"/>
      <c r="C28" s="152" t="s">
        <v>18</v>
      </c>
      <c r="D28" s="156" t="s">
        <v>54</v>
      </c>
      <c r="E28" s="152">
        <v>0.16</v>
      </c>
      <c r="F28" s="152">
        <v>0.32</v>
      </c>
      <c r="G28" s="152">
        <v>0.27</v>
      </c>
      <c r="H28" s="152">
        <v>0.25</v>
      </c>
      <c r="I28" s="152" t="s">
        <v>32</v>
      </c>
      <c r="J28" s="152">
        <v>1.39</v>
      </c>
      <c r="K28" s="152" t="s">
        <v>131</v>
      </c>
      <c r="L28" s="152">
        <v>25.8</v>
      </c>
      <c r="M28" s="152">
        <v>0.21</v>
      </c>
      <c r="N28" s="152">
        <v>0.27</v>
      </c>
      <c r="O28" s="157">
        <v>0.48</v>
      </c>
      <c r="P28" s="214">
        <f t="shared" si="1"/>
        <v>0.32999999999999996</v>
      </c>
      <c r="Q28" s="228">
        <v>0.15</v>
      </c>
      <c r="R28" s="209">
        <f t="shared" si="2"/>
        <v>24.734842965906786</v>
      </c>
      <c r="S28" s="153"/>
      <c r="U28" s="203">
        <f t="shared" si="0"/>
        <v>3.2082128959999996</v>
      </c>
    </row>
    <row r="29" spans="2:21" x14ac:dyDescent="0.2">
      <c r="B29" s="136"/>
      <c r="C29" s="152" t="s">
        <v>20</v>
      </c>
      <c r="D29" s="152" t="s">
        <v>55</v>
      </c>
      <c r="E29" s="152">
        <v>0.14000000000000001</v>
      </c>
      <c r="F29" s="152">
        <v>0.24</v>
      </c>
      <c r="G29" s="152">
        <v>0.26</v>
      </c>
      <c r="H29" s="152">
        <v>0.36</v>
      </c>
      <c r="I29" s="152" t="s">
        <v>59</v>
      </c>
      <c r="J29" s="152">
        <v>1.32</v>
      </c>
      <c r="K29" s="152" t="s">
        <v>131</v>
      </c>
      <c r="L29" s="152">
        <v>13.8</v>
      </c>
      <c r="M29" s="152">
        <v>0.18</v>
      </c>
      <c r="N29" s="152">
        <v>0.32</v>
      </c>
      <c r="O29" s="157">
        <v>0.5</v>
      </c>
      <c r="P29" s="214">
        <f t="shared" si="1"/>
        <v>0.3</v>
      </c>
      <c r="Q29" s="229">
        <v>0.2</v>
      </c>
      <c r="R29" s="209">
        <f t="shared" si="2"/>
        <v>48.082659367431916</v>
      </c>
      <c r="S29" s="153"/>
      <c r="U29" s="203">
        <f t="shared" si="0"/>
        <v>3.8729215999999989</v>
      </c>
    </row>
    <row r="30" spans="2:21" x14ac:dyDescent="0.2">
      <c r="B30" s="136"/>
      <c r="C30" s="152" t="s">
        <v>21</v>
      </c>
      <c r="D30" s="152" t="s">
        <v>56</v>
      </c>
      <c r="E30" s="152">
        <v>0.13</v>
      </c>
      <c r="F30" s="157">
        <v>0.2</v>
      </c>
      <c r="G30" s="157">
        <v>0.2</v>
      </c>
      <c r="H30" s="152">
        <v>0.47</v>
      </c>
      <c r="I30" s="152" t="s">
        <v>6</v>
      </c>
      <c r="J30" s="152">
        <v>1.27</v>
      </c>
      <c r="K30" s="152" t="s">
        <v>131</v>
      </c>
      <c r="L30" s="152">
        <v>9.6</v>
      </c>
      <c r="M30" s="152">
        <v>0.14000000000000001</v>
      </c>
      <c r="N30" s="152">
        <v>0.38</v>
      </c>
      <c r="O30" s="157">
        <v>0.52</v>
      </c>
      <c r="P30" s="214">
        <f t="shared" si="1"/>
        <v>0.26</v>
      </c>
      <c r="Q30" s="228">
        <v>0.26</v>
      </c>
      <c r="R30" s="209">
        <f t="shared" si="2"/>
        <v>72.285958305916353</v>
      </c>
      <c r="S30" s="153"/>
      <c r="U30" s="203">
        <f t="shared" si="0"/>
        <v>4.2806298960000007</v>
      </c>
    </row>
    <row r="31" spans="2:21" x14ac:dyDescent="0.2">
      <c r="B31" s="136"/>
      <c r="C31" s="152" t="s">
        <v>60</v>
      </c>
      <c r="D31" s="152" t="s">
        <v>57</v>
      </c>
      <c r="E31" s="152">
        <v>0.18</v>
      </c>
      <c r="F31" s="152">
        <v>0.19</v>
      </c>
      <c r="G31" s="152">
        <v>0.24</v>
      </c>
      <c r="H31" s="152">
        <v>0.39</v>
      </c>
      <c r="I31" s="152" t="s">
        <v>59</v>
      </c>
      <c r="J31" s="157">
        <v>1.3</v>
      </c>
      <c r="K31" s="157" t="s">
        <v>131</v>
      </c>
      <c r="L31" s="152">
        <v>12</v>
      </c>
      <c r="M31" s="152">
        <v>0.17</v>
      </c>
      <c r="N31" s="152">
        <v>0.34</v>
      </c>
      <c r="O31" s="157">
        <v>0.51</v>
      </c>
      <c r="P31" s="214">
        <f t="shared" si="1"/>
        <v>0.29000000000000004</v>
      </c>
      <c r="Q31" s="228">
        <v>0.22</v>
      </c>
      <c r="R31" s="209">
        <f t="shared" si="2"/>
        <v>52.272697529607221</v>
      </c>
      <c r="S31" s="153"/>
      <c r="U31" s="203">
        <f t="shared" si="0"/>
        <v>3.9564741989999996</v>
      </c>
    </row>
    <row r="32" spans="2:21" x14ac:dyDescent="0.2">
      <c r="B32" s="158"/>
      <c r="C32" s="154" t="s">
        <v>52</v>
      </c>
      <c r="D32" s="154" t="s">
        <v>58</v>
      </c>
      <c r="E32" s="154">
        <v>0.22</v>
      </c>
      <c r="F32" s="154">
        <v>0.15</v>
      </c>
      <c r="G32" s="154">
        <v>0.25</v>
      </c>
      <c r="H32" s="154">
        <v>0.38</v>
      </c>
      <c r="I32" s="154" t="s">
        <v>59</v>
      </c>
      <c r="J32" s="154">
        <v>1.31</v>
      </c>
      <c r="K32" s="154" t="s">
        <v>131</v>
      </c>
      <c r="L32" s="154">
        <v>12.6</v>
      </c>
      <c r="M32" s="154">
        <v>0.17</v>
      </c>
      <c r="N32" s="154">
        <v>0.34</v>
      </c>
      <c r="O32" s="159">
        <v>0.51</v>
      </c>
      <c r="P32" s="218">
        <f t="shared" si="1"/>
        <v>0.30000000000000004</v>
      </c>
      <c r="Q32" s="154">
        <v>0.21</v>
      </c>
      <c r="R32" s="209">
        <f t="shared" si="2"/>
        <v>51.200443749995358</v>
      </c>
      <c r="S32" s="155"/>
      <c r="U32" s="203">
        <f t="shared" si="0"/>
        <v>3.9357481990000007</v>
      </c>
    </row>
    <row r="33" spans="2:21" x14ac:dyDescent="0.2">
      <c r="B33" s="148">
        <v>6</v>
      </c>
      <c r="C33" s="207" t="s">
        <v>17</v>
      </c>
      <c r="D33" s="149" t="s">
        <v>62</v>
      </c>
      <c r="E33" s="149">
        <v>0.16</v>
      </c>
      <c r="F33" s="149">
        <v>0.45</v>
      </c>
      <c r="G33" s="149">
        <v>0.27</v>
      </c>
      <c r="H33" s="149">
        <v>0.12</v>
      </c>
      <c r="I33" s="149" t="s">
        <v>31</v>
      </c>
      <c r="J33" s="149">
        <v>1.52</v>
      </c>
      <c r="K33" s="149" t="s">
        <v>131</v>
      </c>
      <c r="L33" s="149">
        <v>120.6</v>
      </c>
      <c r="M33" s="149">
        <v>0.22</v>
      </c>
      <c r="N33" s="149">
        <v>0.21</v>
      </c>
      <c r="O33" s="150">
        <v>0.43</v>
      </c>
      <c r="P33" s="214">
        <f t="shared" si="1"/>
        <v>0.32999999999999996</v>
      </c>
      <c r="Q33" s="150">
        <v>0.1</v>
      </c>
      <c r="R33" s="210">
        <f t="shared" si="2"/>
        <v>13.699418668807255</v>
      </c>
      <c r="S33" s="151" t="s">
        <v>34</v>
      </c>
      <c r="U33" s="203">
        <f t="shared" si="0"/>
        <v>2.6173533989999997</v>
      </c>
    </row>
    <row r="34" spans="2:21" x14ac:dyDescent="0.2">
      <c r="B34" s="136"/>
      <c r="C34" s="208" t="s">
        <v>18</v>
      </c>
      <c r="D34" s="152" t="s">
        <v>63</v>
      </c>
      <c r="E34" s="152">
        <v>0.15</v>
      </c>
      <c r="F34" s="152">
        <v>0.41</v>
      </c>
      <c r="G34" s="157">
        <v>0.3</v>
      </c>
      <c r="H34" s="152">
        <v>0.14000000000000001</v>
      </c>
      <c r="I34" s="152" t="s">
        <v>31</v>
      </c>
      <c r="J34" s="152">
        <v>1.49</v>
      </c>
      <c r="K34" s="152" t="s">
        <v>131</v>
      </c>
      <c r="L34" s="152">
        <v>93.6</v>
      </c>
      <c r="M34" s="152">
        <v>0.22</v>
      </c>
      <c r="N34" s="152">
        <v>0.22</v>
      </c>
      <c r="O34" s="157">
        <v>0.44</v>
      </c>
      <c r="P34" s="214">
        <f t="shared" si="1"/>
        <v>0.33999999999999997</v>
      </c>
      <c r="Q34" s="229">
        <v>0.1</v>
      </c>
      <c r="R34" s="209">
        <f t="shared" si="2"/>
        <v>16.552045610038309</v>
      </c>
      <c r="S34" s="153"/>
      <c r="U34" s="203">
        <f t="shared" si="0"/>
        <v>2.8065096960000004</v>
      </c>
    </row>
    <row r="35" spans="2:21" x14ac:dyDescent="0.2">
      <c r="B35" s="136"/>
      <c r="C35" s="208" t="s">
        <v>19</v>
      </c>
      <c r="D35" s="152" t="s">
        <v>64</v>
      </c>
      <c r="E35" s="152">
        <v>0.13</v>
      </c>
      <c r="F35" s="152">
        <v>0.39</v>
      </c>
      <c r="G35" s="157">
        <v>0.3</v>
      </c>
      <c r="H35" s="152">
        <v>0.18</v>
      </c>
      <c r="I35" s="152" t="s">
        <v>31</v>
      </c>
      <c r="J35" s="152">
        <v>1.45</v>
      </c>
      <c r="K35" s="152" t="s">
        <v>131</v>
      </c>
      <c r="L35" s="152">
        <v>58.2</v>
      </c>
      <c r="M35" s="152">
        <v>0.21</v>
      </c>
      <c r="N35" s="152">
        <v>0.24</v>
      </c>
      <c r="O35" s="157">
        <v>0.45</v>
      </c>
      <c r="P35" s="214">
        <f t="shared" si="1"/>
        <v>0.33</v>
      </c>
      <c r="Q35" s="229">
        <v>0.12</v>
      </c>
      <c r="R35" s="209">
        <f t="shared" si="2"/>
        <v>19.991870181716699</v>
      </c>
      <c r="S35" s="153"/>
      <c r="U35" s="203">
        <f t="shared" si="0"/>
        <v>2.9953256999999986</v>
      </c>
    </row>
    <row r="36" spans="2:21" x14ac:dyDescent="0.2">
      <c r="B36" s="136"/>
      <c r="C36" s="208" t="s">
        <v>20</v>
      </c>
      <c r="D36" s="152" t="s">
        <v>65</v>
      </c>
      <c r="E36" s="152">
        <v>0.11</v>
      </c>
      <c r="F36" s="152">
        <v>0.31</v>
      </c>
      <c r="G36" s="152">
        <v>0.26</v>
      </c>
      <c r="H36" s="152">
        <v>0.32</v>
      </c>
      <c r="I36" s="152" t="s">
        <v>32</v>
      </c>
      <c r="J36" s="152">
        <v>1.34</v>
      </c>
      <c r="K36" s="152" t="s">
        <v>131</v>
      </c>
      <c r="L36" s="152">
        <v>16.8</v>
      </c>
      <c r="M36" s="152">
        <v>0.19</v>
      </c>
      <c r="N36" s="157">
        <v>0.3</v>
      </c>
      <c r="O36" s="157">
        <v>0.49</v>
      </c>
      <c r="P36" s="214">
        <f t="shared" si="1"/>
        <v>0.31</v>
      </c>
      <c r="Q36" s="229">
        <v>0.18</v>
      </c>
      <c r="R36" s="209">
        <f t="shared" si="2"/>
        <v>37.191679391900841</v>
      </c>
      <c r="S36" s="153"/>
      <c r="U36" s="203">
        <f t="shared" si="0"/>
        <v>3.616085064</v>
      </c>
    </row>
    <row r="37" spans="2:21" x14ac:dyDescent="0.2">
      <c r="B37" s="136"/>
      <c r="C37" s="208" t="s">
        <v>21</v>
      </c>
      <c r="D37" s="152" t="s">
        <v>66</v>
      </c>
      <c r="E37" s="157">
        <v>0.1</v>
      </c>
      <c r="F37" s="152">
        <v>0.28999999999999998</v>
      </c>
      <c r="G37" s="152">
        <v>0.25</v>
      </c>
      <c r="H37" s="152">
        <v>0.36</v>
      </c>
      <c r="I37" s="152" t="s">
        <v>59</v>
      </c>
      <c r="J37" s="152">
        <v>1.32</v>
      </c>
      <c r="K37" s="152" t="s">
        <v>131</v>
      </c>
      <c r="L37" s="152">
        <v>13.8</v>
      </c>
      <c r="M37" s="152">
        <v>0.18</v>
      </c>
      <c r="N37" s="152">
        <v>0.32</v>
      </c>
      <c r="O37" s="157">
        <v>0.5</v>
      </c>
      <c r="P37" s="214">
        <f t="shared" si="1"/>
        <v>0.3</v>
      </c>
      <c r="Q37" s="229">
        <v>0.2</v>
      </c>
      <c r="R37" s="209">
        <f t="shared" si="2"/>
        <v>45.73630487894529</v>
      </c>
      <c r="S37" s="153"/>
      <c r="U37" s="203">
        <f t="shared" ref="U37:U68" si="3">6.531-(7.326*O37)+(15.8*(H37^2))+(3.809*(O37^2))+(3.44*((E37+F37))*H37)-(4.989*(E37+F37)*O37)+(16.1*((E37+F37)^2)*(O37^2))+(16*H37*(O37^2))-(13.6*((E37+F37)^2)*H37)-(34.8*(H37^2)*O37)-(7.99*((E37+F37)^2)*O37)</f>
        <v>3.8228924000000015</v>
      </c>
    </row>
    <row r="38" spans="2:21" x14ac:dyDescent="0.2">
      <c r="B38" s="158"/>
      <c r="C38" s="154" t="s">
        <v>61</v>
      </c>
      <c r="D38" s="154" t="s">
        <v>67</v>
      </c>
      <c r="E38" s="154">
        <v>0.09</v>
      </c>
      <c r="F38" s="154">
        <v>0.24</v>
      </c>
      <c r="G38" s="154">
        <v>0.27</v>
      </c>
      <c r="H38" s="159">
        <v>0.4</v>
      </c>
      <c r="I38" s="154" t="s">
        <v>59</v>
      </c>
      <c r="J38" s="154">
        <v>1.29</v>
      </c>
      <c r="K38" s="154" t="s">
        <v>131</v>
      </c>
      <c r="L38" s="154">
        <v>12</v>
      </c>
      <c r="M38" s="154">
        <v>0.16</v>
      </c>
      <c r="N38" s="154">
        <v>0.35</v>
      </c>
      <c r="O38" s="159">
        <v>0.51</v>
      </c>
      <c r="P38" s="218">
        <f t="shared" si="1"/>
        <v>0.29000000000000004</v>
      </c>
      <c r="Q38" s="159">
        <v>0.22</v>
      </c>
      <c r="R38" s="209">
        <f t="shared" si="2"/>
        <v>64.891089536056469</v>
      </c>
      <c r="S38" s="155"/>
      <c r="U38" s="203">
        <f t="shared" si="3"/>
        <v>4.1727103190000001</v>
      </c>
    </row>
    <row r="39" spans="2:21" x14ac:dyDescent="0.2">
      <c r="B39" s="148">
        <v>7</v>
      </c>
      <c r="C39" s="207" t="s">
        <v>17</v>
      </c>
      <c r="D39" s="149" t="s">
        <v>41</v>
      </c>
      <c r="E39" s="149">
        <v>0.06</v>
      </c>
      <c r="F39" s="149">
        <v>0.25</v>
      </c>
      <c r="G39" s="149">
        <v>0.48</v>
      </c>
      <c r="H39" s="149">
        <v>0.21</v>
      </c>
      <c r="I39" s="149" t="s">
        <v>68</v>
      </c>
      <c r="J39" s="149">
        <v>1.38</v>
      </c>
      <c r="K39" s="149" t="s">
        <v>131</v>
      </c>
      <c r="L39" s="149">
        <v>52.8</v>
      </c>
      <c r="M39" s="149">
        <v>0.2</v>
      </c>
      <c r="N39" s="149">
        <v>0.28000000000000003</v>
      </c>
      <c r="O39" s="149">
        <v>0.48</v>
      </c>
      <c r="P39" s="214">
        <f t="shared" si="1"/>
        <v>0.35</v>
      </c>
      <c r="Q39" s="149">
        <v>0.13</v>
      </c>
      <c r="R39" s="210">
        <f t="shared" si="2"/>
        <v>45.669234431213972</v>
      </c>
      <c r="S39" s="151" t="s">
        <v>34</v>
      </c>
      <c r="U39" s="203">
        <f t="shared" si="3"/>
        <v>3.8214248640000008</v>
      </c>
    </row>
    <row r="40" spans="2:21" x14ac:dyDescent="0.2">
      <c r="B40" s="136"/>
      <c r="C40" s="208" t="s">
        <v>18</v>
      </c>
      <c r="D40" s="156" t="s">
        <v>42</v>
      </c>
      <c r="E40" s="152">
        <v>0.08</v>
      </c>
      <c r="F40" s="157">
        <v>0.3</v>
      </c>
      <c r="G40" s="157">
        <v>0.4</v>
      </c>
      <c r="H40" s="152">
        <v>0.22</v>
      </c>
      <c r="I40" s="152" t="s">
        <v>68</v>
      </c>
      <c r="J40" s="152">
        <v>1.39</v>
      </c>
      <c r="K40" s="152" t="s">
        <v>131</v>
      </c>
      <c r="L40" s="152">
        <v>43.2</v>
      </c>
      <c r="M40" s="152">
        <v>0.21</v>
      </c>
      <c r="N40" s="152">
        <v>0.27</v>
      </c>
      <c r="O40" s="152">
        <v>0.48</v>
      </c>
      <c r="P40" s="214">
        <f t="shared" si="1"/>
        <v>0.35</v>
      </c>
      <c r="Q40" s="228">
        <v>0.13</v>
      </c>
      <c r="R40" s="209">
        <f t="shared" si="2"/>
        <v>36.116645599306196</v>
      </c>
      <c r="S40" s="153"/>
      <c r="U40" s="203">
        <f t="shared" si="3"/>
        <v>3.5867538560000005</v>
      </c>
    </row>
    <row r="41" spans="2:21" x14ac:dyDescent="0.2">
      <c r="B41" s="136"/>
      <c r="C41" s="208" t="s">
        <v>19</v>
      </c>
      <c r="D41" s="156" t="s">
        <v>69</v>
      </c>
      <c r="E41" s="152">
        <v>0.05</v>
      </c>
      <c r="F41" s="152">
        <v>0.27</v>
      </c>
      <c r="G41" s="157">
        <v>0.4</v>
      </c>
      <c r="H41" s="152">
        <v>0.28000000000000003</v>
      </c>
      <c r="I41" s="152" t="s">
        <v>59</v>
      </c>
      <c r="J41" s="152">
        <v>1.34</v>
      </c>
      <c r="K41" s="152" t="s">
        <v>131</v>
      </c>
      <c r="L41" s="152">
        <v>27.6</v>
      </c>
      <c r="M41" s="152">
        <v>0.19</v>
      </c>
      <c r="N41" s="157">
        <v>0.3</v>
      </c>
      <c r="O41" s="152">
        <v>0.49</v>
      </c>
      <c r="P41" s="214">
        <f t="shared" si="1"/>
        <v>0.32999999999999996</v>
      </c>
      <c r="Q41" s="228">
        <v>0.16</v>
      </c>
      <c r="R41" s="209">
        <f t="shared" si="2"/>
        <v>52.6798971226413</v>
      </c>
      <c r="S41" s="153"/>
      <c r="U41" s="203">
        <f t="shared" si="3"/>
        <v>3.9642339240000015</v>
      </c>
    </row>
    <row r="42" spans="2:21" x14ac:dyDescent="0.2">
      <c r="B42" s="136"/>
      <c r="C42" s="208" t="s">
        <v>20</v>
      </c>
      <c r="D42" s="152" t="s">
        <v>70</v>
      </c>
      <c r="E42" s="152">
        <v>0.04</v>
      </c>
      <c r="F42" s="152">
        <v>0.24</v>
      </c>
      <c r="G42" s="152">
        <v>0.31</v>
      </c>
      <c r="H42" s="152">
        <v>0.41</v>
      </c>
      <c r="I42" s="152" t="s">
        <v>6</v>
      </c>
      <c r="J42" s="152">
        <v>1.28</v>
      </c>
      <c r="K42" s="152" t="s">
        <v>131</v>
      </c>
      <c r="L42" s="152">
        <v>12.6</v>
      </c>
      <c r="M42" s="152">
        <v>0.15</v>
      </c>
      <c r="N42" s="152">
        <v>0.37</v>
      </c>
      <c r="O42" s="152">
        <v>0.52</v>
      </c>
      <c r="P42" s="214">
        <f t="shared" si="1"/>
        <v>0.29000000000000004</v>
      </c>
      <c r="Q42" s="228">
        <v>0.23</v>
      </c>
      <c r="R42" s="209">
        <f t="shared" si="2"/>
        <v>80.336862548776381</v>
      </c>
      <c r="S42" s="153"/>
      <c r="U42" s="203">
        <f t="shared" si="3"/>
        <v>4.3862285760000015</v>
      </c>
    </row>
    <row r="43" spans="2:21" x14ac:dyDescent="0.2">
      <c r="B43" s="136"/>
      <c r="C43" s="208" t="s">
        <v>21</v>
      </c>
      <c r="D43" s="152" t="s">
        <v>71</v>
      </c>
      <c r="E43" s="152">
        <v>0.05</v>
      </c>
      <c r="F43" s="157">
        <v>0.2</v>
      </c>
      <c r="G43" s="152">
        <v>0.31</v>
      </c>
      <c r="H43" s="152">
        <v>0.44</v>
      </c>
      <c r="I43" s="152" t="s">
        <v>6</v>
      </c>
      <c r="J43" s="152">
        <v>1.26</v>
      </c>
      <c r="K43" s="152" t="s">
        <v>131</v>
      </c>
      <c r="L43" s="152">
        <v>12</v>
      </c>
      <c r="M43" s="152">
        <v>0.13</v>
      </c>
      <c r="N43" s="152">
        <v>0.39</v>
      </c>
      <c r="O43" s="152">
        <v>0.52</v>
      </c>
      <c r="P43" s="214">
        <f t="shared" si="1"/>
        <v>0.27</v>
      </c>
      <c r="Q43" s="228">
        <v>0.25</v>
      </c>
      <c r="R43" s="209">
        <f t="shared" si="2"/>
        <v>97.396375750267936</v>
      </c>
      <c r="S43" s="153"/>
      <c r="U43" s="203">
        <f t="shared" si="3"/>
        <v>4.5787890000000004</v>
      </c>
    </row>
    <row r="44" spans="2:21" x14ac:dyDescent="0.2">
      <c r="B44" s="158"/>
      <c r="C44" s="154" t="s">
        <v>60</v>
      </c>
      <c r="D44" s="154" t="s">
        <v>72</v>
      </c>
      <c r="E44" s="154">
        <v>0.04</v>
      </c>
      <c r="F44" s="154">
        <v>0.17</v>
      </c>
      <c r="G44" s="154">
        <v>0.27</v>
      </c>
      <c r="H44" s="154">
        <v>0.52</v>
      </c>
      <c r="I44" s="154" t="s">
        <v>6</v>
      </c>
      <c r="J44" s="154">
        <v>1.23</v>
      </c>
      <c r="K44" s="154" t="s">
        <v>131</v>
      </c>
      <c r="L44" s="154">
        <v>10.8</v>
      </c>
      <c r="M44" s="159">
        <v>0.1</v>
      </c>
      <c r="N44" s="154">
        <v>0.44</v>
      </c>
      <c r="O44" s="154">
        <v>0.54</v>
      </c>
      <c r="P44" s="218">
        <f t="shared" si="1"/>
        <v>0.24000000000000005</v>
      </c>
      <c r="Q44" s="159">
        <v>0.3</v>
      </c>
      <c r="R44" s="209">
        <f t="shared" si="2"/>
        <v>123.65863874208455</v>
      </c>
      <c r="S44" s="155"/>
      <c r="U44" s="203">
        <f t="shared" si="3"/>
        <v>4.8175248560000012</v>
      </c>
    </row>
    <row r="45" spans="2:21" x14ac:dyDescent="0.2">
      <c r="B45" s="148">
        <v>8</v>
      </c>
      <c r="C45" s="207" t="s">
        <v>17</v>
      </c>
      <c r="D45" s="149" t="s">
        <v>41</v>
      </c>
      <c r="E45" s="150">
        <v>0.2</v>
      </c>
      <c r="F45" s="149">
        <v>0.39</v>
      </c>
      <c r="G45" s="149">
        <v>0.23</v>
      </c>
      <c r="H45" s="149">
        <v>0.18</v>
      </c>
      <c r="I45" s="149" t="s">
        <v>31</v>
      </c>
      <c r="J45" s="149">
        <v>1.46</v>
      </c>
      <c r="K45" s="149" t="s">
        <v>131</v>
      </c>
      <c r="L45" s="149">
        <v>55.8</v>
      </c>
      <c r="M45" s="149">
        <v>0.22</v>
      </c>
      <c r="N45" s="149">
        <v>0.23</v>
      </c>
      <c r="O45" s="149">
        <v>0.45</v>
      </c>
      <c r="P45" s="214">
        <f t="shared" si="1"/>
        <v>0.33</v>
      </c>
      <c r="Q45" s="149">
        <v>0.12</v>
      </c>
      <c r="R45" s="210">
        <f t="shared" si="2"/>
        <v>14.371652284427062</v>
      </c>
      <c r="S45" s="151" t="s">
        <v>34</v>
      </c>
      <c r="U45" s="203">
        <f t="shared" si="3"/>
        <v>2.6652576749999981</v>
      </c>
    </row>
    <row r="46" spans="2:21" x14ac:dyDescent="0.2">
      <c r="B46" s="136"/>
      <c r="C46" s="208" t="s">
        <v>18</v>
      </c>
      <c r="D46" s="156" t="s">
        <v>42</v>
      </c>
      <c r="E46" s="152">
        <v>0.18</v>
      </c>
      <c r="F46" s="157">
        <v>0.4</v>
      </c>
      <c r="G46" s="152">
        <v>0.21</v>
      </c>
      <c r="H46" s="152">
        <v>0.21</v>
      </c>
      <c r="I46" s="152" t="s">
        <v>32</v>
      </c>
      <c r="J46" s="152">
        <v>1.43</v>
      </c>
      <c r="K46" s="152" t="s">
        <v>131</v>
      </c>
      <c r="L46" s="152">
        <v>39</v>
      </c>
      <c r="M46" s="152">
        <v>0.22</v>
      </c>
      <c r="N46" s="152">
        <v>0.24</v>
      </c>
      <c r="O46" s="152">
        <v>0.46</v>
      </c>
      <c r="P46" s="214">
        <f t="shared" si="1"/>
        <v>0.33</v>
      </c>
      <c r="Q46" s="228">
        <v>0.13</v>
      </c>
      <c r="R46" s="209">
        <f t="shared" si="2"/>
        <v>14.963673601520789</v>
      </c>
      <c r="S46" s="153"/>
      <c r="U46" s="203">
        <f t="shared" si="3"/>
        <v>2.7056255039999999</v>
      </c>
    </row>
    <row r="47" spans="2:21" x14ac:dyDescent="0.2">
      <c r="B47" s="136"/>
      <c r="C47" s="208" t="s">
        <v>19</v>
      </c>
      <c r="D47" s="156" t="s">
        <v>73</v>
      </c>
      <c r="E47" s="152">
        <v>0.11</v>
      </c>
      <c r="F47" s="152">
        <v>0.36</v>
      </c>
      <c r="G47" s="152">
        <v>0.18</v>
      </c>
      <c r="H47" s="152">
        <v>0.35</v>
      </c>
      <c r="I47" s="152" t="s">
        <v>51</v>
      </c>
      <c r="J47" s="152">
        <v>1.34</v>
      </c>
      <c r="K47" s="152" t="s">
        <v>131</v>
      </c>
      <c r="L47" s="152">
        <v>12.6</v>
      </c>
      <c r="M47" s="152">
        <v>0.19</v>
      </c>
      <c r="N47" s="157">
        <v>0.3</v>
      </c>
      <c r="O47" s="152">
        <v>0.49</v>
      </c>
      <c r="P47" s="214">
        <f t="shared" si="1"/>
        <v>0.3</v>
      </c>
      <c r="Q47" s="228">
        <v>0.19</v>
      </c>
      <c r="R47" s="209">
        <f t="shared" si="2"/>
        <v>30.008715585914139</v>
      </c>
      <c r="S47" s="153"/>
      <c r="U47" s="203">
        <f t="shared" si="3"/>
        <v>3.4014878589999995</v>
      </c>
    </row>
    <row r="48" spans="2:21" x14ac:dyDescent="0.2">
      <c r="B48" s="136"/>
      <c r="C48" s="208" t="s">
        <v>20</v>
      </c>
      <c r="D48" s="152" t="s">
        <v>25</v>
      </c>
      <c r="E48" s="152">
        <v>0.11</v>
      </c>
      <c r="F48" s="152">
        <v>0.28999999999999998</v>
      </c>
      <c r="G48" s="152">
        <v>0.19</v>
      </c>
      <c r="H48" s="152">
        <v>0.41</v>
      </c>
      <c r="I48" s="152" t="s">
        <v>6</v>
      </c>
      <c r="J48" s="157">
        <v>1.3</v>
      </c>
      <c r="K48" s="157" t="s">
        <v>131</v>
      </c>
      <c r="L48" s="152">
        <v>10.199999999999999</v>
      </c>
      <c r="M48" s="152">
        <v>0.17</v>
      </c>
      <c r="N48" s="152">
        <v>0.34</v>
      </c>
      <c r="O48" s="152">
        <v>0.51</v>
      </c>
      <c r="P48" s="214">
        <f t="shared" si="1"/>
        <v>0.28000000000000003</v>
      </c>
      <c r="Q48" s="228">
        <v>0.23</v>
      </c>
      <c r="R48" s="209">
        <f t="shared" si="2"/>
        <v>46.364575101394259</v>
      </c>
      <c r="S48" s="153"/>
      <c r="U48" s="203">
        <f t="shared" si="3"/>
        <v>3.8365357000000015</v>
      </c>
    </row>
    <row r="49" spans="2:21" x14ac:dyDescent="0.2">
      <c r="B49" s="158"/>
      <c r="C49" s="204" t="s">
        <v>21</v>
      </c>
      <c r="D49" s="154" t="s">
        <v>74</v>
      </c>
      <c r="E49" s="154">
        <v>0.09</v>
      </c>
      <c r="F49" s="154">
        <v>0.26</v>
      </c>
      <c r="G49" s="154">
        <v>0.15</v>
      </c>
      <c r="H49" s="159">
        <v>0.5</v>
      </c>
      <c r="I49" s="154" t="s">
        <v>6</v>
      </c>
      <c r="J49" s="154">
        <v>1.26</v>
      </c>
      <c r="K49" s="154" t="s">
        <v>131</v>
      </c>
      <c r="L49" s="154">
        <v>8.4</v>
      </c>
      <c r="M49" s="154">
        <v>0.13</v>
      </c>
      <c r="N49" s="154">
        <v>0.39</v>
      </c>
      <c r="O49" s="154">
        <v>0.52</v>
      </c>
      <c r="P49" s="218">
        <f t="shared" si="1"/>
        <v>0.24</v>
      </c>
      <c r="Q49" s="154">
        <v>0.28000000000000003</v>
      </c>
      <c r="R49" s="209">
        <f t="shared" si="2"/>
        <v>68.440790553363769</v>
      </c>
      <c r="S49" s="155"/>
      <c r="U49" s="203">
        <f t="shared" si="3"/>
        <v>4.2259690000000001</v>
      </c>
    </row>
    <row r="50" spans="2:21" x14ac:dyDescent="0.2">
      <c r="B50" s="148">
        <v>9</v>
      </c>
      <c r="C50" s="207" t="s">
        <v>17</v>
      </c>
      <c r="D50" s="149" t="s">
        <v>78</v>
      </c>
      <c r="E50" s="149">
        <v>0.06</v>
      </c>
      <c r="F50" s="149">
        <v>0.38</v>
      </c>
      <c r="G50" s="149">
        <v>0.14000000000000001</v>
      </c>
      <c r="H50" s="149">
        <v>0.42</v>
      </c>
      <c r="I50" s="149" t="s">
        <v>6</v>
      </c>
      <c r="J50" s="149">
        <v>1.31</v>
      </c>
      <c r="K50" s="149" t="s">
        <v>131</v>
      </c>
      <c r="L50" s="149">
        <v>9</v>
      </c>
      <c r="M50" s="149">
        <v>0.17</v>
      </c>
      <c r="N50" s="149">
        <v>0.34</v>
      </c>
      <c r="O50" s="149">
        <v>0.51</v>
      </c>
      <c r="P50" s="214">
        <f t="shared" si="1"/>
        <v>0.28000000000000003</v>
      </c>
      <c r="Q50" s="149">
        <v>0.23</v>
      </c>
      <c r="R50" s="210">
        <f t="shared" si="2"/>
        <v>37.407213344603932</v>
      </c>
      <c r="S50" s="151" t="s">
        <v>34</v>
      </c>
      <c r="U50" s="203">
        <f t="shared" si="3"/>
        <v>3.6218635560000005</v>
      </c>
    </row>
    <row r="51" spans="2:21" x14ac:dyDescent="0.2">
      <c r="B51" s="136"/>
      <c r="C51" s="208" t="s">
        <v>18</v>
      </c>
      <c r="D51" s="156" t="s">
        <v>79</v>
      </c>
      <c r="E51" s="152">
        <v>0.04</v>
      </c>
      <c r="F51" s="152">
        <v>0.34</v>
      </c>
      <c r="G51" s="152">
        <v>0.12</v>
      </c>
      <c r="H51" s="157">
        <v>0.5</v>
      </c>
      <c r="I51" s="152" t="s">
        <v>6</v>
      </c>
      <c r="J51" s="152">
        <v>1.27</v>
      </c>
      <c r="K51" s="152" t="s">
        <v>131</v>
      </c>
      <c r="L51" s="152">
        <v>7.8</v>
      </c>
      <c r="M51" s="152">
        <v>0.13</v>
      </c>
      <c r="N51" s="152">
        <v>0.39</v>
      </c>
      <c r="O51" s="152">
        <v>0.52</v>
      </c>
      <c r="P51" s="214">
        <f t="shared" si="1"/>
        <v>0.25</v>
      </c>
      <c r="Q51" s="228">
        <v>0.27</v>
      </c>
      <c r="R51" s="209">
        <f t="shared" si="2"/>
        <v>57.695017386585114</v>
      </c>
      <c r="S51" s="153"/>
      <c r="U51" s="203">
        <f t="shared" si="3"/>
        <v>4.0551708159999977</v>
      </c>
    </row>
    <row r="52" spans="2:21" x14ac:dyDescent="0.2">
      <c r="B52" s="136"/>
      <c r="C52" s="208" t="s">
        <v>19</v>
      </c>
      <c r="D52" s="152" t="s">
        <v>80</v>
      </c>
      <c r="E52" s="152">
        <v>0.04</v>
      </c>
      <c r="F52" s="152">
        <v>0.33</v>
      </c>
      <c r="G52" s="152">
        <v>0.12</v>
      </c>
      <c r="H52" s="152">
        <v>0.51</v>
      </c>
      <c r="I52" s="152" t="s">
        <v>6</v>
      </c>
      <c r="J52" s="152">
        <v>1.26</v>
      </c>
      <c r="K52" s="152" t="s">
        <v>131</v>
      </c>
      <c r="L52" s="152">
        <v>7.8</v>
      </c>
      <c r="M52" s="152">
        <v>0.13</v>
      </c>
      <c r="N52" s="152">
        <v>0.39</v>
      </c>
      <c r="O52" s="152">
        <v>0.52</v>
      </c>
      <c r="P52" s="214">
        <f t="shared" si="1"/>
        <v>0.24</v>
      </c>
      <c r="Q52" s="228">
        <v>0.28000000000000003</v>
      </c>
      <c r="R52" s="209">
        <f t="shared" si="2"/>
        <v>62.029359668543862</v>
      </c>
      <c r="S52" s="153"/>
      <c r="U52" s="203">
        <f t="shared" si="3"/>
        <v>4.1276078159999994</v>
      </c>
    </row>
    <row r="53" spans="2:21" x14ac:dyDescent="0.2">
      <c r="B53" s="136"/>
      <c r="C53" s="208" t="s">
        <v>75</v>
      </c>
      <c r="D53" s="152" t="s">
        <v>81</v>
      </c>
      <c r="E53" s="152">
        <v>0.04</v>
      </c>
      <c r="F53" s="152">
        <v>0.33</v>
      </c>
      <c r="G53" s="152">
        <v>0.11</v>
      </c>
      <c r="H53" s="152">
        <v>0.52</v>
      </c>
      <c r="I53" s="152" t="s">
        <v>6</v>
      </c>
      <c r="J53" s="152">
        <v>1.26</v>
      </c>
      <c r="K53" s="152" t="s">
        <v>131</v>
      </c>
      <c r="L53" s="152">
        <v>7.8</v>
      </c>
      <c r="M53" s="152">
        <v>0.12</v>
      </c>
      <c r="N53" s="157">
        <v>0.4</v>
      </c>
      <c r="O53" s="152">
        <v>0.52</v>
      </c>
      <c r="P53" s="214">
        <f t="shared" si="1"/>
        <v>0.23000000000000004</v>
      </c>
      <c r="Q53" s="228">
        <v>0.28999999999999998</v>
      </c>
      <c r="R53" s="209">
        <f t="shared" si="2"/>
        <v>62.88656928336826</v>
      </c>
      <c r="S53" s="153"/>
      <c r="U53" s="203">
        <f t="shared" si="3"/>
        <v>4.1413326160000015</v>
      </c>
    </row>
    <row r="54" spans="2:21" x14ac:dyDescent="0.2">
      <c r="B54" s="136"/>
      <c r="C54" s="208" t="s">
        <v>76</v>
      </c>
      <c r="D54" s="152" t="s">
        <v>82</v>
      </c>
      <c r="E54" s="152">
        <v>0.03</v>
      </c>
      <c r="F54" s="157">
        <v>0.3</v>
      </c>
      <c r="G54" s="157">
        <v>0.1</v>
      </c>
      <c r="H54" s="152">
        <v>0.56999999999999995</v>
      </c>
      <c r="I54" s="152" t="s">
        <v>6</v>
      </c>
      <c r="J54" s="152">
        <v>1.24</v>
      </c>
      <c r="K54" s="152" t="s">
        <v>131</v>
      </c>
      <c r="L54" s="152">
        <v>8.4</v>
      </c>
      <c r="M54" s="157">
        <v>0.1</v>
      </c>
      <c r="N54" s="152">
        <v>0.43</v>
      </c>
      <c r="O54" s="152">
        <v>0.53</v>
      </c>
      <c r="P54" s="214">
        <f t="shared" si="1"/>
        <v>0.21000000000000002</v>
      </c>
      <c r="Q54" s="228">
        <v>0.32</v>
      </c>
      <c r="R54" s="209">
        <f t="shared" si="2"/>
        <v>80.043955777357752</v>
      </c>
      <c r="S54" s="153"/>
      <c r="U54" s="203">
        <f t="shared" si="3"/>
        <v>4.3825759309999999</v>
      </c>
    </row>
    <row r="55" spans="2:21" x14ac:dyDescent="0.2">
      <c r="B55" s="158"/>
      <c r="C55" s="204" t="s">
        <v>77</v>
      </c>
      <c r="D55" s="154" t="s">
        <v>83</v>
      </c>
      <c r="E55" s="154">
        <v>0.03</v>
      </c>
      <c r="F55" s="154">
        <v>0.28999999999999998</v>
      </c>
      <c r="G55" s="159">
        <v>0.1</v>
      </c>
      <c r="H55" s="154">
        <v>0.57999999999999996</v>
      </c>
      <c r="I55" s="154" t="s">
        <v>6</v>
      </c>
      <c r="J55" s="154">
        <v>1.24</v>
      </c>
      <c r="K55" s="154" t="s">
        <v>131</v>
      </c>
      <c r="L55" s="154">
        <v>8.4</v>
      </c>
      <c r="M55" s="154">
        <v>0.09</v>
      </c>
      <c r="N55" s="154">
        <v>0.44</v>
      </c>
      <c r="O55" s="154">
        <v>0.53</v>
      </c>
      <c r="P55" s="218">
        <f t="shared" si="1"/>
        <v>0.21000000000000002</v>
      </c>
      <c r="Q55" s="154">
        <v>0.32</v>
      </c>
      <c r="R55" s="209">
        <f t="shared" si="2"/>
        <v>85.588129203339705</v>
      </c>
      <c r="S55" s="155"/>
      <c r="U55" s="203">
        <f t="shared" si="3"/>
        <v>4.4495465960000002</v>
      </c>
    </row>
    <row r="56" spans="2:21" x14ac:dyDescent="0.2">
      <c r="B56" s="136">
        <v>10</v>
      </c>
      <c r="C56" s="207" t="s">
        <v>17</v>
      </c>
      <c r="D56" s="152" t="s">
        <v>84</v>
      </c>
      <c r="E56" s="152">
        <v>0.23</v>
      </c>
      <c r="F56" s="152">
        <v>0.35</v>
      </c>
      <c r="G56" s="152">
        <v>0.12</v>
      </c>
      <c r="H56" s="157">
        <v>0.3</v>
      </c>
      <c r="I56" s="152" t="s">
        <v>32</v>
      </c>
      <c r="J56" s="152">
        <v>1.38</v>
      </c>
      <c r="K56" s="152" t="s">
        <v>131</v>
      </c>
      <c r="L56" s="152">
        <v>16.2</v>
      </c>
      <c r="M56" s="152">
        <v>0.21</v>
      </c>
      <c r="N56" s="152">
        <v>0.27</v>
      </c>
      <c r="O56" s="152">
        <v>0.48</v>
      </c>
      <c r="P56" s="214">
        <f t="shared" si="1"/>
        <v>0.30999999999999994</v>
      </c>
      <c r="Q56" s="228">
        <v>0.17</v>
      </c>
      <c r="R56" s="210">
        <f t="shared" si="2"/>
        <v>15.05151026508935</v>
      </c>
      <c r="S56" s="153" t="s">
        <v>34</v>
      </c>
      <c r="U56" s="203">
        <f t="shared" si="3"/>
        <v>2.7114783360000003</v>
      </c>
    </row>
    <row r="57" spans="2:21" x14ac:dyDescent="0.2">
      <c r="B57" s="136"/>
      <c r="C57" s="208" t="s">
        <v>18</v>
      </c>
      <c r="D57" s="156" t="s">
        <v>89</v>
      </c>
      <c r="E57" s="152">
        <v>0.15</v>
      </c>
      <c r="F57" s="157">
        <v>0.3</v>
      </c>
      <c r="G57" s="152">
        <v>0.12</v>
      </c>
      <c r="H57" s="152">
        <v>0.43</v>
      </c>
      <c r="I57" s="152" t="s">
        <v>6</v>
      </c>
      <c r="J57" s="157">
        <v>1.3</v>
      </c>
      <c r="K57" s="157" t="s">
        <v>131</v>
      </c>
      <c r="L57" s="152">
        <v>8.4</v>
      </c>
      <c r="M57" s="152">
        <v>0.17</v>
      </c>
      <c r="N57" s="152">
        <v>0.34</v>
      </c>
      <c r="O57" s="152">
        <v>0.51</v>
      </c>
      <c r="P57" s="214">
        <f t="shared" si="1"/>
        <v>0.28000000000000003</v>
      </c>
      <c r="Q57" s="228">
        <v>0.23</v>
      </c>
      <c r="R57" s="209">
        <f t="shared" si="2"/>
        <v>35.660084249167639</v>
      </c>
      <c r="S57" s="153"/>
      <c r="U57" s="203">
        <f t="shared" si="3"/>
        <v>3.5740319750000005</v>
      </c>
    </row>
    <row r="58" spans="2:21" x14ac:dyDescent="0.2">
      <c r="B58" s="136"/>
      <c r="C58" s="208" t="s">
        <v>19</v>
      </c>
      <c r="D58" s="152" t="s">
        <v>85</v>
      </c>
      <c r="E58" s="152">
        <v>0.13</v>
      </c>
      <c r="F58" s="152">
        <v>0.28999999999999998</v>
      </c>
      <c r="G58" s="152">
        <v>0.12</v>
      </c>
      <c r="H58" s="152">
        <v>0.46</v>
      </c>
      <c r="I58" s="152" t="s">
        <v>6</v>
      </c>
      <c r="J58" s="152">
        <v>1.29</v>
      </c>
      <c r="K58" s="152" t="s">
        <v>131</v>
      </c>
      <c r="L58" s="152">
        <v>7.8</v>
      </c>
      <c r="M58" s="152">
        <v>0.15</v>
      </c>
      <c r="N58" s="152">
        <v>0.36</v>
      </c>
      <c r="O58" s="152">
        <v>0.51</v>
      </c>
      <c r="P58" s="214">
        <f t="shared" si="1"/>
        <v>0.26</v>
      </c>
      <c r="Q58" s="228">
        <v>0.25</v>
      </c>
      <c r="R58" s="209">
        <f t="shared" si="2"/>
        <v>44.696175738007163</v>
      </c>
      <c r="S58" s="153"/>
      <c r="U58" s="203">
        <f t="shared" si="3"/>
        <v>3.7998879440000031</v>
      </c>
    </row>
    <row r="59" spans="2:21" x14ac:dyDescent="0.2">
      <c r="B59" s="136"/>
      <c r="C59" s="208" t="s">
        <v>75</v>
      </c>
      <c r="D59" s="152" t="s">
        <v>86</v>
      </c>
      <c r="E59" s="152">
        <v>0.14000000000000001</v>
      </c>
      <c r="F59" s="152">
        <v>0.31</v>
      </c>
      <c r="G59" s="152">
        <v>0.11</v>
      </c>
      <c r="H59" s="152">
        <v>0.44</v>
      </c>
      <c r="I59" s="152" t="s">
        <v>6</v>
      </c>
      <c r="J59" s="157">
        <v>1.3</v>
      </c>
      <c r="K59" s="157" t="s">
        <v>131</v>
      </c>
      <c r="L59" s="152">
        <v>8.4</v>
      </c>
      <c r="M59" s="152">
        <v>0.17</v>
      </c>
      <c r="N59" s="152">
        <v>0.34</v>
      </c>
      <c r="O59" s="152">
        <v>0.51</v>
      </c>
      <c r="P59" s="214">
        <f t="shared" si="1"/>
        <v>0.27</v>
      </c>
      <c r="Q59" s="228">
        <v>0.24</v>
      </c>
      <c r="R59" s="209">
        <f t="shared" si="2"/>
        <v>36.112547278792064</v>
      </c>
      <c r="S59" s="153"/>
      <c r="U59" s="203">
        <f t="shared" si="3"/>
        <v>3.5866403749999995</v>
      </c>
    </row>
    <row r="60" spans="2:21" x14ac:dyDescent="0.2">
      <c r="B60" s="136"/>
      <c r="C60" s="208" t="s">
        <v>76</v>
      </c>
      <c r="D60" s="152" t="s">
        <v>87</v>
      </c>
      <c r="E60" s="152">
        <v>0.15</v>
      </c>
      <c r="F60" s="157">
        <v>0.3</v>
      </c>
      <c r="G60" s="152">
        <v>0.11</v>
      </c>
      <c r="H60" s="152">
        <v>0.44</v>
      </c>
      <c r="I60" s="152" t="s">
        <v>6</v>
      </c>
      <c r="J60" s="157">
        <v>1.3</v>
      </c>
      <c r="K60" s="157" t="s">
        <v>131</v>
      </c>
      <c r="L60" s="152">
        <v>8.4</v>
      </c>
      <c r="M60" s="152">
        <v>0.17</v>
      </c>
      <c r="N60" s="152">
        <v>0.34</v>
      </c>
      <c r="O60" s="152">
        <v>0.51</v>
      </c>
      <c r="P60" s="214">
        <f t="shared" si="1"/>
        <v>0.27</v>
      </c>
      <c r="Q60" s="228">
        <v>0.24</v>
      </c>
      <c r="R60" s="209">
        <f t="shared" si="2"/>
        <v>36.112547278792142</v>
      </c>
      <c r="S60" s="153"/>
      <c r="U60" s="203">
        <f t="shared" si="3"/>
        <v>3.5866403750000018</v>
      </c>
    </row>
    <row r="61" spans="2:21" x14ac:dyDescent="0.2">
      <c r="B61" s="158"/>
      <c r="C61" s="204" t="s">
        <v>77</v>
      </c>
      <c r="D61" s="154" t="s">
        <v>88</v>
      </c>
      <c r="E61" s="159">
        <v>0.1</v>
      </c>
      <c r="F61" s="154">
        <v>0.23</v>
      </c>
      <c r="G61" s="159">
        <v>0.1</v>
      </c>
      <c r="H61" s="154">
        <v>0.56999999999999995</v>
      </c>
      <c r="I61" s="154" t="s">
        <v>6</v>
      </c>
      <c r="J61" s="154">
        <v>1.24</v>
      </c>
      <c r="K61" s="154" t="s">
        <v>131</v>
      </c>
      <c r="L61" s="154">
        <v>8.4</v>
      </c>
      <c r="M61" s="159">
        <v>0.1</v>
      </c>
      <c r="N61" s="154">
        <v>0.43</v>
      </c>
      <c r="O61" s="154">
        <v>0.53</v>
      </c>
      <c r="P61" s="218">
        <f t="shared" si="1"/>
        <v>0.21000000000000002</v>
      </c>
      <c r="Q61" s="154">
        <v>0.32</v>
      </c>
      <c r="R61" s="209">
        <f t="shared" si="2"/>
        <v>80.043955777357681</v>
      </c>
      <c r="S61" s="155"/>
      <c r="U61" s="203">
        <f t="shared" si="3"/>
        <v>4.382575930999999</v>
      </c>
    </row>
    <row r="62" spans="2:21" x14ac:dyDescent="0.2">
      <c r="B62" s="148">
        <v>11</v>
      </c>
      <c r="C62" s="207" t="s">
        <v>17</v>
      </c>
      <c r="D62" s="149" t="s">
        <v>84</v>
      </c>
      <c r="E62" s="149">
        <v>0.22</v>
      </c>
      <c r="F62" s="149">
        <v>0.21</v>
      </c>
      <c r="G62" s="150">
        <v>0.3</v>
      </c>
      <c r="H62" s="149">
        <v>0.27</v>
      </c>
      <c r="I62" s="149" t="s">
        <v>32</v>
      </c>
      <c r="J62" s="149">
        <v>1.37</v>
      </c>
      <c r="K62" s="149" t="s">
        <v>131</v>
      </c>
      <c r="L62" s="149">
        <v>25.2</v>
      </c>
      <c r="M62" s="150">
        <v>0.2</v>
      </c>
      <c r="N62" s="149">
        <v>0.28000000000000003</v>
      </c>
      <c r="O62" s="149">
        <v>0.48</v>
      </c>
      <c r="P62" s="214">
        <f t="shared" si="1"/>
        <v>0.31999999999999995</v>
      </c>
      <c r="Q62" s="149">
        <v>0.16</v>
      </c>
      <c r="R62" s="210">
        <f t="shared" si="2"/>
        <v>32.752803975866676</v>
      </c>
      <c r="S62" s="151" t="s">
        <v>34</v>
      </c>
      <c r="U62" s="203">
        <f t="shared" si="3"/>
        <v>3.4889885760000001</v>
      </c>
    </row>
    <row r="63" spans="2:21" x14ac:dyDescent="0.2">
      <c r="B63" s="136"/>
      <c r="C63" s="208" t="s">
        <v>18</v>
      </c>
      <c r="D63" s="156" t="s">
        <v>69</v>
      </c>
      <c r="E63" s="152">
        <v>0.17</v>
      </c>
      <c r="F63" s="157">
        <v>0.3</v>
      </c>
      <c r="G63" s="152">
        <v>0.17</v>
      </c>
      <c r="H63" s="152">
        <v>0.36</v>
      </c>
      <c r="I63" s="152" t="s">
        <v>51</v>
      </c>
      <c r="J63" s="152">
        <v>1.33</v>
      </c>
      <c r="K63" s="152" t="s">
        <v>131</v>
      </c>
      <c r="L63" s="152">
        <v>12</v>
      </c>
      <c r="M63" s="152">
        <v>0.19</v>
      </c>
      <c r="N63" s="152">
        <v>0.31</v>
      </c>
      <c r="O63" s="157">
        <v>0.5</v>
      </c>
      <c r="P63" s="214">
        <f t="shared" si="1"/>
        <v>0.3</v>
      </c>
      <c r="Q63" s="229">
        <v>0.2</v>
      </c>
      <c r="R63" s="209">
        <f t="shared" si="2"/>
        <v>29.595537801003555</v>
      </c>
      <c r="S63" s="153"/>
      <c r="U63" s="203">
        <f t="shared" si="3"/>
        <v>3.3876236000000004</v>
      </c>
    </row>
    <row r="64" spans="2:21" x14ac:dyDescent="0.2">
      <c r="B64" s="136"/>
      <c r="C64" s="208" t="s">
        <v>19</v>
      </c>
      <c r="D64" s="152" t="s">
        <v>90</v>
      </c>
      <c r="E64" s="152">
        <v>0.13</v>
      </c>
      <c r="F64" s="152">
        <v>0.21</v>
      </c>
      <c r="G64" s="157">
        <v>0.2</v>
      </c>
      <c r="H64" s="152">
        <v>0.46</v>
      </c>
      <c r="I64" s="152" t="s">
        <v>6</v>
      </c>
      <c r="J64" s="152">
        <v>1.27</v>
      </c>
      <c r="K64" s="152" t="s">
        <v>131</v>
      </c>
      <c r="L64" s="152">
        <v>9.6</v>
      </c>
      <c r="M64" s="152">
        <v>0.14000000000000001</v>
      </c>
      <c r="N64" s="152">
        <v>0.38</v>
      </c>
      <c r="O64" s="152">
        <v>0.52</v>
      </c>
      <c r="P64" s="214">
        <f t="shared" si="1"/>
        <v>0.26</v>
      </c>
      <c r="Q64" s="228">
        <v>0.26</v>
      </c>
      <c r="R64" s="209">
        <f t="shared" si="2"/>
        <v>67.455895478436332</v>
      </c>
      <c r="S64" s="153"/>
      <c r="U64" s="203">
        <f t="shared" si="3"/>
        <v>4.2114739840000022</v>
      </c>
    </row>
    <row r="65" spans="2:21" x14ac:dyDescent="0.2">
      <c r="B65" s="136"/>
      <c r="C65" s="208" t="s">
        <v>75</v>
      </c>
      <c r="D65" s="152" t="s">
        <v>91</v>
      </c>
      <c r="E65" s="152">
        <v>0.13</v>
      </c>
      <c r="F65" s="152">
        <v>0.22</v>
      </c>
      <c r="G65" s="152">
        <v>0.19</v>
      </c>
      <c r="H65" s="152">
        <v>0.46</v>
      </c>
      <c r="I65" s="152" t="s">
        <v>6</v>
      </c>
      <c r="J65" s="152">
        <v>1.28</v>
      </c>
      <c r="K65" s="152" t="s">
        <v>131</v>
      </c>
      <c r="L65" s="152">
        <v>9</v>
      </c>
      <c r="M65" s="152">
        <v>0.14000000000000001</v>
      </c>
      <c r="N65" s="152">
        <v>0.38</v>
      </c>
      <c r="O65" s="152">
        <v>0.52</v>
      </c>
      <c r="P65" s="214">
        <f t="shared" si="1"/>
        <v>0.27</v>
      </c>
      <c r="Q65" s="228">
        <v>0.25</v>
      </c>
      <c r="R65" s="209">
        <f t="shared" si="2"/>
        <v>64.043298905215693</v>
      </c>
      <c r="S65" s="153"/>
      <c r="U65" s="203">
        <f t="shared" si="3"/>
        <v>4.1595594000000009</v>
      </c>
    </row>
    <row r="66" spans="2:21" x14ac:dyDescent="0.2">
      <c r="B66" s="136"/>
      <c r="C66" s="208" t="s">
        <v>76</v>
      </c>
      <c r="D66" s="152" t="s">
        <v>92</v>
      </c>
      <c r="E66" s="152">
        <v>0.12</v>
      </c>
      <c r="F66" s="157">
        <v>0.2</v>
      </c>
      <c r="G66" s="152">
        <v>0.19</v>
      </c>
      <c r="H66" s="152">
        <v>0.49</v>
      </c>
      <c r="I66" s="152" t="s">
        <v>6</v>
      </c>
      <c r="J66" s="152">
        <v>1.26</v>
      </c>
      <c r="K66" s="152" t="s">
        <v>131</v>
      </c>
      <c r="L66" s="152">
        <v>9</v>
      </c>
      <c r="M66" s="152">
        <v>0.12</v>
      </c>
      <c r="N66" s="157">
        <v>0.4</v>
      </c>
      <c r="O66" s="152">
        <v>0.52</v>
      </c>
      <c r="P66" s="214">
        <f t="shared" si="1"/>
        <v>0.25</v>
      </c>
      <c r="Q66" s="228">
        <v>0.27</v>
      </c>
      <c r="R66" s="209">
        <f t="shared" si="2"/>
        <v>78.828100293059506</v>
      </c>
      <c r="S66" s="153"/>
      <c r="U66" s="203">
        <f t="shared" si="3"/>
        <v>4.367269536000002</v>
      </c>
    </row>
    <row r="67" spans="2:21" x14ac:dyDescent="0.2">
      <c r="B67" s="158"/>
      <c r="C67" s="204" t="s">
        <v>77</v>
      </c>
      <c r="D67" s="154" t="s">
        <v>93</v>
      </c>
      <c r="E67" s="154">
        <v>0.08</v>
      </c>
      <c r="F67" s="154">
        <v>0.16</v>
      </c>
      <c r="G67" s="154">
        <v>0.14000000000000001</v>
      </c>
      <c r="H67" s="154">
        <v>0.62</v>
      </c>
      <c r="I67" s="154" t="s">
        <v>6</v>
      </c>
      <c r="J67" s="154">
        <v>1.22</v>
      </c>
      <c r="K67" s="154" t="s">
        <v>131</v>
      </c>
      <c r="L67" s="154">
        <v>10.199999999999999</v>
      </c>
      <c r="M67" s="154">
        <v>7.0000000000000007E-2</v>
      </c>
      <c r="N67" s="154">
        <v>0.47</v>
      </c>
      <c r="O67" s="154">
        <v>0.54</v>
      </c>
      <c r="P67" s="218">
        <f t="shared" si="1"/>
        <v>0.2</v>
      </c>
      <c r="Q67" s="154">
        <v>0.34</v>
      </c>
      <c r="R67" s="209">
        <f t="shared" si="2"/>
        <v>125.17630905995557</v>
      </c>
      <c r="S67" s="155"/>
      <c r="U67" s="203">
        <f t="shared" si="3"/>
        <v>4.8297232159999961</v>
      </c>
    </row>
    <row r="68" spans="2:21" x14ac:dyDescent="0.2">
      <c r="B68" s="148">
        <v>12</v>
      </c>
      <c r="C68" s="207" t="s">
        <v>17</v>
      </c>
      <c r="D68" s="149" t="s">
        <v>94</v>
      </c>
      <c r="E68" s="150">
        <v>0.2</v>
      </c>
      <c r="F68" s="149">
        <v>0.37</v>
      </c>
      <c r="G68" s="149">
        <v>0.17</v>
      </c>
      <c r="H68" s="149">
        <v>0.26</v>
      </c>
      <c r="I68" s="149" t="s">
        <v>32</v>
      </c>
      <c r="J68" s="150">
        <v>1.4</v>
      </c>
      <c r="K68" s="150" t="s">
        <v>131</v>
      </c>
      <c r="L68" s="149">
        <v>23.4</v>
      </c>
      <c r="M68" s="149">
        <v>0.21</v>
      </c>
      <c r="N68" s="149">
        <v>0.26</v>
      </c>
      <c r="O68" s="149">
        <v>0.47</v>
      </c>
      <c r="P68" s="214">
        <f t="shared" si="1"/>
        <v>0.31999999999999995</v>
      </c>
      <c r="Q68" s="149">
        <v>0.15</v>
      </c>
      <c r="R68" s="210">
        <f t="shared" si="2"/>
        <v>15.964406190206422</v>
      </c>
      <c r="S68" s="151" t="s">
        <v>34</v>
      </c>
      <c r="U68" s="203">
        <f t="shared" si="3"/>
        <v>2.770361631000001</v>
      </c>
    </row>
    <row r="69" spans="2:21" x14ac:dyDescent="0.2">
      <c r="B69" s="136"/>
      <c r="C69" s="208" t="s">
        <v>18</v>
      </c>
      <c r="D69" s="152" t="s">
        <v>95</v>
      </c>
      <c r="E69" s="152">
        <v>0.14000000000000001</v>
      </c>
      <c r="F69" s="152">
        <v>0.28000000000000003</v>
      </c>
      <c r="G69" s="157">
        <v>0.2</v>
      </c>
      <c r="H69" s="152">
        <v>0.38</v>
      </c>
      <c r="I69" s="152" t="s">
        <v>51</v>
      </c>
      <c r="J69" s="152">
        <v>1.32</v>
      </c>
      <c r="K69" s="152" t="s">
        <v>131</v>
      </c>
      <c r="L69" s="152">
        <v>11.4</v>
      </c>
      <c r="M69" s="152">
        <v>0.17</v>
      </c>
      <c r="N69" s="152">
        <v>0.33</v>
      </c>
      <c r="O69" s="157">
        <v>0.5</v>
      </c>
      <c r="P69" s="214">
        <f t="shared" si="1"/>
        <v>0.29000000000000004</v>
      </c>
      <c r="Q69" s="228">
        <v>0.21</v>
      </c>
      <c r="R69" s="209">
        <f t="shared" si="2"/>
        <v>40.617572777617532</v>
      </c>
      <c r="S69" s="153"/>
      <c r="U69" s="203">
        <f t="shared" ref="U69:U101" si="4">6.531-(7.326*O69)+(15.8*(H69^2))+(3.809*(O69^2))+(3.44*((E69+F69))*H69)-(4.989*(E69+F69)*O69)+(16.1*((E69+F69)^2)*(O69^2))+(16*H69*(O69^2))-(13.6*((E69+F69)^2)*H69)-(34.8*(H69^2)*O69)-(7.99*((E69+F69)^2)*O69)</f>
        <v>3.7042008000000002</v>
      </c>
    </row>
    <row r="70" spans="2:21" x14ac:dyDescent="0.2">
      <c r="B70" s="136"/>
      <c r="C70" s="208" t="s">
        <v>19</v>
      </c>
      <c r="D70" s="152" t="s">
        <v>96</v>
      </c>
      <c r="E70" s="152">
        <v>0.12</v>
      </c>
      <c r="F70" s="152">
        <v>0.27</v>
      </c>
      <c r="G70" s="152">
        <v>0.16</v>
      </c>
      <c r="H70" s="152">
        <v>0.45</v>
      </c>
      <c r="I70" s="152" t="s">
        <v>6</v>
      </c>
      <c r="J70" s="152">
        <v>1.29</v>
      </c>
      <c r="K70" s="152" t="s">
        <v>131</v>
      </c>
      <c r="L70" s="152">
        <v>9</v>
      </c>
      <c r="M70" s="152">
        <v>0.15</v>
      </c>
      <c r="N70" s="152">
        <v>0.36</v>
      </c>
      <c r="O70" s="152">
        <v>0.51</v>
      </c>
      <c r="P70" s="214">
        <f t="shared" ref="P70:P126" si="5">O70-Q70</f>
        <v>0.26</v>
      </c>
      <c r="Q70" s="228">
        <v>0.25</v>
      </c>
      <c r="R70" s="209">
        <f t="shared" ref="R70:R131" si="6">EXP(U70)</f>
        <v>52.5313424756269</v>
      </c>
      <c r="S70" s="153"/>
      <c r="U70" s="203">
        <f t="shared" si="4"/>
        <v>3.9614099909999991</v>
      </c>
    </row>
    <row r="71" spans="2:21" x14ac:dyDescent="0.2">
      <c r="B71" s="136"/>
      <c r="C71" s="208" t="s">
        <v>75</v>
      </c>
      <c r="D71" s="152" t="s">
        <v>97</v>
      </c>
      <c r="E71" s="152">
        <v>0.12</v>
      </c>
      <c r="F71" s="152">
        <v>0.27</v>
      </c>
      <c r="G71" s="152">
        <v>0.15</v>
      </c>
      <c r="H71" s="152">
        <v>0.46</v>
      </c>
      <c r="I71" s="152" t="s">
        <v>6</v>
      </c>
      <c r="J71" s="152">
        <v>1.28</v>
      </c>
      <c r="K71" s="152" t="s">
        <v>131</v>
      </c>
      <c r="L71" s="152">
        <v>8.4</v>
      </c>
      <c r="M71" s="152">
        <v>0.15</v>
      </c>
      <c r="N71" s="152">
        <v>0.37</v>
      </c>
      <c r="O71" s="152">
        <v>0.52</v>
      </c>
      <c r="P71" s="214">
        <f t="shared" si="5"/>
        <v>0.27</v>
      </c>
      <c r="Q71" s="228">
        <v>0.25</v>
      </c>
      <c r="R71" s="209">
        <f t="shared" si="6"/>
        <v>51.407616581364948</v>
      </c>
      <c r="S71" s="153"/>
      <c r="U71" s="203">
        <f t="shared" si="4"/>
        <v>3.9397863440000025</v>
      </c>
    </row>
    <row r="72" spans="2:21" x14ac:dyDescent="0.2">
      <c r="B72" s="136"/>
      <c r="C72" s="208" t="s">
        <v>76</v>
      </c>
      <c r="D72" s="152" t="s">
        <v>98</v>
      </c>
      <c r="E72" s="152">
        <v>0.11</v>
      </c>
      <c r="F72" s="152">
        <v>0.27</v>
      </c>
      <c r="G72" s="152">
        <v>0.15</v>
      </c>
      <c r="H72" s="152">
        <v>0.47</v>
      </c>
      <c r="I72" s="152" t="s">
        <v>6</v>
      </c>
      <c r="J72" s="152">
        <v>1.28</v>
      </c>
      <c r="K72" s="152" t="s">
        <v>131</v>
      </c>
      <c r="L72" s="152">
        <v>8.4</v>
      </c>
      <c r="M72" s="152">
        <v>0.15</v>
      </c>
      <c r="N72" s="152">
        <v>0.37</v>
      </c>
      <c r="O72" s="152">
        <v>0.52</v>
      </c>
      <c r="P72" s="214">
        <f t="shared" si="5"/>
        <v>0.26</v>
      </c>
      <c r="Q72" s="228">
        <v>0.26</v>
      </c>
      <c r="R72" s="209">
        <f t="shared" si="6"/>
        <v>55.251285991984261</v>
      </c>
      <c r="S72" s="153"/>
      <c r="U72" s="203">
        <f t="shared" si="4"/>
        <v>4.0118916160000015</v>
      </c>
    </row>
    <row r="73" spans="2:21" x14ac:dyDescent="0.2">
      <c r="B73" s="158"/>
      <c r="C73" s="204" t="s">
        <v>77</v>
      </c>
      <c r="D73" s="154" t="s">
        <v>99</v>
      </c>
      <c r="E73" s="154">
        <v>0.12</v>
      </c>
      <c r="F73" s="154">
        <v>0.26</v>
      </c>
      <c r="G73" s="154">
        <v>0.13</v>
      </c>
      <c r="H73" s="154">
        <v>0.49</v>
      </c>
      <c r="I73" s="154" t="s">
        <v>6</v>
      </c>
      <c r="J73" s="154">
        <v>1.27</v>
      </c>
      <c r="K73" s="154" t="s">
        <v>131</v>
      </c>
      <c r="L73" s="154">
        <v>7.8</v>
      </c>
      <c r="M73" s="154">
        <v>0.14000000000000001</v>
      </c>
      <c r="N73" s="154">
        <v>0.38</v>
      </c>
      <c r="O73" s="154">
        <v>0.52</v>
      </c>
      <c r="P73" s="218">
        <f t="shared" si="5"/>
        <v>0.25</v>
      </c>
      <c r="Q73" s="154">
        <v>0.27</v>
      </c>
      <c r="R73" s="209">
        <f t="shared" si="6"/>
        <v>56.894781079329711</v>
      </c>
      <c r="S73" s="155"/>
      <c r="U73" s="203">
        <f t="shared" si="4"/>
        <v>4.0412036159999998</v>
      </c>
    </row>
    <row r="74" spans="2:21" x14ac:dyDescent="0.2">
      <c r="B74" s="148">
        <v>13</v>
      </c>
      <c r="C74" s="207" t="s">
        <v>17</v>
      </c>
      <c r="D74" s="149" t="s">
        <v>100</v>
      </c>
      <c r="E74" s="149">
        <v>0.21</v>
      </c>
      <c r="F74" s="149">
        <v>0.35</v>
      </c>
      <c r="G74" s="149">
        <v>0.16</v>
      </c>
      <c r="H74" s="149">
        <v>0.28000000000000003</v>
      </c>
      <c r="I74" s="149" t="s">
        <v>32</v>
      </c>
      <c r="J74" s="149">
        <v>1.39</v>
      </c>
      <c r="K74" s="149" t="s">
        <v>131</v>
      </c>
      <c r="L74" s="149">
        <v>19.2</v>
      </c>
      <c r="M74" s="149">
        <v>0.22</v>
      </c>
      <c r="N74" s="149">
        <v>0.26</v>
      </c>
      <c r="O74" s="149">
        <v>0.48</v>
      </c>
      <c r="P74" s="214">
        <f t="shared" si="5"/>
        <v>0.31999999999999995</v>
      </c>
      <c r="Q74" s="149">
        <v>0.16</v>
      </c>
      <c r="R74" s="210">
        <f t="shared" si="6"/>
        <v>16.745903546964389</v>
      </c>
      <c r="S74" s="151" t="s">
        <v>34</v>
      </c>
      <c r="U74" s="203">
        <f t="shared" si="4"/>
        <v>2.8181536640000004</v>
      </c>
    </row>
    <row r="75" spans="2:21" x14ac:dyDescent="0.2">
      <c r="B75" s="136"/>
      <c r="C75" s="208" t="s">
        <v>18</v>
      </c>
      <c r="D75" s="156" t="s">
        <v>101</v>
      </c>
      <c r="E75" s="152">
        <v>0.15</v>
      </c>
      <c r="F75" s="157">
        <v>0.3</v>
      </c>
      <c r="G75" s="152">
        <v>0.16</v>
      </c>
      <c r="H75" s="152">
        <v>0.39</v>
      </c>
      <c r="I75" s="152" t="s">
        <v>51</v>
      </c>
      <c r="J75" s="152">
        <v>1.32</v>
      </c>
      <c r="K75" s="152" t="s">
        <v>131</v>
      </c>
      <c r="L75" s="152">
        <v>10.199999999999999</v>
      </c>
      <c r="M75" s="152">
        <v>0.18</v>
      </c>
      <c r="N75" s="152">
        <v>0.32</v>
      </c>
      <c r="O75" s="152">
        <v>0.5</v>
      </c>
      <c r="P75" s="214">
        <f t="shared" si="5"/>
        <v>0.29000000000000004</v>
      </c>
      <c r="Q75" s="228">
        <v>0.21</v>
      </c>
      <c r="R75" s="209">
        <f t="shared" si="6"/>
        <v>34.81679899342322</v>
      </c>
      <c r="S75" s="153"/>
      <c r="U75" s="203">
        <f t="shared" si="4"/>
        <v>3.5501000000000014</v>
      </c>
    </row>
    <row r="76" spans="2:21" x14ac:dyDescent="0.2">
      <c r="B76" s="136"/>
      <c r="C76" s="208" t="s">
        <v>19</v>
      </c>
      <c r="D76" s="152" t="s">
        <v>102</v>
      </c>
      <c r="E76" s="152">
        <v>0.14000000000000001</v>
      </c>
      <c r="F76" s="152">
        <v>0.27</v>
      </c>
      <c r="G76" s="152">
        <v>0.15</v>
      </c>
      <c r="H76" s="152">
        <v>0.44</v>
      </c>
      <c r="I76" s="152" t="s">
        <v>6</v>
      </c>
      <c r="J76" s="152">
        <v>1.29</v>
      </c>
      <c r="K76" s="152" t="s">
        <v>131</v>
      </c>
      <c r="L76" s="152">
        <v>9</v>
      </c>
      <c r="M76" s="152">
        <v>0.16</v>
      </c>
      <c r="N76" s="152">
        <v>0.35</v>
      </c>
      <c r="O76" s="152">
        <v>0.51</v>
      </c>
      <c r="P76" s="214">
        <f t="shared" si="5"/>
        <v>0.27</v>
      </c>
      <c r="Q76" s="228">
        <v>0.24</v>
      </c>
      <c r="R76" s="209">
        <f t="shared" si="6"/>
        <v>46.055369204141563</v>
      </c>
      <c r="S76" s="153"/>
      <c r="U76" s="203">
        <f t="shared" si="4"/>
        <v>3.8298443510000011</v>
      </c>
    </row>
    <row r="77" spans="2:21" x14ac:dyDescent="0.2">
      <c r="B77" s="136"/>
      <c r="C77" s="208" t="s">
        <v>75</v>
      </c>
      <c r="D77" s="152" t="s">
        <v>103</v>
      </c>
      <c r="E77" s="152">
        <v>0.15</v>
      </c>
      <c r="F77" s="152">
        <v>0.28999999999999998</v>
      </c>
      <c r="G77" s="152">
        <v>0.13</v>
      </c>
      <c r="H77" s="152">
        <v>0.43</v>
      </c>
      <c r="I77" s="152" t="s">
        <v>6</v>
      </c>
      <c r="J77" s="152">
        <v>1.3</v>
      </c>
      <c r="K77" s="152" t="s">
        <v>131</v>
      </c>
      <c r="L77" s="152">
        <v>8.4</v>
      </c>
      <c r="M77" s="152">
        <v>0.17</v>
      </c>
      <c r="N77" s="152">
        <v>0.34</v>
      </c>
      <c r="O77" s="152">
        <v>0.51</v>
      </c>
      <c r="P77" s="214">
        <f t="shared" si="5"/>
        <v>0.27</v>
      </c>
      <c r="Q77" s="228">
        <v>0.24</v>
      </c>
      <c r="R77" s="209">
        <f t="shared" si="6"/>
        <v>37.929453823280831</v>
      </c>
      <c r="S77" s="153"/>
      <c r="U77" s="203">
        <f t="shared" si="4"/>
        <v>3.6357279560000015</v>
      </c>
    </row>
    <row r="78" spans="2:21" x14ac:dyDescent="0.2">
      <c r="B78" s="136"/>
      <c r="C78" s="208" t="s">
        <v>76</v>
      </c>
      <c r="D78" s="152" t="s">
        <v>104</v>
      </c>
      <c r="E78" s="152">
        <v>0.13</v>
      </c>
      <c r="F78" s="152">
        <v>0.27</v>
      </c>
      <c r="G78" s="152">
        <v>0.13</v>
      </c>
      <c r="H78" s="152">
        <v>0.47</v>
      </c>
      <c r="I78" s="152" t="s">
        <v>6</v>
      </c>
      <c r="J78" s="152">
        <v>1.28</v>
      </c>
      <c r="K78" s="152" t="s">
        <v>131</v>
      </c>
      <c r="L78" s="152">
        <v>8.4</v>
      </c>
      <c r="M78" s="152">
        <v>0.15</v>
      </c>
      <c r="N78" s="152">
        <v>0.37</v>
      </c>
      <c r="O78" s="152">
        <v>0.52</v>
      </c>
      <c r="P78" s="214">
        <f t="shared" si="5"/>
        <v>0.26</v>
      </c>
      <c r="Q78" s="228">
        <v>0.26</v>
      </c>
      <c r="R78" s="209">
        <f t="shared" si="6"/>
        <v>49.191733938351277</v>
      </c>
      <c r="S78" s="153"/>
      <c r="U78" s="203">
        <f t="shared" si="4"/>
        <v>3.8957256000000009</v>
      </c>
    </row>
    <row r="79" spans="2:21" x14ac:dyDescent="0.2">
      <c r="B79" s="158"/>
      <c r="C79" s="204" t="s">
        <v>77</v>
      </c>
      <c r="D79" s="154" t="s">
        <v>105</v>
      </c>
      <c r="E79" s="159">
        <v>0.1</v>
      </c>
      <c r="F79" s="154">
        <v>0.21</v>
      </c>
      <c r="G79" s="154">
        <v>0.16</v>
      </c>
      <c r="H79" s="154">
        <v>0.53</v>
      </c>
      <c r="I79" s="154" t="s">
        <v>6</v>
      </c>
      <c r="J79" s="154">
        <v>1.25</v>
      </c>
      <c r="K79" s="154" t="s">
        <v>131</v>
      </c>
      <c r="L79" s="154">
        <v>9</v>
      </c>
      <c r="M79" s="154">
        <v>0.11</v>
      </c>
      <c r="N79" s="154">
        <v>0.42</v>
      </c>
      <c r="O79" s="154">
        <v>0.53</v>
      </c>
      <c r="P79" s="218">
        <f t="shared" si="5"/>
        <v>0.23000000000000004</v>
      </c>
      <c r="Q79" s="159">
        <v>0.3</v>
      </c>
      <c r="R79" s="209">
        <f t="shared" si="6"/>
        <v>84.602821659064062</v>
      </c>
      <c r="S79" s="155"/>
      <c r="U79" s="203">
        <f t="shared" si="4"/>
        <v>4.4379676190000001</v>
      </c>
    </row>
    <row r="80" spans="2:21" x14ac:dyDescent="0.2">
      <c r="B80" s="148">
        <v>14</v>
      </c>
      <c r="C80" s="207" t="s">
        <v>17</v>
      </c>
      <c r="D80" s="149" t="s">
        <v>23</v>
      </c>
      <c r="E80" s="149">
        <v>0.01</v>
      </c>
      <c r="F80" s="150">
        <v>0.2</v>
      </c>
      <c r="G80" s="150">
        <v>0.4</v>
      </c>
      <c r="H80" s="149">
        <v>0.39</v>
      </c>
      <c r="I80" s="149" t="s">
        <v>59</v>
      </c>
      <c r="J80" s="149">
        <v>1.27</v>
      </c>
      <c r="K80" s="149" t="s">
        <v>131</v>
      </c>
      <c r="L80" s="149">
        <v>16.2</v>
      </c>
      <c r="M80" s="149">
        <v>0.15</v>
      </c>
      <c r="N80" s="149">
        <v>0.37</v>
      </c>
      <c r="O80" s="149">
        <v>0.52</v>
      </c>
      <c r="P80" s="214">
        <f t="shared" si="5"/>
        <v>0.31000000000000005</v>
      </c>
      <c r="Q80" s="149">
        <v>0.21</v>
      </c>
      <c r="R80" s="210">
        <f t="shared" si="6"/>
        <v>99.613612207278123</v>
      </c>
      <c r="S80" s="151" t="s">
        <v>34</v>
      </c>
      <c r="U80" s="203">
        <f t="shared" si="4"/>
        <v>4.6012988240000023</v>
      </c>
    </row>
    <row r="81" spans="2:21" x14ac:dyDescent="0.2">
      <c r="B81" s="136"/>
      <c r="C81" s="208" t="s">
        <v>106</v>
      </c>
      <c r="D81" s="156" t="s">
        <v>107</v>
      </c>
      <c r="E81" s="152">
        <v>0.02</v>
      </c>
      <c r="F81" s="157">
        <v>0.2</v>
      </c>
      <c r="G81" s="152">
        <v>0.35</v>
      </c>
      <c r="H81" s="152">
        <v>0.43</v>
      </c>
      <c r="I81" s="152" t="s">
        <v>6</v>
      </c>
      <c r="J81" s="152">
        <v>1.26</v>
      </c>
      <c r="K81" s="152" t="s">
        <v>131</v>
      </c>
      <c r="L81" s="152">
        <v>13.2</v>
      </c>
      <c r="M81" s="152">
        <v>0.13</v>
      </c>
      <c r="N81" s="152">
        <v>0.39</v>
      </c>
      <c r="O81" s="152">
        <v>0.52</v>
      </c>
      <c r="P81" s="214">
        <f t="shared" si="5"/>
        <v>0.29000000000000004</v>
      </c>
      <c r="Q81" s="228">
        <v>0.23</v>
      </c>
      <c r="R81" s="209">
        <f t="shared" si="6"/>
        <v>106.53872946599364</v>
      </c>
      <c r="S81" s="153"/>
      <c r="U81" s="203">
        <f t="shared" si="4"/>
        <v>4.6685085760000016</v>
      </c>
    </row>
    <row r="82" spans="2:21" x14ac:dyDescent="0.2">
      <c r="B82" s="136"/>
      <c r="C82" s="208" t="s">
        <v>19</v>
      </c>
      <c r="D82" s="152" t="s">
        <v>108</v>
      </c>
      <c r="E82" s="152">
        <v>0.01</v>
      </c>
      <c r="F82" s="152">
        <v>0.22</v>
      </c>
      <c r="G82" s="152">
        <v>0.24</v>
      </c>
      <c r="H82" s="152">
        <v>0.53</v>
      </c>
      <c r="I82" s="152" t="s">
        <v>6</v>
      </c>
      <c r="J82" s="152">
        <v>1.23</v>
      </c>
      <c r="K82" s="152" t="s">
        <v>131</v>
      </c>
      <c r="L82" s="152">
        <v>10.199999999999999</v>
      </c>
      <c r="M82" s="157">
        <v>0.1</v>
      </c>
      <c r="N82" s="152">
        <v>0.44</v>
      </c>
      <c r="O82" s="152">
        <v>0.54</v>
      </c>
      <c r="P82" s="214">
        <f t="shared" si="5"/>
        <v>0.23000000000000004</v>
      </c>
      <c r="Q82" s="228">
        <v>0.31</v>
      </c>
      <c r="R82" s="209">
        <f t="shared" si="6"/>
        <v>116.33675712788934</v>
      </c>
      <c r="S82" s="153"/>
      <c r="U82" s="203">
        <f t="shared" si="4"/>
        <v>4.7564890639999993</v>
      </c>
    </row>
    <row r="83" spans="2:21" x14ac:dyDescent="0.2">
      <c r="B83" s="136"/>
      <c r="C83" s="208" t="s">
        <v>75</v>
      </c>
      <c r="D83" s="152" t="s">
        <v>109</v>
      </c>
      <c r="E83" s="152">
        <v>0.01</v>
      </c>
      <c r="F83" s="152">
        <v>0.14000000000000001</v>
      </c>
      <c r="G83" s="152">
        <v>0.23</v>
      </c>
      <c r="H83" s="152">
        <v>0.62</v>
      </c>
      <c r="I83" s="152" t="s">
        <v>6</v>
      </c>
      <c r="J83" s="157">
        <v>1.2</v>
      </c>
      <c r="K83" s="157" t="s">
        <v>131</v>
      </c>
      <c r="L83" s="152">
        <v>12.6</v>
      </c>
      <c r="M83" s="152">
        <v>0.06</v>
      </c>
      <c r="N83" s="152">
        <v>0.49</v>
      </c>
      <c r="O83" s="152">
        <v>0.55000000000000004</v>
      </c>
      <c r="P83" s="214">
        <f t="shared" si="5"/>
        <v>0.22000000000000003</v>
      </c>
      <c r="Q83" s="228">
        <v>0.33</v>
      </c>
      <c r="R83" s="209">
        <f t="shared" si="6"/>
        <v>164.04460540171311</v>
      </c>
      <c r="S83" s="153"/>
      <c r="U83" s="203">
        <f t="shared" si="4"/>
        <v>5.1001383750000002</v>
      </c>
    </row>
    <row r="84" spans="2:21" x14ac:dyDescent="0.2">
      <c r="B84" s="158"/>
      <c r="C84" s="204" t="s">
        <v>76</v>
      </c>
      <c r="D84" s="204" t="s">
        <v>26</v>
      </c>
      <c r="E84" s="196">
        <v>0</v>
      </c>
      <c r="F84" s="204">
        <v>0.13</v>
      </c>
      <c r="G84" s="204">
        <v>0.24</v>
      </c>
      <c r="H84" s="204">
        <v>0.63</v>
      </c>
      <c r="I84" s="154" t="s">
        <v>6</v>
      </c>
      <c r="J84" s="211">
        <v>1.2</v>
      </c>
      <c r="K84" s="211" t="s">
        <v>131</v>
      </c>
      <c r="L84" s="204">
        <v>12.6</v>
      </c>
      <c r="M84" s="204">
        <v>0.06</v>
      </c>
      <c r="N84" s="204">
        <v>0.49</v>
      </c>
      <c r="O84" s="204">
        <v>0.55000000000000004</v>
      </c>
      <c r="P84" s="218">
        <f t="shared" si="5"/>
        <v>0.23000000000000004</v>
      </c>
      <c r="Q84" s="215">
        <v>0.32</v>
      </c>
      <c r="R84" s="209">
        <f t="shared" si="6"/>
        <v>175.16702984904489</v>
      </c>
      <c r="S84" s="161"/>
      <c r="U84" s="203">
        <f t="shared" si="4"/>
        <v>5.1657399750000002</v>
      </c>
    </row>
    <row r="85" spans="2:21" x14ac:dyDescent="0.2">
      <c r="B85" s="148">
        <v>15</v>
      </c>
      <c r="C85" s="207" t="s">
        <v>17</v>
      </c>
      <c r="D85" s="207" t="s">
        <v>84</v>
      </c>
      <c r="E85" s="207">
        <v>0.04</v>
      </c>
      <c r="F85" s="207">
        <v>0.13</v>
      </c>
      <c r="G85" s="207">
        <v>0.56000000000000005</v>
      </c>
      <c r="H85" s="207">
        <v>0.27</v>
      </c>
      <c r="I85" s="207" t="s">
        <v>117</v>
      </c>
      <c r="J85" s="207">
        <v>1.32</v>
      </c>
      <c r="K85" s="207" t="s">
        <v>131</v>
      </c>
      <c r="L85" s="207">
        <v>38.4</v>
      </c>
      <c r="M85" s="207">
        <v>0.18</v>
      </c>
      <c r="N85" s="207">
        <v>0.32</v>
      </c>
      <c r="O85" s="210">
        <v>0.5</v>
      </c>
      <c r="P85" s="214">
        <f t="shared" si="5"/>
        <v>0.35</v>
      </c>
      <c r="Q85" s="213">
        <v>0.15</v>
      </c>
      <c r="R85" s="210">
        <f t="shared" si="6"/>
        <v>82.449600200456942</v>
      </c>
      <c r="S85" s="163" t="s">
        <v>34</v>
      </c>
      <c r="U85" s="203">
        <f t="shared" si="4"/>
        <v>4.4121872</v>
      </c>
    </row>
    <row r="86" spans="2:21" x14ac:dyDescent="0.2">
      <c r="B86" s="136"/>
      <c r="C86" s="208" t="s">
        <v>18</v>
      </c>
      <c r="D86" s="141" t="s">
        <v>112</v>
      </c>
      <c r="E86" s="208">
        <v>0.05</v>
      </c>
      <c r="F86" s="208">
        <v>0.12</v>
      </c>
      <c r="G86" s="208">
        <v>0.49</v>
      </c>
      <c r="H86" s="208">
        <v>0.34</v>
      </c>
      <c r="I86" s="208" t="s">
        <v>118</v>
      </c>
      <c r="J86" s="208">
        <v>1.29</v>
      </c>
      <c r="K86" s="208" t="s">
        <v>131</v>
      </c>
      <c r="L86" s="208">
        <v>23.4</v>
      </c>
      <c r="M86" s="208">
        <v>0.17</v>
      </c>
      <c r="N86" s="208">
        <v>0.35</v>
      </c>
      <c r="O86" s="208">
        <v>0.52</v>
      </c>
      <c r="P86" s="214">
        <f t="shared" si="5"/>
        <v>0.33</v>
      </c>
      <c r="Q86" s="164">
        <v>0.19</v>
      </c>
      <c r="R86" s="209">
        <f t="shared" si="6"/>
        <v>98.189913476856347</v>
      </c>
      <c r="S86" s="139"/>
      <c r="U86" s="203">
        <f t="shared" si="4"/>
        <v>4.5869034960000015</v>
      </c>
    </row>
    <row r="87" spans="2:21" x14ac:dyDescent="0.2">
      <c r="B87" s="136"/>
      <c r="C87" s="208" t="s">
        <v>19</v>
      </c>
      <c r="D87" s="208" t="s">
        <v>113</v>
      </c>
      <c r="E87" s="208">
        <v>0.05</v>
      </c>
      <c r="F87" s="208">
        <v>0.09</v>
      </c>
      <c r="G87" s="209">
        <v>0.4</v>
      </c>
      <c r="H87" s="208">
        <v>0.46</v>
      </c>
      <c r="I87" s="152" t="s">
        <v>6</v>
      </c>
      <c r="J87" s="208">
        <v>1.23</v>
      </c>
      <c r="K87" s="208" t="s">
        <v>131</v>
      </c>
      <c r="L87" s="208">
        <v>14.4</v>
      </c>
      <c r="M87" s="208">
        <v>0.11</v>
      </c>
      <c r="N87" s="208">
        <v>0.42</v>
      </c>
      <c r="O87" s="208">
        <v>0.53</v>
      </c>
      <c r="P87" s="214">
        <f t="shared" si="5"/>
        <v>0.27</v>
      </c>
      <c r="Q87" s="164">
        <v>0.26</v>
      </c>
      <c r="R87" s="209">
        <f t="shared" si="6"/>
        <v>142.66468034480832</v>
      </c>
      <c r="S87" s="139"/>
      <c r="U87" s="203">
        <f t="shared" si="4"/>
        <v>4.9604969839999997</v>
      </c>
    </row>
    <row r="88" spans="2:21" x14ac:dyDescent="0.2">
      <c r="B88" s="136"/>
      <c r="C88" s="208" t="s">
        <v>61</v>
      </c>
      <c r="D88" s="208" t="s">
        <v>114</v>
      </c>
      <c r="E88" s="208">
        <v>0.02</v>
      </c>
      <c r="F88" s="208">
        <v>0.08</v>
      </c>
      <c r="G88" s="208">
        <v>0.35</v>
      </c>
      <c r="H88" s="208">
        <v>0.55000000000000004</v>
      </c>
      <c r="I88" s="152" t="s">
        <v>6</v>
      </c>
      <c r="J88" s="209">
        <v>1.2</v>
      </c>
      <c r="K88" s="209" t="s">
        <v>131</v>
      </c>
      <c r="L88" s="208">
        <v>14.4</v>
      </c>
      <c r="M88" s="208">
        <v>0.08</v>
      </c>
      <c r="N88" s="208">
        <v>0.47</v>
      </c>
      <c r="O88" s="208">
        <v>0.55000000000000004</v>
      </c>
      <c r="P88" s="214">
        <f t="shared" si="5"/>
        <v>0.23000000000000004</v>
      </c>
      <c r="Q88" s="164">
        <v>0.32</v>
      </c>
      <c r="R88" s="209">
        <f t="shared" si="6"/>
        <v>172.48926454275284</v>
      </c>
      <c r="S88" s="139"/>
      <c r="U88" s="203">
        <f t="shared" si="4"/>
        <v>5.1503349999999992</v>
      </c>
    </row>
    <row r="89" spans="2:21" x14ac:dyDescent="0.2">
      <c r="B89" s="136"/>
      <c r="C89" s="208" t="s">
        <v>110</v>
      </c>
      <c r="D89" s="208" t="s">
        <v>115</v>
      </c>
      <c r="E89" s="208">
        <v>0.02</v>
      </c>
      <c r="F89" s="208">
        <v>0.09</v>
      </c>
      <c r="G89" s="208">
        <v>0.33</v>
      </c>
      <c r="H89" s="208">
        <v>0.56000000000000005</v>
      </c>
      <c r="I89" s="152" t="s">
        <v>6</v>
      </c>
      <c r="J89" s="209">
        <v>1.2</v>
      </c>
      <c r="K89" s="209" t="s">
        <v>131</v>
      </c>
      <c r="L89" s="208">
        <v>13.8</v>
      </c>
      <c r="M89" s="208">
        <v>7.0000000000000007E-2</v>
      </c>
      <c r="N89" s="208">
        <v>0.48</v>
      </c>
      <c r="O89" s="208">
        <v>0.55000000000000004</v>
      </c>
      <c r="P89" s="214">
        <f t="shared" si="5"/>
        <v>0.22000000000000003</v>
      </c>
      <c r="Q89" s="164">
        <v>0.33</v>
      </c>
      <c r="R89" s="209">
        <f t="shared" si="6"/>
        <v>170.81327059017084</v>
      </c>
      <c r="S89" s="139"/>
      <c r="U89" s="203">
        <f t="shared" si="4"/>
        <v>5.1405709750000037</v>
      </c>
    </row>
    <row r="90" spans="2:21" x14ac:dyDescent="0.2">
      <c r="B90" s="158"/>
      <c r="C90" s="204" t="s">
        <v>111</v>
      </c>
      <c r="D90" s="204" t="s">
        <v>116</v>
      </c>
      <c r="E90" s="204">
        <v>0.02</v>
      </c>
      <c r="F90" s="204">
        <v>7.0000000000000007E-2</v>
      </c>
      <c r="G90" s="204">
        <v>0.31</v>
      </c>
      <c r="H90" s="211">
        <v>0.6</v>
      </c>
      <c r="I90" s="154" t="s">
        <v>6</v>
      </c>
      <c r="J90" s="204">
        <v>1.19</v>
      </c>
      <c r="K90" s="204" t="s">
        <v>131</v>
      </c>
      <c r="L90" s="204">
        <v>14.4</v>
      </c>
      <c r="M90" s="204">
        <v>0.06</v>
      </c>
      <c r="N90" s="204">
        <v>0.49</v>
      </c>
      <c r="O90" s="204">
        <v>0.55000000000000004</v>
      </c>
      <c r="P90" s="218">
        <f t="shared" si="5"/>
        <v>0.21000000000000002</v>
      </c>
      <c r="Q90" s="215">
        <v>0.34</v>
      </c>
      <c r="R90" s="209">
        <f t="shared" si="6"/>
        <v>187.18259326038878</v>
      </c>
      <c r="S90" s="161"/>
      <c r="U90" s="203">
        <f t="shared" si="4"/>
        <v>5.2320845749999991</v>
      </c>
    </row>
    <row r="91" spans="2:21" x14ac:dyDescent="0.2">
      <c r="B91" s="148">
        <v>16</v>
      </c>
      <c r="C91" s="207" t="s">
        <v>17</v>
      </c>
      <c r="D91" s="207" t="s">
        <v>84</v>
      </c>
      <c r="E91" s="207">
        <v>0.08</v>
      </c>
      <c r="F91" s="207">
        <v>0.45</v>
      </c>
      <c r="G91" s="207">
        <v>0.37</v>
      </c>
      <c r="H91" s="210">
        <v>0.1</v>
      </c>
      <c r="I91" s="149" t="s">
        <v>31</v>
      </c>
      <c r="J91" s="207">
        <v>1.53</v>
      </c>
      <c r="K91" s="207" t="s">
        <v>131</v>
      </c>
      <c r="L91" s="207">
        <v>158.4</v>
      </c>
      <c r="M91" s="210">
        <v>0.2</v>
      </c>
      <c r="N91" s="207">
        <v>0.22</v>
      </c>
      <c r="O91" s="207">
        <v>0.42</v>
      </c>
      <c r="P91" s="214">
        <f t="shared" si="5"/>
        <v>0.32999999999999996</v>
      </c>
      <c r="Q91" s="213">
        <v>0.09</v>
      </c>
      <c r="R91" s="210">
        <f t="shared" si="6"/>
        <v>19.393446815715116</v>
      </c>
      <c r="S91" s="163" t="s">
        <v>34</v>
      </c>
      <c r="U91" s="203">
        <f t="shared" si="4"/>
        <v>2.9649352159999989</v>
      </c>
    </row>
    <row r="92" spans="2:21" x14ac:dyDescent="0.2">
      <c r="B92" s="140"/>
      <c r="C92" s="208" t="s">
        <v>18</v>
      </c>
      <c r="D92" s="141" t="s">
        <v>119</v>
      </c>
      <c r="E92" s="208">
        <v>7.0000000000000007E-2</v>
      </c>
      <c r="F92" s="209">
        <v>0.4</v>
      </c>
      <c r="G92" s="208">
        <v>0.41</v>
      </c>
      <c r="H92" s="208">
        <v>0.12</v>
      </c>
      <c r="I92" s="152" t="s">
        <v>68</v>
      </c>
      <c r="J92" s="209">
        <v>1.5</v>
      </c>
      <c r="K92" s="209" t="s">
        <v>131</v>
      </c>
      <c r="L92" s="208">
        <v>124.8</v>
      </c>
      <c r="M92" s="208">
        <v>0.21</v>
      </c>
      <c r="N92" s="208">
        <v>0.23</v>
      </c>
      <c r="O92" s="208">
        <v>0.44</v>
      </c>
      <c r="P92" s="214">
        <f t="shared" si="5"/>
        <v>0.33999999999999997</v>
      </c>
      <c r="Q92" s="227">
        <v>0.1</v>
      </c>
      <c r="R92" s="209">
        <f t="shared" si="6"/>
        <v>23.044889334201113</v>
      </c>
      <c r="S92" s="142"/>
      <c r="U92" s="203">
        <f t="shared" si="4"/>
        <v>3.1374440240000001</v>
      </c>
    </row>
    <row r="93" spans="2:21" x14ac:dyDescent="0.2">
      <c r="B93" s="140"/>
      <c r="C93" s="208" t="s">
        <v>19</v>
      </c>
      <c r="D93" s="208" t="s">
        <v>120</v>
      </c>
      <c r="E93" s="208">
        <v>0.06</v>
      </c>
      <c r="F93" s="208">
        <v>0.37</v>
      </c>
      <c r="G93" s="208">
        <v>0.39</v>
      </c>
      <c r="H93" s="208">
        <v>0.18</v>
      </c>
      <c r="I93" s="152" t="s">
        <v>68</v>
      </c>
      <c r="J93" s="208">
        <v>1.43</v>
      </c>
      <c r="K93" s="208" t="s">
        <v>131</v>
      </c>
      <c r="L93" s="208">
        <v>63</v>
      </c>
      <c r="M93" s="208">
        <v>0.21</v>
      </c>
      <c r="N93" s="208">
        <v>0.25</v>
      </c>
      <c r="O93" s="208">
        <v>0.46</v>
      </c>
      <c r="P93" s="214">
        <f t="shared" si="5"/>
        <v>0.34</v>
      </c>
      <c r="Q93" s="164">
        <v>0.12</v>
      </c>
      <c r="R93" s="209">
        <f t="shared" si="6"/>
        <v>28.412189590056922</v>
      </c>
      <c r="S93" s="142"/>
      <c r="U93" s="203">
        <f t="shared" si="4"/>
        <v>3.3468182639999999</v>
      </c>
    </row>
    <row r="94" spans="2:21" x14ac:dyDescent="0.2">
      <c r="B94" s="140"/>
      <c r="C94" s="208" t="s">
        <v>61</v>
      </c>
      <c r="D94" s="208" t="s">
        <v>121</v>
      </c>
      <c r="E94" s="208">
        <v>0.05</v>
      </c>
      <c r="F94" s="208">
        <v>0.34</v>
      </c>
      <c r="G94" s="208">
        <v>0.42</v>
      </c>
      <c r="H94" s="208">
        <v>0.19</v>
      </c>
      <c r="I94" s="152" t="s">
        <v>68</v>
      </c>
      <c r="J94" s="208">
        <v>1.41</v>
      </c>
      <c r="K94" s="208" t="s">
        <v>131</v>
      </c>
      <c r="L94" s="208">
        <v>58.8</v>
      </c>
      <c r="M94" s="208">
        <v>0.21</v>
      </c>
      <c r="N94" s="208">
        <v>0.26</v>
      </c>
      <c r="O94" s="208">
        <v>0.47</v>
      </c>
      <c r="P94" s="214">
        <f t="shared" si="5"/>
        <v>0.35</v>
      </c>
      <c r="Q94" s="164">
        <v>0.12</v>
      </c>
      <c r="R94" s="209">
        <f t="shared" si="6"/>
        <v>33.042922528719672</v>
      </c>
      <c r="S94" s="142"/>
      <c r="U94" s="203">
        <f t="shared" si="4"/>
        <v>3.497807399</v>
      </c>
    </row>
    <row r="95" spans="2:21" x14ac:dyDescent="0.2">
      <c r="B95" s="144"/>
      <c r="C95" s="204" t="s">
        <v>110</v>
      </c>
      <c r="D95" s="204" t="s">
        <v>122</v>
      </c>
      <c r="E95" s="204">
        <v>0.03</v>
      </c>
      <c r="F95" s="211">
        <v>0.2</v>
      </c>
      <c r="G95" s="204">
        <v>0.36</v>
      </c>
      <c r="H95" s="204">
        <v>0.41</v>
      </c>
      <c r="I95" s="154" t="s">
        <v>68</v>
      </c>
      <c r="J95" s="204">
        <v>1.27</v>
      </c>
      <c r="K95" s="204" t="s">
        <v>131</v>
      </c>
      <c r="L95" s="204">
        <v>14.4</v>
      </c>
      <c r="M95" s="204">
        <v>0.14000000000000001</v>
      </c>
      <c r="N95" s="204">
        <v>0.38</v>
      </c>
      <c r="O95" s="204">
        <v>0.52</v>
      </c>
      <c r="P95" s="218">
        <f t="shared" si="5"/>
        <v>0.29000000000000004</v>
      </c>
      <c r="Q95" s="215">
        <v>0.23</v>
      </c>
      <c r="R95" s="209">
        <f t="shared" si="6"/>
        <v>97.762909437272725</v>
      </c>
      <c r="S95" s="147"/>
      <c r="U95" s="203">
        <f t="shared" si="4"/>
        <v>4.5825452560000004</v>
      </c>
    </row>
    <row r="96" spans="2:21" s="165" customFormat="1" x14ac:dyDescent="0.2">
      <c r="B96" s="136">
        <v>17</v>
      </c>
      <c r="C96" s="208" t="s">
        <v>17</v>
      </c>
      <c r="D96" s="208" t="s">
        <v>84</v>
      </c>
      <c r="E96" s="199">
        <v>0</v>
      </c>
      <c r="F96" s="208">
        <v>0.67</v>
      </c>
      <c r="G96" s="209">
        <v>0.1</v>
      </c>
      <c r="H96" s="208">
        <v>0.23</v>
      </c>
      <c r="I96" s="149" t="s">
        <v>31</v>
      </c>
      <c r="J96" s="208">
        <v>1.31</v>
      </c>
      <c r="K96" s="208">
        <v>2.68</v>
      </c>
      <c r="L96" s="208">
        <v>0.73</v>
      </c>
      <c r="M96" s="208">
        <v>0.06</v>
      </c>
      <c r="N96" s="208">
        <v>0.44</v>
      </c>
      <c r="O96" s="209">
        <v>0.5</v>
      </c>
      <c r="P96" s="214">
        <f t="shared" si="5"/>
        <v>0.25</v>
      </c>
      <c r="Q96" s="164">
        <v>0.25</v>
      </c>
      <c r="R96" s="210">
        <f t="shared" si="6"/>
        <v>8.3620766553541213</v>
      </c>
      <c r="S96" s="139" t="s">
        <v>34</v>
      </c>
      <c r="U96" s="203">
        <f t="shared" si="4"/>
        <v>2.1237067999999999</v>
      </c>
    </row>
    <row r="97" spans="2:21" s="165" customFormat="1" ht="15.75" x14ac:dyDescent="0.3">
      <c r="B97" s="158"/>
      <c r="C97" s="204" t="s">
        <v>1037</v>
      </c>
      <c r="D97" s="204" t="s">
        <v>123</v>
      </c>
      <c r="E97" s="196">
        <v>0</v>
      </c>
      <c r="F97" s="204">
        <v>0.68</v>
      </c>
      <c r="G97" s="204">
        <v>0.12</v>
      </c>
      <c r="H97" s="211">
        <v>0.2</v>
      </c>
      <c r="I97" s="154" t="s">
        <v>31</v>
      </c>
      <c r="J97" s="204">
        <v>1.27</v>
      </c>
      <c r="K97" s="204">
        <v>2.67</v>
      </c>
      <c r="L97" s="204">
        <v>0.61</v>
      </c>
      <c r="M97" s="204">
        <v>0.08</v>
      </c>
      <c r="N97" s="204">
        <v>0.45</v>
      </c>
      <c r="O97" s="204">
        <v>0.53</v>
      </c>
      <c r="P97" s="218">
        <f t="shared" si="5"/>
        <v>0.25</v>
      </c>
      <c r="Q97" s="215">
        <v>0.28000000000000003</v>
      </c>
      <c r="R97" s="211">
        <f t="shared" si="6"/>
        <v>7.8180768406009893</v>
      </c>
      <c r="S97" s="161"/>
      <c r="U97" s="203">
        <f t="shared" si="4"/>
        <v>2.0564385959999996</v>
      </c>
    </row>
    <row r="98" spans="2:21" s="165" customFormat="1" x14ac:dyDescent="0.2">
      <c r="B98" s="148">
        <v>18</v>
      </c>
      <c r="C98" s="207" t="s">
        <v>17</v>
      </c>
      <c r="D98" s="207" t="s">
        <v>84</v>
      </c>
      <c r="E98" s="195">
        <v>0</v>
      </c>
      <c r="F98" s="207">
        <v>0.52</v>
      </c>
      <c r="G98" s="207">
        <v>0.38</v>
      </c>
      <c r="H98" s="210">
        <v>0.1</v>
      </c>
      <c r="I98" s="149" t="s">
        <v>68</v>
      </c>
      <c r="J98" s="207">
        <v>1.32</v>
      </c>
      <c r="K98" s="207">
        <v>0.64</v>
      </c>
      <c r="L98" s="207">
        <v>1.7</v>
      </c>
      <c r="M98" s="210">
        <v>0.1</v>
      </c>
      <c r="N98" s="207">
        <v>0.39</v>
      </c>
      <c r="O98" s="207">
        <v>0.49</v>
      </c>
      <c r="P98" s="214">
        <f t="shared" si="5"/>
        <v>0.31</v>
      </c>
      <c r="Q98" s="213">
        <v>0.18</v>
      </c>
      <c r="R98" s="209">
        <f t="shared" si="6"/>
        <v>15.705290089881595</v>
      </c>
      <c r="S98" s="163" t="s">
        <v>34</v>
      </c>
      <c r="U98" s="203">
        <f t="shared" si="4"/>
        <v>2.7539976040000003</v>
      </c>
    </row>
    <row r="99" spans="2:21" s="165" customFormat="1" ht="15.75" x14ac:dyDescent="0.3">
      <c r="B99" s="158"/>
      <c r="C99" s="204" t="s">
        <v>1039</v>
      </c>
      <c r="D99" s="204" t="s">
        <v>125</v>
      </c>
      <c r="E99" s="196">
        <v>0</v>
      </c>
      <c r="F99" s="204">
        <v>0.24</v>
      </c>
      <c r="G99" s="204">
        <v>0.56000000000000005</v>
      </c>
      <c r="H99" s="211">
        <v>0.2</v>
      </c>
      <c r="I99" s="204" t="s">
        <v>117</v>
      </c>
      <c r="J99" s="204">
        <v>1.23</v>
      </c>
      <c r="K99" s="211">
        <v>2.7</v>
      </c>
      <c r="L99" s="204">
        <v>0.56000000000000005</v>
      </c>
      <c r="M99" s="204">
        <v>0.05</v>
      </c>
      <c r="N99" s="204">
        <v>0.49</v>
      </c>
      <c r="O99" s="204">
        <v>0.54</v>
      </c>
      <c r="P99" s="218">
        <f t="shared" si="5"/>
        <v>0.17000000000000004</v>
      </c>
      <c r="Q99" s="215">
        <v>0.37</v>
      </c>
      <c r="R99" s="211">
        <f t="shared" si="6"/>
        <v>48.563645499550347</v>
      </c>
      <c r="S99" s="161"/>
      <c r="U99" s="203">
        <f t="shared" si="4"/>
        <v>3.8828752159999991</v>
      </c>
    </row>
    <row r="100" spans="2:21" s="165" customFormat="1" x14ac:dyDescent="0.2">
      <c r="B100" s="136">
        <v>19</v>
      </c>
      <c r="C100" s="208" t="s">
        <v>17</v>
      </c>
      <c r="D100" s="208" t="s">
        <v>127</v>
      </c>
      <c r="E100" s="199">
        <v>0</v>
      </c>
      <c r="F100" s="208">
        <v>0.63</v>
      </c>
      <c r="G100" s="208">
        <v>0.28000000000000003</v>
      </c>
      <c r="H100" s="208">
        <v>0.09</v>
      </c>
      <c r="I100" s="149" t="s">
        <v>31</v>
      </c>
      <c r="J100" s="208">
        <v>1.24</v>
      </c>
      <c r="K100" s="208">
        <v>2.72</v>
      </c>
      <c r="L100" s="208">
        <v>1.7</v>
      </c>
      <c r="M100" s="208">
        <v>0.13</v>
      </c>
      <c r="N100" s="208">
        <v>0.41</v>
      </c>
      <c r="O100" s="208">
        <v>0.54</v>
      </c>
      <c r="P100" s="214">
        <f t="shared" si="5"/>
        <v>0.35000000000000003</v>
      </c>
      <c r="Q100" s="164">
        <v>0.19</v>
      </c>
      <c r="R100" s="209">
        <f t="shared" si="6"/>
        <v>9.4328974103842924</v>
      </c>
      <c r="S100" s="139" t="s">
        <v>34</v>
      </c>
      <c r="U100" s="203">
        <f t="shared" si="4"/>
        <v>2.2442033039999991</v>
      </c>
    </row>
    <row r="101" spans="2:21" s="165" customFormat="1" x14ac:dyDescent="0.2">
      <c r="B101" s="158"/>
      <c r="C101" s="204" t="s">
        <v>126</v>
      </c>
      <c r="D101" s="166" t="s">
        <v>128</v>
      </c>
      <c r="E101" s="196">
        <v>0</v>
      </c>
      <c r="F101" s="211">
        <v>0.7</v>
      </c>
      <c r="G101" s="204">
        <v>0.22</v>
      </c>
      <c r="H101" s="204">
        <v>0.09</v>
      </c>
      <c r="I101" s="154" t="s">
        <v>31</v>
      </c>
      <c r="J101" s="204">
        <v>1.24</v>
      </c>
      <c r="K101" s="204">
        <v>2.71</v>
      </c>
      <c r="L101" s="204">
        <v>0.76</v>
      </c>
      <c r="M101" s="204">
        <v>0.08</v>
      </c>
      <c r="N101" s="204">
        <v>0.47</v>
      </c>
      <c r="O101" s="204">
        <v>0.54</v>
      </c>
      <c r="P101" s="218">
        <f t="shared" si="5"/>
        <v>0.33000000000000007</v>
      </c>
      <c r="Q101" s="215">
        <v>0.21</v>
      </c>
      <c r="R101" s="211">
        <f t="shared" si="6"/>
        <v>7.3796750021968984</v>
      </c>
      <c r="S101" s="161"/>
      <c r="U101" s="203">
        <f t="shared" si="4"/>
        <v>1.998729599999999</v>
      </c>
    </row>
    <row r="102" spans="2:21" s="165" customFormat="1" x14ac:dyDescent="0.2">
      <c r="B102" s="148">
        <v>20</v>
      </c>
      <c r="C102" s="207" t="s">
        <v>17</v>
      </c>
      <c r="D102" s="207" t="s">
        <v>133</v>
      </c>
      <c r="E102" s="290">
        <v>0.83</v>
      </c>
      <c r="F102" s="290"/>
      <c r="G102" s="207">
        <v>0.06</v>
      </c>
      <c r="H102" s="207">
        <v>0.11</v>
      </c>
      <c r="I102" s="207" t="s">
        <v>136</v>
      </c>
      <c r="J102" s="207">
        <v>1.19</v>
      </c>
      <c r="K102" s="207" t="s">
        <v>131</v>
      </c>
      <c r="L102" s="207">
        <v>55.8</v>
      </c>
      <c r="M102" s="207">
        <v>0.17</v>
      </c>
      <c r="N102" s="207">
        <v>0.38</v>
      </c>
      <c r="O102" s="207">
        <v>0.55000000000000004</v>
      </c>
      <c r="P102" s="214">
        <f t="shared" si="5"/>
        <v>0.5</v>
      </c>
      <c r="Q102" s="213">
        <v>0.05</v>
      </c>
      <c r="R102" s="209">
        <f t="shared" si="6"/>
        <v>4.3914162137238302</v>
      </c>
      <c r="S102" s="163" t="s">
        <v>137</v>
      </c>
      <c r="U102" s="203">
        <f t="shared" ref="U102:U110" si="7">6.531-(7.326*O102)+(15.8*(H102^2))+(3.809*(O102^2))+(3.44*((E102))*H102)-(4.989*(E102)*O102)+(16.1*((E102)^2)*(O102^2))+(16*H102*(O102^2))-(13.6*((E102)^2)*H102)-(34.8*(H102^2)*O102)-(7.99*((E102)^2)*O102)</f>
        <v>1.4796517749999998</v>
      </c>
    </row>
    <row r="103" spans="2:21" s="165" customFormat="1" x14ac:dyDescent="0.2">
      <c r="B103" s="136"/>
      <c r="C103" s="208" t="s">
        <v>18</v>
      </c>
      <c r="D103" s="208" t="s">
        <v>134</v>
      </c>
      <c r="E103" s="291">
        <v>0.79</v>
      </c>
      <c r="F103" s="291"/>
      <c r="G103" s="208">
        <v>0.04</v>
      </c>
      <c r="H103" s="208">
        <v>0.17</v>
      </c>
      <c r="I103" s="152" t="s">
        <v>31</v>
      </c>
      <c r="J103" s="208">
        <v>1.41</v>
      </c>
      <c r="K103" s="208" t="s">
        <v>131</v>
      </c>
      <c r="L103" s="208">
        <v>22.4</v>
      </c>
      <c r="M103" s="209">
        <v>0.2</v>
      </c>
      <c r="N103" s="208">
        <v>0.27</v>
      </c>
      <c r="O103" s="208">
        <v>0.47</v>
      </c>
      <c r="P103" s="214">
        <f t="shared" si="5"/>
        <v>0.42</v>
      </c>
      <c r="Q103" s="164">
        <v>0.05</v>
      </c>
      <c r="R103" s="209">
        <f t="shared" si="6"/>
        <v>4.7424196445810693</v>
      </c>
      <c r="S103" s="139"/>
      <c r="U103" s="203">
        <f t="shared" si="7"/>
        <v>1.5565474790000007</v>
      </c>
    </row>
    <row r="104" spans="2:21" s="165" customFormat="1" x14ac:dyDescent="0.2">
      <c r="B104" s="158"/>
      <c r="C104" s="204" t="s">
        <v>132</v>
      </c>
      <c r="D104" s="204" t="s">
        <v>135</v>
      </c>
      <c r="E104" s="287">
        <v>0.56000000000000005</v>
      </c>
      <c r="F104" s="287"/>
      <c r="G104" s="204">
        <v>0.03</v>
      </c>
      <c r="H104" s="204">
        <v>0.41</v>
      </c>
      <c r="I104" s="154" t="s">
        <v>51</v>
      </c>
      <c r="J104" s="204">
        <v>1.57</v>
      </c>
      <c r="K104" s="204" t="s">
        <v>131</v>
      </c>
      <c r="L104" s="204">
        <v>21.9</v>
      </c>
      <c r="M104" s="204">
        <v>0.19</v>
      </c>
      <c r="N104" s="204">
        <v>0.24</v>
      </c>
      <c r="O104" s="204">
        <v>0.43</v>
      </c>
      <c r="P104" s="218">
        <f t="shared" si="5"/>
        <v>0.32</v>
      </c>
      <c r="Q104" s="215">
        <v>0.11</v>
      </c>
      <c r="R104" s="209">
        <f t="shared" si="6"/>
        <v>22.977973519451755</v>
      </c>
      <c r="S104" s="161"/>
      <c r="U104" s="203">
        <f t="shared" si="7"/>
        <v>3.1345360839999996</v>
      </c>
    </row>
    <row r="105" spans="2:21" s="165" customFormat="1" x14ac:dyDescent="0.2">
      <c r="B105" s="148">
        <v>21</v>
      </c>
      <c r="C105" s="207" t="s">
        <v>17</v>
      </c>
      <c r="D105" s="207" t="s">
        <v>138</v>
      </c>
      <c r="E105" s="290">
        <v>0.85</v>
      </c>
      <c r="F105" s="290"/>
      <c r="G105" s="207">
        <v>0.05</v>
      </c>
      <c r="H105" s="210">
        <v>0.1</v>
      </c>
      <c r="I105" s="207" t="s">
        <v>136</v>
      </c>
      <c r="J105" s="207">
        <v>1.51</v>
      </c>
      <c r="K105" s="207" t="s">
        <v>131</v>
      </c>
      <c r="L105" s="207">
        <v>23.9</v>
      </c>
      <c r="M105" s="207">
        <v>0.26</v>
      </c>
      <c r="N105" s="207">
        <v>0.17</v>
      </c>
      <c r="O105" s="207">
        <v>0.43</v>
      </c>
      <c r="P105" s="214">
        <f t="shared" si="5"/>
        <v>0.39</v>
      </c>
      <c r="Q105" s="213">
        <v>0.04</v>
      </c>
      <c r="R105" s="210">
        <f t="shared" si="6"/>
        <v>4.6839153574398358</v>
      </c>
      <c r="S105" s="163" t="s">
        <v>137</v>
      </c>
      <c r="U105" s="203">
        <f t="shared" si="7"/>
        <v>1.5441343750000005</v>
      </c>
    </row>
    <row r="106" spans="2:21" s="165" customFormat="1" x14ac:dyDescent="0.2">
      <c r="B106" s="136"/>
      <c r="C106" s="208" t="s">
        <v>18</v>
      </c>
      <c r="D106" s="208" t="s">
        <v>139</v>
      </c>
      <c r="E106" s="291">
        <v>0.81</v>
      </c>
      <c r="F106" s="291"/>
      <c r="G106" s="208">
        <v>0.03</v>
      </c>
      <c r="H106" s="208">
        <v>0.16</v>
      </c>
      <c r="I106" s="152" t="s">
        <v>31</v>
      </c>
      <c r="J106" s="208">
        <v>1.59</v>
      </c>
      <c r="K106" s="208" t="s">
        <v>131</v>
      </c>
      <c r="L106" s="208">
        <v>19.7</v>
      </c>
      <c r="M106" s="208">
        <v>0.21</v>
      </c>
      <c r="N106" s="208">
        <v>0.17</v>
      </c>
      <c r="O106" s="209">
        <v>0.4</v>
      </c>
      <c r="P106" s="214">
        <f t="shared" si="5"/>
        <v>0.35000000000000003</v>
      </c>
      <c r="Q106" s="164">
        <v>0.05</v>
      </c>
      <c r="R106" s="209">
        <f t="shared" si="6"/>
        <v>5.2735322805922422</v>
      </c>
      <c r="S106" s="139"/>
      <c r="U106" s="203">
        <f t="shared" si="7"/>
        <v>1.6627003999999994</v>
      </c>
    </row>
    <row r="107" spans="2:21" s="165" customFormat="1" x14ac:dyDescent="0.2">
      <c r="B107" s="158"/>
      <c r="C107" s="204" t="s">
        <v>132</v>
      </c>
      <c r="D107" s="204" t="s">
        <v>140</v>
      </c>
      <c r="E107" s="287">
        <v>0.56000000000000005</v>
      </c>
      <c r="F107" s="287"/>
      <c r="G107" s="204">
        <v>0.03</v>
      </c>
      <c r="H107" s="204">
        <v>0.41</v>
      </c>
      <c r="I107" s="154" t="s">
        <v>51</v>
      </c>
      <c r="J107" s="204">
        <v>1.54</v>
      </c>
      <c r="K107" s="204" t="s">
        <v>131</v>
      </c>
      <c r="L107" s="204">
        <v>11.6</v>
      </c>
      <c r="M107" s="204">
        <v>0.22</v>
      </c>
      <c r="N107" s="204">
        <v>0.21</v>
      </c>
      <c r="O107" s="204">
        <v>0.43</v>
      </c>
      <c r="P107" s="218">
        <f t="shared" si="5"/>
        <v>0.32</v>
      </c>
      <c r="Q107" s="215">
        <v>0.11</v>
      </c>
      <c r="R107" s="209">
        <f t="shared" si="6"/>
        <v>22.977973519451755</v>
      </c>
      <c r="S107" s="161"/>
      <c r="U107" s="203">
        <f t="shared" si="7"/>
        <v>3.1345360839999996</v>
      </c>
    </row>
    <row r="108" spans="2:21" s="165" customFormat="1" x14ac:dyDescent="0.2">
      <c r="B108" s="148">
        <v>22</v>
      </c>
      <c r="C108" s="207" t="s">
        <v>17</v>
      </c>
      <c r="D108" s="207" t="s">
        <v>138</v>
      </c>
      <c r="E108" s="293">
        <v>0.8</v>
      </c>
      <c r="F108" s="293"/>
      <c r="G108" s="207">
        <v>7.0000000000000007E-2</v>
      </c>
      <c r="H108" s="207">
        <v>0.13</v>
      </c>
      <c r="I108" s="149" t="s">
        <v>31</v>
      </c>
      <c r="J108" s="207">
        <v>1.46</v>
      </c>
      <c r="K108" s="207" t="s">
        <v>131</v>
      </c>
      <c r="L108" s="207">
        <v>17</v>
      </c>
      <c r="M108" s="207">
        <v>0.25</v>
      </c>
      <c r="N108" s="207">
        <v>0.21</v>
      </c>
      <c r="O108" s="207">
        <v>0.46</v>
      </c>
      <c r="P108" s="214">
        <f t="shared" si="5"/>
        <v>0.42000000000000004</v>
      </c>
      <c r="Q108" s="213">
        <v>0.04</v>
      </c>
      <c r="R108" s="210">
        <f t="shared" si="6"/>
        <v>5.0631843320583769</v>
      </c>
      <c r="S108" s="163" t="s">
        <v>137</v>
      </c>
      <c r="U108" s="203">
        <f t="shared" si="7"/>
        <v>1.6219955999999995</v>
      </c>
    </row>
    <row r="109" spans="2:21" s="165" customFormat="1" x14ac:dyDescent="0.2">
      <c r="B109" s="136"/>
      <c r="C109" s="208" t="s">
        <v>18</v>
      </c>
      <c r="D109" s="208" t="s">
        <v>141</v>
      </c>
      <c r="E109" s="291">
        <v>0.77</v>
      </c>
      <c r="F109" s="291"/>
      <c r="G109" s="208">
        <v>0.05</v>
      </c>
      <c r="H109" s="208">
        <v>0.18</v>
      </c>
      <c r="I109" s="152" t="s">
        <v>31</v>
      </c>
      <c r="J109" s="208">
        <v>1.67</v>
      </c>
      <c r="K109" s="208" t="s">
        <v>131</v>
      </c>
      <c r="L109" s="208">
        <v>11.6</v>
      </c>
      <c r="M109" s="208">
        <v>0.27</v>
      </c>
      <c r="N109" s="209">
        <v>0.1</v>
      </c>
      <c r="O109" s="208">
        <v>0.39</v>
      </c>
      <c r="P109" s="214">
        <f t="shared" si="5"/>
        <v>0.34</v>
      </c>
      <c r="Q109" s="164">
        <v>0.05</v>
      </c>
      <c r="R109" s="209">
        <f t="shared" si="6"/>
        <v>6.652388472639152</v>
      </c>
      <c r="S109" s="139"/>
      <c r="U109" s="203">
        <f t="shared" si="7"/>
        <v>1.8949759590000008</v>
      </c>
    </row>
    <row r="110" spans="2:21" s="165" customFormat="1" x14ac:dyDescent="0.2">
      <c r="B110" s="158"/>
      <c r="C110" s="204" t="s">
        <v>20</v>
      </c>
      <c r="D110" s="204" t="s">
        <v>142</v>
      </c>
      <c r="E110" s="287">
        <v>0.53</v>
      </c>
      <c r="F110" s="287"/>
      <c r="G110" s="204">
        <v>0.05</v>
      </c>
      <c r="H110" s="204">
        <v>0.42</v>
      </c>
      <c r="I110" s="154" t="s">
        <v>51</v>
      </c>
      <c r="J110" s="204">
        <v>1.53</v>
      </c>
      <c r="K110" s="204" t="s">
        <v>131</v>
      </c>
      <c r="L110" s="204">
        <v>6</v>
      </c>
      <c r="M110" s="204">
        <v>0.28999999999999998</v>
      </c>
      <c r="N110" s="204">
        <v>0.15</v>
      </c>
      <c r="O110" s="204">
        <v>0.44</v>
      </c>
      <c r="P110" s="218">
        <f t="shared" si="5"/>
        <v>0.33</v>
      </c>
      <c r="Q110" s="215">
        <v>0.11</v>
      </c>
      <c r="R110" s="209">
        <f t="shared" si="6"/>
        <v>27.601994207283507</v>
      </c>
      <c r="S110" s="161"/>
      <c r="U110" s="203">
        <f t="shared" si="7"/>
        <v>3.3178880240000015</v>
      </c>
    </row>
    <row r="111" spans="2:21" s="165" customFormat="1" x14ac:dyDescent="0.2">
      <c r="B111" s="136">
        <v>23</v>
      </c>
      <c r="C111" s="208" t="s">
        <v>17</v>
      </c>
      <c r="D111" s="208" t="s">
        <v>36</v>
      </c>
      <c r="E111" s="208">
        <v>0.42</v>
      </c>
      <c r="F111" s="208">
        <v>0.15</v>
      </c>
      <c r="G111" s="208">
        <v>0.09</v>
      </c>
      <c r="H111" s="208">
        <v>0.34</v>
      </c>
      <c r="I111" s="152" t="s">
        <v>32</v>
      </c>
      <c r="J111" s="208">
        <v>1.26</v>
      </c>
      <c r="K111" s="208" t="s">
        <v>131</v>
      </c>
      <c r="L111" s="208">
        <v>87.8</v>
      </c>
      <c r="M111" s="208">
        <v>0.26</v>
      </c>
      <c r="N111" s="208">
        <v>0.26</v>
      </c>
      <c r="O111" s="208">
        <v>0.52</v>
      </c>
      <c r="P111" s="214">
        <f t="shared" si="5"/>
        <v>0.4</v>
      </c>
      <c r="Q111" s="164">
        <v>0.12</v>
      </c>
      <c r="R111" s="210">
        <f t="shared" si="6"/>
        <v>14.9861274423533</v>
      </c>
      <c r="S111" s="139" t="s">
        <v>137</v>
      </c>
      <c r="U111" s="203">
        <f t="shared" ref="U111:U122" si="8">6.531-(7.326*O111)+(15.8*(H111^2))+(3.809*(O111^2))+(3.44*((E111+F111))*H111)-(4.989*(E111+F111)*O111)+(16.1*((E111+F111)^2)*(O111^2))+(16*H111*(O111^2))-(13.6*((E111+F111)^2)*H111)-(34.8*(H111^2)*O111)-(7.99*((E111+F111)^2)*O111)</f>
        <v>2.7071249360000005</v>
      </c>
    </row>
    <row r="112" spans="2:21" s="165" customFormat="1" x14ac:dyDescent="0.2">
      <c r="B112" s="136"/>
      <c r="C112" s="208" t="s">
        <v>18</v>
      </c>
      <c r="D112" s="208" t="s">
        <v>143</v>
      </c>
      <c r="E112" s="208">
        <v>0.41</v>
      </c>
      <c r="F112" s="208">
        <v>0.15</v>
      </c>
      <c r="G112" s="208">
        <v>0.11</v>
      </c>
      <c r="H112" s="208">
        <v>0.33</v>
      </c>
      <c r="I112" s="152" t="s">
        <v>32</v>
      </c>
      <c r="J112" s="208">
        <v>1.31</v>
      </c>
      <c r="K112" s="208" t="s">
        <v>131</v>
      </c>
      <c r="L112" s="208">
        <v>47.1</v>
      </c>
      <c r="M112" s="208">
        <v>0.31</v>
      </c>
      <c r="N112" s="208">
        <v>0.21</v>
      </c>
      <c r="O112" s="208">
        <v>0.52</v>
      </c>
      <c r="P112" s="214">
        <f t="shared" si="5"/>
        <v>0.39</v>
      </c>
      <c r="Q112" s="164">
        <v>0.13</v>
      </c>
      <c r="R112" s="209">
        <f t="shared" si="6"/>
        <v>15.908970046195483</v>
      </c>
      <c r="S112" s="139"/>
      <c r="U112" s="203">
        <f t="shared" si="8"/>
        <v>2.7668831040000015</v>
      </c>
    </row>
    <row r="113" spans="2:21" s="165" customFormat="1" x14ac:dyDescent="0.2">
      <c r="B113" s="158"/>
      <c r="C113" s="204" t="s">
        <v>19</v>
      </c>
      <c r="D113" s="204" t="s">
        <v>144</v>
      </c>
      <c r="E113" s="204">
        <v>0.31</v>
      </c>
      <c r="F113" s="204">
        <v>0.15</v>
      </c>
      <c r="G113" s="204">
        <v>0.12</v>
      </c>
      <c r="H113" s="204">
        <v>0.42</v>
      </c>
      <c r="I113" s="154" t="s">
        <v>51</v>
      </c>
      <c r="J113" s="204">
        <v>1.42</v>
      </c>
      <c r="K113" s="204" t="s">
        <v>131</v>
      </c>
      <c r="L113" s="204">
        <v>6.3</v>
      </c>
      <c r="M113" s="204">
        <v>0.35</v>
      </c>
      <c r="N113" s="204">
        <v>0.12</v>
      </c>
      <c r="O113" s="204">
        <v>0.47</v>
      </c>
      <c r="P113" s="218">
        <f t="shared" si="5"/>
        <v>0.29999999999999993</v>
      </c>
      <c r="Q113" s="215">
        <v>0.17</v>
      </c>
      <c r="R113" s="209">
        <f t="shared" si="6"/>
        <v>38.50609359637297</v>
      </c>
      <c r="S113" s="161"/>
      <c r="U113" s="203">
        <f t="shared" si="8"/>
        <v>3.6508165040000025</v>
      </c>
    </row>
    <row r="114" spans="2:21" s="165" customFormat="1" x14ac:dyDescent="0.2">
      <c r="B114" s="148">
        <v>24</v>
      </c>
      <c r="C114" s="207" t="s">
        <v>17</v>
      </c>
      <c r="D114" s="207" t="s">
        <v>145</v>
      </c>
      <c r="E114" s="207">
        <v>0.43</v>
      </c>
      <c r="F114" s="207">
        <v>0.14000000000000001</v>
      </c>
      <c r="G114" s="210">
        <v>0.1</v>
      </c>
      <c r="H114" s="207">
        <v>0.33</v>
      </c>
      <c r="I114" s="149" t="s">
        <v>32</v>
      </c>
      <c r="J114" s="207">
        <v>1.54</v>
      </c>
      <c r="K114" s="207" t="s">
        <v>131</v>
      </c>
      <c r="L114" s="207">
        <v>37.200000000000003</v>
      </c>
      <c r="M114" s="207">
        <v>0.25</v>
      </c>
      <c r="N114" s="207">
        <v>0.17</v>
      </c>
      <c r="O114" s="207">
        <v>0.42</v>
      </c>
      <c r="P114" s="214">
        <f t="shared" si="5"/>
        <v>0.31999999999999995</v>
      </c>
      <c r="Q114" s="216">
        <v>0.1</v>
      </c>
      <c r="R114" s="210">
        <f t="shared" si="6"/>
        <v>20.354315962281063</v>
      </c>
      <c r="S114" s="163" t="s">
        <v>137</v>
      </c>
      <c r="U114" s="203">
        <f t="shared" si="8"/>
        <v>3.0132929759999989</v>
      </c>
    </row>
    <row r="115" spans="2:21" s="165" customFormat="1" x14ac:dyDescent="0.2">
      <c r="B115" s="136"/>
      <c r="C115" s="208" t="s">
        <v>18</v>
      </c>
      <c r="D115" s="208" t="s">
        <v>146</v>
      </c>
      <c r="E115" s="208">
        <v>0.42</v>
      </c>
      <c r="F115" s="208">
        <v>0.15</v>
      </c>
      <c r="G115" s="208">
        <v>0.12</v>
      </c>
      <c r="H115" s="208">
        <v>0.31</v>
      </c>
      <c r="I115" s="152" t="s">
        <v>32</v>
      </c>
      <c r="J115" s="208">
        <v>1.57</v>
      </c>
      <c r="K115" s="208" t="s">
        <v>131</v>
      </c>
      <c r="L115" s="208">
        <v>14.2</v>
      </c>
      <c r="M115" s="208">
        <v>0.28999999999999998</v>
      </c>
      <c r="N115" s="208">
        <v>0.13</v>
      </c>
      <c r="O115" s="208">
        <v>0.42</v>
      </c>
      <c r="P115" s="214">
        <f t="shared" si="5"/>
        <v>0.31</v>
      </c>
      <c r="Q115" s="164">
        <v>0.11</v>
      </c>
      <c r="R115" s="209">
        <f t="shared" si="6"/>
        <v>19.902524361061094</v>
      </c>
      <c r="S115" s="139"/>
      <c r="U115" s="203">
        <f t="shared" si="8"/>
        <v>2.990846576</v>
      </c>
    </row>
    <row r="116" spans="2:21" s="165" customFormat="1" x14ac:dyDescent="0.2">
      <c r="B116" s="158"/>
      <c r="C116" s="204" t="s">
        <v>19</v>
      </c>
      <c r="D116" s="204" t="s">
        <v>147</v>
      </c>
      <c r="E116" s="204">
        <v>0.31</v>
      </c>
      <c r="F116" s="204">
        <v>0.15</v>
      </c>
      <c r="G116" s="204">
        <v>0.12</v>
      </c>
      <c r="H116" s="204">
        <v>0.42</v>
      </c>
      <c r="I116" s="154" t="s">
        <v>51</v>
      </c>
      <c r="J116" s="204">
        <v>1.44</v>
      </c>
      <c r="K116" s="204" t="s">
        <v>131</v>
      </c>
      <c r="L116" s="204">
        <v>4</v>
      </c>
      <c r="M116" s="204">
        <v>0.34</v>
      </c>
      <c r="N116" s="204">
        <v>0.13</v>
      </c>
      <c r="O116" s="204">
        <v>0.47</v>
      </c>
      <c r="P116" s="218">
        <f t="shared" si="5"/>
        <v>0.32999999999999996</v>
      </c>
      <c r="Q116" s="215">
        <v>0.14000000000000001</v>
      </c>
      <c r="R116" s="209">
        <f t="shared" si="6"/>
        <v>38.50609359637297</v>
      </c>
      <c r="S116" s="161"/>
      <c r="U116" s="203">
        <f t="shared" si="8"/>
        <v>3.6508165040000025</v>
      </c>
    </row>
    <row r="117" spans="2:21" s="165" customFormat="1" x14ac:dyDescent="0.2">
      <c r="B117" s="148">
        <v>25</v>
      </c>
      <c r="C117" s="207" t="s">
        <v>17</v>
      </c>
      <c r="D117" s="207" t="s">
        <v>148</v>
      </c>
      <c r="E117" s="207">
        <v>0.36</v>
      </c>
      <c r="F117" s="207">
        <v>0.22</v>
      </c>
      <c r="G117" s="207">
        <v>0.11</v>
      </c>
      <c r="H117" s="207">
        <v>0.31</v>
      </c>
      <c r="I117" s="149" t="s">
        <v>32</v>
      </c>
      <c r="J117" s="207">
        <v>1.39</v>
      </c>
      <c r="K117" s="207" t="s">
        <v>131</v>
      </c>
      <c r="L117" s="207">
        <v>59.6</v>
      </c>
      <c r="M117" s="207">
        <v>0.27</v>
      </c>
      <c r="N117" s="207">
        <v>0.2</v>
      </c>
      <c r="O117" s="207">
        <v>0.47</v>
      </c>
      <c r="P117" s="214">
        <f t="shared" si="5"/>
        <v>0.32999999999999996</v>
      </c>
      <c r="Q117" s="213">
        <v>0.14000000000000001</v>
      </c>
      <c r="R117" s="210">
        <f t="shared" si="6"/>
        <v>15.561330394077892</v>
      </c>
      <c r="S117" s="163" t="s">
        <v>137</v>
      </c>
      <c r="U117" s="203">
        <f t="shared" si="8"/>
        <v>2.7447890160000004</v>
      </c>
    </row>
    <row r="118" spans="2:21" s="165" customFormat="1" x14ac:dyDescent="0.2">
      <c r="B118" s="136"/>
      <c r="C118" s="208" t="s">
        <v>18</v>
      </c>
      <c r="D118" s="208" t="s">
        <v>149</v>
      </c>
      <c r="E118" s="208">
        <v>0.32</v>
      </c>
      <c r="F118" s="208">
        <v>0.19</v>
      </c>
      <c r="G118" s="208">
        <v>0.13</v>
      </c>
      <c r="H118" s="208">
        <v>0.36</v>
      </c>
      <c r="I118" s="152" t="s">
        <v>51</v>
      </c>
      <c r="J118" s="208">
        <v>1.49</v>
      </c>
      <c r="K118" s="208" t="s">
        <v>131</v>
      </c>
      <c r="L118" s="208">
        <v>16.5</v>
      </c>
      <c r="M118" s="209">
        <v>0.3</v>
      </c>
      <c r="N118" s="208">
        <v>0.14000000000000001</v>
      </c>
      <c r="O118" s="208">
        <v>0.44</v>
      </c>
      <c r="P118" s="214">
        <f t="shared" si="5"/>
        <v>0.3</v>
      </c>
      <c r="Q118" s="164">
        <v>0.14000000000000001</v>
      </c>
      <c r="R118" s="209">
        <f t="shared" si="6"/>
        <v>28.739708444212585</v>
      </c>
      <c r="S118" s="139"/>
      <c r="U118" s="203">
        <f t="shared" si="8"/>
        <v>3.3582797359999992</v>
      </c>
    </row>
    <row r="119" spans="2:21" s="165" customFormat="1" x14ac:dyDescent="0.2">
      <c r="B119" s="158"/>
      <c r="C119" s="204" t="s">
        <v>19</v>
      </c>
      <c r="D119" s="204" t="s">
        <v>150</v>
      </c>
      <c r="E119" s="204">
        <v>0.26</v>
      </c>
      <c r="F119" s="204">
        <v>0.15</v>
      </c>
      <c r="G119" s="204">
        <v>0.11</v>
      </c>
      <c r="H119" s="204">
        <v>0.48</v>
      </c>
      <c r="I119" s="154" t="s">
        <v>6</v>
      </c>
      <c r="J119" s="204">
        <v>1.42</v>
      </c>
      <c r="K119" s="204" t="s">
        <v>131</v>
      </c>
      <c r="L119" s="204">
        <v>5.4</v>
      </c>
      <c r="M119" s="204">
        <v>0.34</v>
      </c>
      <c r="N119" s="204">
        <v>0.13</v>
      </c>
      <c r="O119" s="204">
        <v>0.47</v>
      </c>
      <c r="P119" s="218">
        <f t="shared" si="5"/>
        <v>0.29999999999999993</v>
      </c>
      <c r="Q119" s="215">
        <v>0.17</v>
      </c>
      <c r="R119" s="209">
        <f t="shared" si="6"/>
        <v>59.289524572040285</v>
      </c>
      <c r="S119" s="161"/>
      <c r="U119" s="203">
        <f t="shared" si="8"/>
        <v>4.0824326390000003</v>
      </c>
    </row>
    <row r="120" spans="2:21" s="165" customFormat="1" x14ac:dyDescent="0.2">
      <c r="B120" s="148">
        <v>26</v>
      </c>
      <c r="C120" s="207" t="s">
        <v>17</v>
      </c>
      <c r="D120" s="207" t="s">
        <v>145</v>
      </c>
      <c r="E120" s="207">
        <v>0.37</v>
      </c>
      <c r="F120" s="207">
        <v>0.23</v>
      </c>
      <c r="G120" s="210">
        <v>0.1</v>
      </c>
      <c r="H120" s="210">
        <v>0.3</v>
      </c>
      <c r="I120" s="149" t="s">
        <v>32</v>
      </c>
      <c r="J120" s="207">
        <v>1.27</v>
      </c>
      <c r="K120" s="207" t="s">
        <v>131</v>
      </c>
      <c r="L120" s="207">
        <v>58.5</v>
      </c>
      <c r="M120" s="207">
        <v>0.28999999999999998</v>
      </c>
      <c r="N120" s="207">
        <v>0.22</v>
      </c>
      <c r="O120" s="207">
        <v>0.51</v>
      </c>
      <c r="P120" s="214">
        <f t="shared" si="5"/>
        <v>0.37</v>
      </c>
      <c r="Q120" s="213">
        <v>0.14000000000000001</v>
      </c>
      <c r="R120" s="210">
        <f t="shared" si="6"/>
        <v>12.465470974297503</v>
      </c>
      <c r="S120" s="163" t="s">
        <v>137</v>
      </c>
      <c r="U120" s="203">
        <f t="shared" si="8"/>
        <v>2.5229625000000011</v>
      </c>
    </row>
    <row r="121" spans="2:21" s="165" customFormat="1" x14ac:dyDescent="0.2">
      <c r="B121" s="136"/>
      <c r="C121" s="208" t="s">
        <v>18</v>
      </c>
      <c r="D121" s="208" t="s">
        <v>146</v>
      </c>
      <c r="E121" s="208">
        <v>0.35</v>
      </c>
      <c r="F121" s="208">
        <v>0.21</v>
      </c>
      <c r="G121" s="208">
        <v>0.09</v>
      </c>
      <c r="H121" s="208">
        <v>0.35</v>
      </c>
      <c r="I121" s="152" t="s">
        <v>51</v>
      </c>
      <c r="J121" s="209">
        <v>1.3</v>
      </c>
      <c r="K121" s="208" t="s">
        <v>131</v>
      </c>
      <c r="L121" s="208">
        <v>26.3</v>
      </c>
      <c r="M121" s="208">
        <v>0.33</v>
      </c>
      <c r="N121" s="208">
        <v>0.18</v>
      </c>
      <c r="O121" s="208">
        <v>0.51</v>
      </c>
      <c r="P121" s="214">
        <f t="shared" si="5"/>
        <v>0.36</v>
      </c>
      <c r="Q121" s="164">
        <v>0.15</v>
      </c>
      <c r="R121" s="209">
        <f t="shared" si="6"/>
        <v>16.368886298665586</v>
      </c>
      <c r="S121" s="139"/>
      <c r="U121" s="203">
        <f t="shared" si="8"/>
        <v>2.795382356000002</v>
      </c>
    </row>
    <row r="122" spans="2:21" s="165" customFormat="1" x14ac:dyDescent="0.2">
      <c r="B122" s="158"/>
      <c r="C122" s="204" t="s">
        <v>19</v>
      </c>
      <c r="D122" s="204" t="s">
        <v>147</v>
      </c>
      <c r="E122" s="204">
        <v>0.25</v>
      </c>
      <c r="F122" s="204">
        <v>0.16</v>
      </c>
      <c r="G122" s="211">
        <v>0.1</v>
      </c>
      <c r="H122" s="204">
        <v>0.49</v>
      </c>
      <c r="I122" s="154" t="s">
        <v>6</v>
      </c>
      <c r="J122" s="204">
        <v>1.35</v>
      </c>
      <c r="K122" s="204" t="s">
        <v>131</v>
      </c>
      <c r="L122" s="204">
        <v>2.6</v>
      </c>
      <c r="M122" s="204">
        <v>0.34</v>
      </c>
      <c r="N122" s="204">
        <v>0.15</v>
      </c>
      <c r="O122" s="204">
        <v>0.49</v>
      </c>
      <c r="P122" s="218">
        <f t="shared" si="5"/>
        <v>0.31</v>
      </c>
      <c r="Q122" s="215">
        <v>0.18</v>
      </c>
      <c r="R122" s="209">
        <f t="shared" si="6"/>
        <v>54.480777389314675</v>
      </c>
      <c r="S122" s="161"/>
      <c r="U122" s="203">
        <f t="shared" si="8"/>
        <v>3.9978479310000004</v>
      </c>
    </row>
    <row r="123" spans="2:21" s="165" customFormat="1" x14ac:dyDescent="0.2">
      <c r="B123" s="136">
        <v>27</v>
      </c>
      <c r="C123" s="208" t="s">
        <v>18</v>
      </c>
      <c r="D123" s="208" t="s">
        <v>53</v>
      </c>
      <c r="E123" s="290">
        <v>0.21</v>
      </c>
      <c r="F123" s="290"/>
      <c r="G123" s="209">
        <v>0.2</v>
      </c>
      <c r="H123" s="208">
        <v>0.59</v>
      </c>
      <c r="I123" s="152" t="s">
        <v>6</v>
      </c>
      <c r="J123" s="209">
        <v>1.1000000000000001</v>
      </c>
      <c r="K123" s="208">
        <v>2.56</v>
      </c>
      <c r="L123" s="208">
        <v>24.4</v>
      </c>
      <c r="M123" s="208">
        <v>0.14000000000000001</v>
      </c>
      <c r="N123" s="208">
        <v>0.42</v>
      </c>
      <c r="O123" s="208">
        <v>0.56000000000000005</v>
      </c>
      <c r="P123" s="214">
        <f t="shared" si="5"/>
        <v>0.29000000000000004</v>
      </c>
      <c r="Q123" s="164">
        <v>0.27</v>
      </c>
      <c r="R123" s="210">
        <f t="shared" si="6"/>
        <v>122.79581017071696</v>
      </c>
      <c r="S123" s="139" t="s">
        <v>176</v>
      </c>
      <c r="U123" s="203">
        <f>6.531-(7.326*O123)+(15.8*(H123^2))+(3.809*(O123^2))+(3.44*((E123))*H123)-(4.989*(E123)*O123)+(16.1*((E123)^2)*(O123^2))+(16*H123*(O123^2))-(13.6*((E123)^2)*H123)-(34.8*(H123^2)*O123)-(7.99*((E123)^2)*O123)</f>
        <v>4.8105228960000019</v>
      </c>
    </row>
    <row r="124" spans="2:21" s="165" customFormat="1" x14ac:dyDescent="0.2">
      <c r="B124" s="136"/>
      <c r="C124" s="208" t="s">
        <v>19</v>
      </c>
      <c r="D124" s="141" t="s">
        <v>153</v>
      </c>
      <c r="E124" s="291">
        <v>0.23</v>
      </c>
      <c r="F124" s="291"/>
      <c r="G124" s="208">
        <v>0.15</v>
      </c>
      <c r="H124" s="208">
        <v>0.62</v>
      </c>
      <c r="I124" s="152" t="s">
        <v>6</v>
      </c>
      <c r="J124" s="208">
        <v>1.06</v>
      </c>
      <c r="K124" s="208">
        <v>2.5499999999999998</v>
      </c>
      <c r="L124" s="208">
        <v>31.6</v>
      </c>
      <c r="M124" s="208">
        <v>0.17</v>
      </c>
      <c r="N124" s="208">
        <v>0.41</v>
      </c>
      <c r="O124" s="208">
        <v>0.57999999999999996</v>
      </c>
      <c r="P124" s="214">
        <f t="shared" si="5"/>
        <v>0.27999999999999997</v>
      </c>
      <c r="Q124" s="227">
        <v>0.3</v>
      </c>
      <c r="R124" s="209">
        <f t="shared" si="6"/>
        <v>103.07572744479718</v>
      </c>
      <c r="S124" s="139"/>
      <c r="U124" s="203">
        <f>6.531-(7.326*O124)+(15.8*(H124^2))+(3.809*(O124^2))+(3.44*((E124))*H124)-(4.989*(E124)*O124)+(16.1*((E124)^2)*(O124^2))+(16*H124*(O124^2))-(13.6*((E124)^2)*H124)-(34.8*(H124^2)*O124)-(7.99*((E124)^2)*O124)</f>
        <v>4.6354639359999998</v>
      </c>
    </row>
    <row r="125" spans="2:21" s="165" customFormat="1" x14ac:dyDescent="0.2">
      <c r="B125" s="136"/>
      <c r="C125" s="208" t="s">
        <v>75</v>
      </c>
      <c r="D125" s="208" t="s">
        <v>151</v>
      </c>
      <c r="E125" s="291">
        <v>0.18</v>
      </c>
      <c r="F125" s="291"/>
      <c r="G125" s="208">
        <v>0.12</v>
      </c>
      <c r="H125" s="208">
        <v>0.69</v>
      </c>
      <c r="I125" s="152" t="s">
        <v>6</v>
      </c>
      <c r="J125" s="208">
        <v>1.02</v>
      </c>
      <c r="K125" s="208">
        <v>2.57</v>
      </c>
      <c r="L125" s="208">
        <v>92</v>
      </c>
      <c r="M125" s="208">
        <v>0.19</v>
      </c>
      <c r="N125" s="209">
        <v>0.4</v>
      </c>
      <c r="O125" s="208">
        <v>0.59</v>
      </c>
      <c r="P125" s="214">
        <f t="shared" si="5"/>
        <v>0.3</v>
      </c>
      <c r="Q125" s="164">
        <v>0.28999999999999998</v>
      </c>
      <c r="R125" s="209">
        <f t="shared" si="6"/>
        <v>115.22795041923142</v>
      </c>
      <c r="S125" s="139"/>
      <c r="U125" s="203">
        <f>6.531-(7.326*O125)+(15.8*(H125^2))+(3.809*(O125^2))+(3.44*((E125))*H125)-(4.989*(E125)*O125)+(16.1*((E125)^2)*(O125^2))+(16*H125*(O125^2))-(13.6*((E125)^2)*H125)-(34.8*(H125^2)*O125)-(7.99*((E125)^2)*O125)</f>
        <v>4.7469123440000045</v>
      </c>
    </row>
    <row r="126" spans="2:21" s="165" customFormat="1" x14ac:dyDescent="0.2">
      <c r="B126" s="158"/>
      <c r="C126" s="204" t="s">
        <v>76</v>
      </c>
      <c r="D126" s="204" t="s">
        <v>152</v>
      </c>
      <c r="E126" s="287">
        <v>0.15</v>
      </c>
      <c r="F126" s="287"/>
      <c r="G126" s="204">
        <v>0.12</v>
      </c>
      <c r="H126" s="204">
        <v>0.73</v>
      </c>
      <c r="I126" s="154" t="s">
        <v>6</v>
      </c>
      <c r="J126" s="204">
        <v>1.08</v>
      </c>
      <c r="K126" s="204">
        <v>2.56</v>
      </c>
      <c r="L126" s="204">
        <v>23.8</v>
      </c>
      <c r="M126" s="204">
        <v>0.15</v>
      </c>
      <c r="N126" s="204">
        <v>0.42</v>
      </c>
      <c r="O126" s="204">
        <v>0.56999999999999995</v>
      </c>
      <c r="P126" s="214">
        <f t="shared" si="5"/>
        <v>0.24999999999999994</v>
      </c>
      <c r="Q126" s="215">
        <v>0.32</v>
      </c>
      <c r="R126" s="209">
        <f t="shared" si="6"/>
        <v>145.29054192061585</v>
      </c>
      <c r="S126" s="161"/>
      <c r="U126" s="203">
        <f>6.531-(7.326*O126)+(15.8*(H126^2))+(3.809*(O126^2))+(3.44*((E126))*H126)-(4.989*(E126)*O126)+(16.1*((E126)^2)*(O126^2))+(16*H126*(O126^2))-(13.6*((E126)^2)*H126)-(34.8*(H126^2)*O126)-(7.99*((E126)^2)*O126)</f>
        <v>4.9787354750000015</v>
      </c>
    </row>
    <row r="127" spans="2:21" s="165" customFormat="1" x14ac:dyDescent="0.2">
      <c r="B127" s="148">
        <v>28</v>
      </c>
      <c r="C127" s="207" t="s">
        <v>154</v>
      </c>
      <c r="D127" s="207" t="s">
        <v>133</v>
      </c>
      <c r="E127" s="207">
        <v>0.01</v>
      </c>
      <c r="F127" s="207">
        <v>0.01</v>
      </c>
      <c r="G127" s="207">
        <v>0.15</v>
      </c>
      <c r="H127" s="207">
        <v>0.83</v>
      </c>
      <c r="I127" s="149" t="s">
        <v>6</v>
      </c>
      <c r="J127" s="207">
        <v>0.67</v>
      </c>
      <c r="K127" s="207">
        <v>2.3199999999999998</v>
      </c>
      <c r="L127" s="207">
        <v>91.2</v>
      </c>
      <c r="M127" s="207">
        <v>0.35</v>
      </c>
      <c r="N127" s="207">
        <v>0.36</v>
      </c>
      <c r="O127" s="207">
        <v>0.71</v>
      </c>
      <c r="P127" s="216">
        <f>10^((LOG(L127*24)-4.3)/2.8)</f>
        <v>0.45416792254788096</v>
      </c>
      <c r="Q127" s="213" t="s">
        <v>131</v>
      </c>
      <c r="R127" s="210">
        <f t="shared" si="6"/>
        <v>44.261089224432858</v>
      </c>
      <c r="S127" s="163" t="s">
        <v>176</v>
      </c>
      <c r="U127" s="203">
        <f t="shared" ref="U127:U158" si="9">6.531-(7.326*O127)+(15.8*(H127^2))+(3.809*(O127^2))+(3.44*((E127+F127))*H127)-(4.989*(E127+F127)*O127)+(16.1*((E127+F127)^2)*(O127^2))+(16*H127*(O127^2))-(13.6*((E127+F127)^2)*H127)-(34.8*(H127^2)*O127)-(7.99*((E127+F127)^2)*O127)</f>
        <v>3.7901059440000013</v>
      </c>
    </row>
    <row r="128" spans="2:21" s="165" customFormat="1" x14ac:dyDescent="0.2">
      <c r="B128" s="136"/>
      <c r="C128" s="208" t="s">
        <v>18</v>
      </c>
      <c r="D128" s="208" t="s">
        <v>155</v>
      </c>
      <c r="E128" s="208">
        <v>0.01</v>
      </c>
      <c r="F128" s="208">
        <v>0.01</v>
      </c>
      <c r="G128" s="208">
        <v>0.13</v>
      </c>
      <c r="H128" s="208">
        <v>0.85</v>
      </c>
      <c r="I128" s="152" t="s">
        <v>6</v>
      </c>
      <c r="J128" s="209">
        <v>0.9</v>
      </c>
      <c r="K128" s="208">
        <v>2.4700000000000002</v>
      </c>
      <c r="L128" s="208">
        <v>32.299999999999997</v>
      </c>
      <c r="M128" s="208">
        <v>0.25</v>
      </c>
      <c r="N128" s="208">
        <v>0.38</v>
      </c>
      <c r="O128" s="208">
        <v>0.63</v>
      </c>
      <c r="P128" s="214">
        <f t="shared" ref="P128:P191" si="10">10^((LOG(L128*24)-4.3)/2.8)</f>
        <v>0.31348675867199871</v>
      </c>
      <c r="Q128" s="164" t="s">
        <v>131</v>
      </c>
      <c r="R128" s="209">
        <f t="shared" si="6"/>
        <v>80.817963066650037</v>
      </c>
      <c r="S128" s="139"/>
      <c r="U128" s="203">
        <f t="shared" si="9"/>
        <v>4.392199256000004</v>
      </c>
    </row>
    <row r="129" spans="2:21" s="165" customFormat="1" x14ac:dyDescent="0.2">
      <c r="B129" s="136"/>
      <c r="C129" s="208" t="s">
        <v>75</v>
      </c>
      <c r="D129" s="208" t="s">
        <v>156</v>
      </c>
      <c r="E129" s="208">
        <v>0.01</v>
      </c>
      <c r="F129" s="208">
        <v>0.01</v>
      </c>
      <c r="G129" s="209">
        <v>0.1</v>
      </c>
      <c r="H129" s="208">
        <v>0.88</v>
      </c>
      <c r="I129" s="152" t="s">
        <v>6</v>
      </c>
      <c r="J129" s="208">
        <v>1.04</v>
      </c>
      <c r="K129" s="208">
        <v>2.4700000000000002</v>
      </c>
      <c r="L129" s="208">
        <v>18.600000000000001</v>
      </c>
      <c r="M129" s="208">
        <v>0.18</v>
      </c>
      <c r="N129" s="209">
        <v>0.4</v>
      </c>
      <c r="O129" s="208">
        <v>0.57999999999999996</v>
      </c>
      <c r="P129" s="214">
        <f t="shared" si="10"/>
        <v>0.25740428996426062</v>
      </c>
      <c r="Q129" s="164" t="s">
        <v>131</v>
      </c>
      <c r="R129" s="209">
        <f t="shared" si="6"/>
        <v>134.69421510724629</v>
      </c>
      <c r="S129" s="139"/>
      <c r="U129" s="203">
        <f t="shared" si="9"/>
        <v>4.9030071360000029</v>
      </c>
    </row>
    <row r="130" spans="2:21" s="165" customFormat="1" x14ac:dyDescent="0.2">
      <c r="B130" s="158"/>
      <c r="C130" s="204" t="s">
        <v>76</v>
      </c>
      <c r="D130" s="204" t="s">
        <v>157</v>
      </c>
      <c r="E130" s="204">
        <v>0.01</v>
      </c>
      <c r="F130" s="204">
        <v>0.01</v>
      </c>
      <c r="G130" s="204">
        <v>0.06</v>
      </c>
      <c r="H130" s="204">
        <v>0.92</v>
      </c>
      <c r="I130" s="154" t="s">
        <v>6</v>
      </c>
      <c r="J130" s="204">
        <v>1.1299999999999999</v>
      </c>
      <c r="K130" s="211">
        <v>2.5</v>
      </c>
      <c r="L130" s="204">
        <v>26.3</v>
      </c>
      <c r="M130" s="204">
        <v>0.14000000000000001</v>
      </c>
      <c r="N130" s="204">
        <v>0.41</v>
      </c>
      <c r="O130" s="204">
        <v>0.55000000000000004</v>
      </c>
      <c r="P130" s="214">
        <f t="shared" si="10"/>
        <v>0.2913032658766726</v>
      </c>
      <c r="Q130" s="215" t="s">
        <v>131</v>
      </c>
      <c r="R130" s="209">
        <f t="shared" si="6"/>
        <v>197.02862051743551</v>
      </c>
      <c r="S130" s="161"/>
      <c r="U130" s="203">
        <f t="shared" si="9"/>
        <v>5.2833490000000012</v>
      </c>
    </row>
    <row r="131" spans="2:21" s="165" customFormat="1" x14ac:dyDescent="0.2">
      <c r="B131" s="148">
        <v>29</v>
      </c>
      <c r="C131" s="207" t="s">
        <v>154</v>
      </c>
      <c r="D131" s="207" t="s">
        <v>158</v>
      </c>
      <c r="E131" s="207">
        <v>0.13</v>
      </c>
      <c r="F131" s="207">
        <v>0.01</v>
      </c>
      <c r="G131" s="207">
        <v>0.12</v>
      </c>
      <c r="H131" s="207">
        <v>0.74</v>
      </c>
      <c r="I131" s="149" t="s">
        <v>6</v>
      </c>
      <c r="J131" s="207">
        <v>0.78</v>
      </c>
      <c r="K131" s="207">
        <v>2.71</v>
      </c>
      <c r="L131" s="207">
        <v>100</v>
      </c>
      <c r="M131" s="207">
        <v>0.32</v>
      </c>
      <c r="N131" s="207">
        <v>0.38</v>
      </c>
      <c r="O131" s="207">
        <v>0.71</v>
      </c>
      <c r="P131" s="216">
        <f t="shared" si="10"/>
        <v>0.46935777334171713</v>
      </c>
      <c r="Q131" s="213" t="s">
        <v>131</v>
      </c>
      <c r="R131" s="210">
        <f t="shared" si="6"/>
        <v>57.47143581855169</v>
      </c>
      <c r="S131" s="163" t="s">
        <v>176</v>
      </c>
      <c r="U131" s="203">
        <f t="shared" si="9"/>
        <v>4.0512880560000033</v>
      </c>
    </row>
    <row r="132" spans="2:21" s="165" customFormat="1" x14ac:dyDescent="0.2">
      <c r="B132" s="136"/>
      <c r="C132" s="208" t="s">
        <v>18</v>
      </c>
      <c r="D132" s="208" t="s">
        <v>159</v>
      </c>
      <c r="E132" s="208">
        <v>0.02</v>
      </c>
      <c r="F132" s="208">
        <v>0.01</v>
      </c>
      <c r="G132" s="208">
        <v>0.23</v>
      </c>
      <c r="H132" s="208">
        <v>0.74</v>
      </c>
      <c r="I132" s="152" t="s">
        <v>6</v>
      </c>
      <c r="J132" s="208">
        <v>1.02</v>
      </c>
      <c r="K132" s="209">
        <v>2.6</v>
      </c>
      <c r="L132" s="208">
        <v>36.299999999999997</v>
      </c>
      <c r="M132" s="208">
        <v>0.21</v>
      </c>
      <c r="N132" s="208">
        <v>0.39</v>
      </c>
      <c r="O132" s="209">
        <v>0.6</v>
      </c>
      <c r="P132" s="214">
        <f t="shared" si="10"/>
        <v>0.326834436792595</v>
      </c>
      <c r="Q132" s="164" t="s">
        <v>131</v>
      </c>
      <c r="R132" s="209">
        <f t="shared" ref="R132:R195" si="11">EXP(U132)</f>
        <v>143.40061258237344</v>
      </c>
      <c r="S132" s="139"/>
      <c r="U132" s="203">
        <f t="shared" si="9"/>
        <v>4.965642200000004</v>
      </c>
    </row>
    <row r="133" spans="2:21" s="165" customFormat="1" x14ac:dyDescent="0.2">
      <c r="B133" s="158"/>
      <c r="C133" s="204" t="s">
        <v>75</v>
      </c>
      <c r="D133" s="204" t="s">
        <v>177</v>
      </c>
      <c r="E133" s="204">
        <v>0.02</v>
      </c>
      <c r="F133" s="204">
        <v>0.01</v>
      </c>
      <c r="G133" s="204">
        <v>0.06</v>
      </c>
      <c r="H133" s="204">
        <v>0.91</v>
      </c>
      <c r="I133" s="154" t="s">
        <v>6</v>
      </c>
      <c r="J133" s="211">
        <v>1</v>
      </c>
      <c r="K133" s="204">
        <v>2.59</v>
      </c>
      <c r="L133" s="204">
        <v>29.5</v>
      </c>
      <c r="M133" s="204">
        <v>0.24</v>
      </c>
      <c r="N133" s="204">
        <v>0.36</v>
      </c>
      <c r="O133" s="204">
        <v>0.61</v>
      </c>
      <c r="P133" s="214">
        <f t="shared" si="10"/>
        <v>0.30349723226285741</v>
      </c>
      <c r="Q133" s="215" t="s">
        <v>131</v>
      </c>
      <c r="R133" s="209">
        <f t="shared" si="11"/>
        <v>81.028279145866279</v>
      </c>
      <c r="S133" s="161"/>
      <c r="U133" s="203">
        <f t="shared" si="9"/>
        <v>4.3947982190000054</v>
      </c>
    </row>
    <row r="134" spans="2:21" s="165" customFormat="1" x14ac:dyDescent="0.2">
      <c r="B134" s="148">
        <v>30</v>
      </c>
      <c r="C134" s="207" t="s">
        <v>154</v>
      </c>
      <c r="D134" s="207" t="s">
        <v>148</v>
      </c>
      <c r="E134" s="207">
        <v>0.06</v>
      </c>
      <c r="F134" s="207">
        <v>7.0000000000000007E-2</v>
      </c>
      <c r="G134" s="207">
        <v>0.26</v>
      </c>
      <c r="H134" s="207">
        <v>0.6</v>
      </c>
      <c r="I134" s="149" t="s">
        <v>6</v>
      </c>
      <c r="J134" s="210">
        <v>0.8</v>
      </c>
      <c r="K134" s="207">
        <v>2.76</v>
      </c>
      <c r="L134" s="207">
        <v>177.8</v>
      </c>
      <c r="M134" s="207">
        <v>0.3</v>
      </c>
      <c r="N134" s="207">
        <v>0.35</v>
      </c>
      <c r="O134" s="207">
        <v>0.65</v>
      </c>
      <c r="P134" s="216">
        <f t="shared" si="10"/>
        <v>0.57645492842197954</v>
      </c>
      <c r="Q134" s="213" t="s">
        <v>131</v>
      </c>
      <c r="R134" s="210">
        <f t="shared" si="11"/>
        <v>111.63514000707839</v>
      </c>
      <c r="S134" s="163" t="s">
        <v>176</v>
      </c>
      <c r="U134" s="203">
        <f t="shared" si="9"/>
        <v>4.7152358750000003</v>
      </c>
    </row>
    <row r="135" spans="2:21" s="165" customFormat="1" x14ac:dyDescent="0.2">
      <c r="B135" s="136"/>
      <c r="C135" s="208" t="s">
        <v>18</v>
      </c>
      <c r="D135" s="208" t="s">
        <v>160</v>
      </c>
      <c r="E135" s="208">
        <v>0.02</v>
      </c>
      <c r="F135" s="208">
        <v>0.01</v>
      </c>
      <c r="G135" s="208">
        <v>0.31</v>
      </c>
      <c r="H135" s="208">
        <v>0.66</v>
      </c>
      <c r="I135" s="152" t="s">
        <v>6</v>
      </c>
      <c r="J135" s="208">
        <v>1.06</v>
      </c>
      <c r="K135" s="209">
        <v>2.5</v>
      </c>
      <c r="L135" s="208">
        <v>141.19999999999999</v>
      </c>
      <c r="M135" s="209">
        <v>0.2</v>
      </c>
      <c r="N135" s="209">
        <v>0.4</v>
      </c>
      <c r="O135" s="209">
        <v>0.6</v>
      </c>
      <c r="P135" s="214">
        <f t="shared" si="10"/>
        <v>0.53090450012309409</v>
      </c>
      <c r="Q135" s="164" t="s">
        <v>131</v>
      </c>
      <c r="R135" s="209">
        <f t="shared" si="11"/>
        <v>158.62221995713097</v>
      </c>
      <c r="S135" s="139"/>
      <c r="U135" s="203">
        <f t="shared" si="9"/>
        <v>5.0665254000000006</v>
      </c>
    </row>
    <row r="136" spans="2:21" s="165" customFormat="1" x14ac:dyDescent="0.2">
      <c r="B136" s="158"/>
      <c r="C136" s="204" t="s">
        <v>75</v>
      </c>
      <c r="D136" s="204" t="s">
        <v>161</v>
      </c>
      <c r="E136" s="204">
        <v>0.02</v>
      </c>
      <c r="F136" s="204">
        <v>0.01</v>
      </c>
      <c r="G136" s="211">
        <v>0.1</v>
      </c>
      <c r="H136" s="204">
        <v>0.87</v>
      </c>
      <c r="I136" s="154" t="s">
        <v>6</v>
      </c>
      <c r="J136" s="211">
        <v>1</v>
      </c>
      <c r="K136" s="204">
        <v>2.48</v>
      </c>
      <c r="L136" s="204">
        <v>30.2</v>
      </c>
      <c r="M136" s="211">
        <v>0.2</v>
      </c>
      <c r="N136" s="211">
        <v>0.3</v>
      </c>
      <c r="O136" s="211">
        <v>0.5</v>
      </c>
      <c r="P136" s="214">
        <f t="shared" si="10"/>
        <v>0.3060498766588729</v>
      </c>
      <c r="Q136" s="215" t="s">
        <v>131</v>
      </c>
      <c r="R136" s="209">
        <f t="shared" si="11"/>
        <v>442.98557170497253</v>
      </c>
      <c r="S136" s="161"/>
      <c r="U136" s="203">
        <f t="shared" si="9"/>
        <v>6.0935372000000028</v>
      </c>
    </row>
    <row r="137" spans="2:21" s="165" customFormat="1" x14ac:dyDescent="0.2">
      <c r="B137" s="148">
        <v>31</v>
      </c>
      <c r="C137" s="207" t="s">
        <v>154</v>
      </c>
      <c r="D137" s="207" t="s">
        <v>162</v>
      </c>
      <c r="E137" s="207">
        <v>0.16</v>
      </c>
      <c r="F137" s="207">
        <v>0.11</v>
      </c>
      <c r="G137" s="207">
        <v>0.42</v>
      </c>
      <c r="H137" s="207">
        <v>0.31</v>
      </c>
      <c r="I137" s="149" t="s">
        <v>59</v>
      </c>
      <c r="J137" s="208">
        <v>0.45</v>
      </c>
      <c r="K137" s="207">
        <v>2.58</v>
      </c>
      <c r="L137" s="207">
        <v>117.4</v>
      </c>
      <c r="M137" s="207">
        <v>0.48</v>
      </c>
      <c r="N137" s="207">
        <v>0.33</v>
      </c>
      <c r="O137" s="207">
        <v>0.82</v>
      </c>
      <c r="P137" s="216">
        <f t="shared" si="10"/>
        <v>0.49703329052048556</v>
      </c>
      <c r="Q137" s="213" t="s">
        <v>131</v>
      </c>
      <c r="R137" s="210">
        <f t="shared" si="11"/>
        <v>80.126443926338482</v>
      </c>
      <c r="S137" s="163" t="s">
        <v>176</v>
      </c>
      <c r="U137" s="203">
        <f t="shared" si="9"/>
        <v>4.3836059360000004</v>
      </c>
    </row>
    <row r="138" spans="2:21" s="165" customFormat="1" x14ac:dyDescent="0.2">
      <c r="B138" s="136"/>
      <c r="C138" s="208" t="s">
        <v>106</v>
      </c>
      <c r="D138" s="208" t="s">
        <v>102</v>
      </c>
      <c r="E138" s="208">
        <v>0.08</v>
      </c>
      <c r="F138" s="208">
        <v>7.0000000000000007E-2</v>
      </c>
      <c r="G138" s="208">
        <v>0.43</v>
      </c>
      <c r="H138" s="208">
        <v>0.43</v>
      </c>
      <c r="I138" s="208" t="s">
        <v>166</v>
      </c>
      <c r="J138" s="174">
        <v>0.46</v>
      </c>
      <c r="K138" s="208">
        <v>2.73</v>
      </c>
      <c r="L138" s="208">
        <v>75.8</v>
      </c>
      <c r="M138" s="208">
        <v>0.47</v>
      </c>
      <c r="N138" s="208">
        <v>0.36</v>
      </c>
      <c r="O138" s="208">
        <v>0.83</v>
      </c>
      <c r="P138" s="214">
        <f t="shared" si="10"/>
        <v>0.42513683123475415</v>
      </c>
      <c r="Q138" s="164" t="s">
        <v>131</v>
      </c>
      <c r="R138" s="209">
        <f t="shared" si="11"/>
        <v>143.21554097504054</v>
      </c>
      <c r="S138" s="139"/>
      <c r="U138" s="203">
        <f t="shared" si="9"/>
        <v>4.9643507750000007</v>
      </c>
    </row>
    <row r="139" spans="2:21" s="165" customFormat="1" x14ac:dyDescent="0.2">
      <c r="B139" s="136"/>
      <c r="C139" s="208" t="s">
        <v>19</v>
      </c>
      <c r="D139" s="208" t="s">
        <v>163</v>
      </c>
      <c r="E139" s="208">
        <v>0.14000000000000001</v>
      </c>
      <c r="F139" s="208">
        <v>0.06</v>
      </c>
      <c r="G139" s="208">
        <v>0.28999999999999998</v>
      </c>
      <c r="H139" s="208">
        <v>0.51</v>
      </c>
      <c r="I139" s="152" t="s">
        <v>6</v>
      </c>
      <c r="J139" s="208">
        <v>0.63</v>
      </c>
      <c r="K139" s="209">
        <v>2.7</v>
      </c>
      <c r="L139" s="208">
        <v>128.80000000000001</v>
      </c>
      <c r="M139" s="208">
        <v>0.43</v>
      </c>
      <c r="N139" s="208">
        <v>0.33</v>
      </c>
      <c r="O139" s="208">
        <v>0.76</v>
      </c>
      <c r="P139" s="214">
        <f t="shared" si="10"/>
        <v>0.51375928079859778</v>
      </c>
      <c r="Q139" s="164" t="s">
        <v>131</v>
      </c>
      <c r="R139" s="209">
        <f t="shared" si="11"/>
        <v>94.74414046574023</v>
      </c>
      <c r="S139" s="139"/>
      <c r="U139" s="203">
        <f t="shared" si="9"/>
        <v>4.5511800000000022</v>
      </c>
    </row>
    <row r="140" spans="2:21" s="165" customFormat="1" x14ac:dyDescent="0.2">
      <c r="B140" s="136"/>
      <c r="C140" s="208" t="s">
        <v>75</v>
      </c>
      <c r="D140" s="208" t="s">
        <v>164</v>
      </c>
      <c r="E140" s="208">
        <v>0.14000000000000001</v>
      </c>
      <c r="F140" s="208">
        <v>0.04</v>
      </c>
      <c r="G140" s="208">
        <v>0.13</v>
      </c>
      <c r="H140" s="208">
        <v>0.69</v>
      </c>
      <c r="I140" s="152" t="s">
        <v>6</v>
      </c>
      <c r="J140" s="208">
        <v>1.05</v>
      </c>
      <c r="K140" s="208">
        <v>2.57</v>
      </c>
      <c r="L140" s="208">
        <v>23.4</v>
      </c>
      <c r="M140" s="208">
        <v>0.26</v>
      </c>
      <c r="N140" s="208">
        <v>0.32</v>
      </c>
      <c r="O140" s="208">
        <v>0.59</v>
      </c>
      <c r="P140" s="214">
        <f t="shared" si="10"/>
        <v>0.27939843166067302</v>
      </c>
      <c r="Q140" s="164" t="s">
        <v>131</v>
      </c>
      <c r="R140" s="209">
        <f t="shared" si="11"/>
        <v>115.22795041923163</v>
      </c>
      <c r="S140" s="139"/>
      <c r="U140" s="203">
        <f t="shared" si="9"/>
        <v>4.7469123440000063</v>
      </c>
    </row>
    <row r="141" spans="2:21" s="165" customFormat="1" x14ac:dyDescent="0.2">
      <c r="B141" s="158"/>
      <c r="C141" s="204" t="s">
        <v>76</v>
      </c>
      <c r="D141" s="204" t="s">
        <v>165</v>
      </c>
      <c r="E141" s="204">
        <v>0.15</v>
      </c>
      <c r="F141" s="204">
        <v>0.04</v>
      </c>
      <c r="G141" s="204">
        <v>0.11</v>
      </c>
      <c r="H141" s="204">
        <v>0.71</v>
      </c>
      <c r="I141" s="154" t="s">
        <v>6</v>
      </c>
      <c r="J141" s="208">
        <v>1.17</v>
      </c>
      <c r="K141" s="204">
        <v>2.71</v>
      </c>
      <c r="L141" s="204">
        <v>25.7</v>
      </c>
      <c r="M141" s="204">
        <v>0.21</v>
      </c>
      <c r="N141" s="204">
        <v>0.35</v>
      </c>
      <c r="O141" s="204">
        <v>0.56000000000000005</v>
      </c>
      <c r="P141" s="214">
        <f t="shared" si="10"/>
        <v>0.28891217559651972</v>
      </c>
      <c r="Q141" s="215" t="s">
        <v>131</v>
      </c>
      <c r="R141" s="209">
        <f t="shared" si="11"/>
        <v>138.6155142614796</v>
      </c>
      <c r="S141" s="161"/>
      <c r="U141" s="203">
        <f t="shared" si="9"/>
        <v>4.9317040160000021</v>
      </c>
    </row>
    <row r="142" spans="2:21" s="165" customFormat="1" x14ac:dyDescent="0.2">
      <c r="B142" s="148">
        <v>32</v>
      </c>
      <c r="C142" s="207" t="s">
        <v>154</v>
      </c>
      <c r="D142" s="207" t="s">
        <v>148</v>
      </c>
      <c r="E142" s="207">
        <v>0.13</v>
      </c>
      <c r="F142" s="207">
        <v>0.08</v>
      </c>
      <c r="G142" s="207">
        <v>0.49</v>
      </c>
      <c r="H142" s="210">
        <v>0.3</v>
      </c>
      <c r="I142" s="149" t="s">
        <v>59</v>
      </c>
      <c r="J142" s="207">
        <v>0.46</v>
      </c>
      <c r="K142" s="207">
        <v>2.68</v>
      </c>
      <c r="L142" s="207">
        <v>251</v>
      </c>
      <c r="M142" s="207">
        <v>0.46</v>
      </c>
      <c r="N142" s="207">
        <v>0.36</v>
      </c>
      <c r="O142" s="207">
        <v>0.82</v>
      </c>
      <c r="P142" s="216">
        <f t="shared" si="10"/>
        <v>0.65199554717205155</v>
      </c>
      <c r="Q142" s="213" t="s">
        <v>131</v>
      </c>
      <c r="R142" s="210">
        <f t="shared" si="11"/>
        <v>92.971606863877824</v>
      </c>
      <c r="S142" s="163" t="s">
        <v>176</v>
      </c>
      <c r="U142" s="203">
        <f t="shared" si="9"/>
        <v>4.5322941439999997</v>
      </c>
    </row>
    <row r="143" spans="2:21" s="165" customFormat="1" x14ac:dyDescent="0.2">
      <c r="B143" s="136"/>
      <c r="C143" s="208" t="s">
        <v>106</v>
      </c>
      <c r="D143" s="208" t="s">
        <v>167</v>
      </c>
      <c r="E143" s="208">
        <v>0.16</v>
      </c>
      <c r="F143" s="208">
        <v>0.12</v>
      </c>
      <c r="G143" s="208">
        <v>0.41</v>
      </c>
      <c r="H143" s="209">
        <v>0.3</v>
      </c>
      <c r="I143" s="152" t="s">
        <v>59</v>
      </c>
      <c r="J143" s="208">
        <v>0.48</v>
      </c>
      <c r="K143" s="208">
        <v>2.62</v>
      </c>
      <c r="L143" s="208">
        <v>281.7</v>
      </c>
      <c r="M143" s="208">
        <v>0.42</v>
      </c>
      <c r="N143" s="208">
        <v>0.39</v>
      </c>
      <c r="O143" s="208">
        <v>0.81</v>
      </c>
      <c r="P143" s="214">
        <f t="shared" si="10"/>
        <v>0.6794260192062479</v>
      </c>
      <c r="Q143" s="164" t="s">
        <v>131</v>
      </c>
      <c r="R143" s="209">
        <f t="shared" si="11"/>
        <v>72.873597849615194</v>
      </c>
      <c r="S143" s="139"/>
      <c r="U143" s="203">
        <f t="shared" si="9"/>
        <v>4.288726404000001</v>
      </c>
    </row>
    <row r="144" spans="2:21" s="165" customFormat="1" x14ac:dyDescent="0.2">
      <c r="B144" s="136"/>
      <c r="C144" s="208" t="s">
        <v>19</v>
      </c>
      <c r="D144" s="208" t="s">
        <v>168</v>
      </c>
      <c r="E144" s="208">
        <v>0.12</v>
      </c>
      <c r="F144" s="208">
        <v>0.08</v>
      </c>
      <c r="G144" s="208">
        <v>0.35</v>
      </c>
      <c r="H144" s="208">
        <v>0.45</v>
      </c>
      <c r="I144" s="152" t="s">
        <v>6</v>
      </c>
      <c r="J144" s="208">
        <v>0.69</v>
      </c>
      <c r="K144" s="208">
        <v>2.72</v>
      </c>
      <c r="L144" s="208">
        <v>102.2</v>
      </c>
      <c r="M144" s="208">
        <v>0.32</v>
      </c>
      <c r="N144" s="208">
        <v>0.41</v>
      </c>
      <c r="O144" s="208">
        <v>0.74</v>
      </c>
      <c r="P144" s="214">
        <f t="shared" si="10"/>
        <v>0.47301981600944809</v>
      </c>
      <c r="Q144" s="164" t="s">
        <v>131</v>
      </c>
      <c r="R144" s="209">
        <f t="shared" si="11"/>
        <v>96.118980088753162</v>
      </c>
      <c r="S144" s="139"/>
      <c r="U144" s="203">
        <f t="shared" si="9"/>
        <v>4.5655868000000002</v>
      </c>
    </row>
    <row r="145" spans="2:21" s="165" customFormat="1" x14ac:dyDescent="0.2">
      <c r="B145" s="136"/>
      <c r="C145" s="208" t="s">
        <v>75</v>
      </c>
      <c r="D145" s="208" t="s">
        <v>169</v>
      </c>
      <c r="E145" s="208">
        <v>0.17</v>
      </c>
      <c r="F145" s="208">
        <v>0.04</v>
      </c>
      <c r="G145" s="208">
        <v>0.13</v>
      </c>
      <c r="H145" s="208">
        <v>0.66</v>
      </c>
      <c r="I145" s="152" t="s">
        <v>6</v>
      </c>
      <c r="J145" s="208">
        <v>0.88</v>
      </c>
      <c r="K145" s="208">
        <v>2.66</v>
      </c>
      <c r="L145" s="208">
        <v>20.9</v>
      </c>
      <c r="M145" s="208">
        <v>0.27</v>
      </c>
      <c r="N145" s="208">
        <v>0.39</v>
      </c>
      <c r="O145" s="208">
        <v>0.66</v>
      </c>
      <c r="P145" s="214">
        <f t="shared" si="10"/>
        <v>0.26834846604393853</v>
      </c>
      <c r="Q145" s="164" t="s">
        <v>131</v>
      </c>
      <c r="R145" s="209">
        <f t="shared" si="11"/>
        <v>73.610377615070718</v>
      </c>
      <c r="S145" s="139"/>
      <c r="U145" s="203">
        <f t="shared" si="9"/>
        <v>4.2987860160000011</v>
      </c>
    </row>
    <row r="146" spans="2:21" s="165" customFormat="1" x14ac:dyDescent="0.2">
      <c r="B146" s="158"/>
      <c r="C146" s="204" t="s">
        <v>76</v>
      </c>
      <c r="D146" s="204" t="s">
        <v>170</v>
      </c>
      <c r="E146" s="204">
        <v>0.18</v>
      </c>
      <c r="F146" s="204">
        <v>0.05</v>
      </c>
      <c r="G146" s="204">
        <v>0.12</v>
      </c>
      <c r="H146" s="204">
        <v>0.65</v>
      </c>
      <c r="I146" s="154" t="s">
        <v>6</v>
      </c>
      <c r="J146" s="204">
        <v>1.39</v>
      </c>
      <c r="K146" s="204">
        <v>2.67</v>
      </c>
      <c r="L146" s="204">
        <v>10</v>
      </c>
      <c r="M146" s="204">
        <v>0.08</v>
      </c>
      <c r="N146" s="211">
        <v>0.4</v>
      </c>
      <c r="O146" s="204">
        <v>0.48</v>
      </c>
      <c r="P146" s="214">
        <f t="shared" si="10"/>
        <v>0.20623442385277407</v>
      </c>
      <c r="Q146" s="215" t="s">
        <v>131</v>
      </c>
      <c r="R146" s="209">
        <f t="shared" si="11"/>
        <v>220.42098720533318</v>
      </c>
      <c r="S146" s="161"/>
      <c r="U146" s="203">
        <f t="shared" si="9"/>
        <v>5.3955392960000008</v>
      </c>
    </row>
    <row r="147" spans="2:21" s="165" customFormat="1" x14ac:dyDescent="0.2">
      <c r="B147" s="148">
        <v>33</v>
      </c>
      <c r="C147" s="207" t="s">
        <v>154</v>
      </c>
      <c r="D147" s="207" t="s">
        <v>138</v>
      </c>
      <c r="E147" s="207">
        <v>0.38</v>
      </c>
      <c r="F147" s="207">
        <v>0.13</v>
      </c>
      <c r="G147" s="207">
        <v>0.15</v>
      </c>
      <c r="H147" s="207">
        <v>0.34</v>
      </c>
      <c r="I147" s="149" t="s">
        <v>32</v>
      </c>
      <c r="J147" s="207">
        <v>1.28</v>
      </c>
      <c r="K147" s="207">
        <v>2.67</v>
      </c>
      <c r="L147" s="207">
        <v>138</v>
      </c>
      <c r="M147" s="207">
        <v>0.17</v>
      </c>
      <c r="N147" s="207">
        <v>0.35</v>
      </c>
      <c r="O147" s="207">
        <v>0.52</v>
      </c>
      <c r="P147" s="216">
        <f t="shared" si="10"/>
        <v>0.5265757214798501</v>
      </c>
      <c r="Q147" s="213" t="s">
        <v>131</v>
      </c>
      <c r="R147" s="210">
        <f t="shared" si="11"/>
        <v>21.744678566707151</v>
      </c>
      <c r="S147" s="163" t="s">
        <v>176</v>
      </c>
      <c r="U147" s="203">
        <f t="shared" si="9"/>
        <v>3.0793690640000007</v>
      </c>
    </row>
    <row r="148" spans="2:21" s="165" customFormat="1" x14ac:dyDescent="0.2">
      <c r="B148" s="136"/>
      <c r="C148" s="208" t="s">
        <v>19</v>
      </c>
      <c r="D148" s="208" t="s">
        <v>171</v>
      </c>
      <c r="E148" s="208">
        <v>0.32</v>
      </c>
      <c r="F148" s="208">
        <v>0.13</v>
      </c>
      <c r="G148" s="208">
        <v>0.16</v>
      </c>
      <c r="H148" s="208">
        <v>0.39</v>
      </c>
      <c r="I148" s="152" t="s">
        <v>59</v>
      </c>
      <c r="J148" s="208">
        <v>1.39</v>
      </c>
      <c r="K148" s="208">
        <v>2.61</v>
      </c>
      <c r="L148" s="208">
        <v>33.1</v>
      </c>
      <c r="M148" s="208">
        <v>0.15</v>
      </c>
      <c r="N148" s="208">
        <v>0.32</v>
      </c>
      <c r="O148" s="208">
        <v>0.47</v>
      </c>
      <c r="P148" s="214">
        <f t="shared" si="10"/>
        <v>0.31623796938870091</v>
      </c>
      <c r="Q148" s="164" t="s">
        <v>131</v>
      </c>
      <c r="R148" s="209">
        <f t="shared" si="11"/>
        <v>38.755162587895263</v>
      </c>
      <c r="S148" s="139"/>
      <c r="U148" s="203">
        <f t="shared" si="9"/>
        <v>3.6572639750000007</v>
      </c>
    </row>
    <row r="149" spans="2:21" s="165" customFormat="1" x14ac:dyDescent="0.2">
      <c r="B149" s="136"/>
      <c r="C149" s="208" t="s">
        <v>75</v>
      </c>
      <c r="D149" s="208" t="s">
        <v>172</v>
      </c>
      <c r="E149" s="208">
        <v>0.31</v>
      </c>
      <c r="F149" s="208">
        <v>0.11</v>
      </c>
      <c r="G149" s="208">
        <v>0.15</v>
      </c>
      <c r="H149" s="208">
        <v>0.43</v>
      </c>
      <c r="I149" s="152" t="s">
        <v>6</v>
      </c>
      <c r="J149" s="208">
        <v>1.48</v>
      </c>
      <c r="K149" s="208">
        <v>2.67</v>
      </c>
      <c r="L149" s="208">
        <v>81.2</v>
      </c>
      <c r="M149" s="208">
        <v>0.2</v>
      </c>
      <c r="N149" s="208">
        <v>0.34</v>
      </c>
      <c r="O149" s="208">
        <v>0.53</v>
      </c>
      <c r="P149" s="214">
        <f t="shared" si="10"/>
        <v>0.43571508575833579</v>
      </c>
      <c r="Q149" s="164" t="s">
        <v>131</v>
      </c>
      <c r="R149" s="209">
        <f t="shared" si="11"/>
        <v>40.116032043632174</v>
      </c>
      <c r="S149" s="139"/>
      <c r="U149" s="203">
        <f t="shared" si="9"/>
        <v>3.6917760560000015</v>
      </c>
    </row>
    <row r="150" spans="2:21" s="165" customFormat="1" x14ac:dyDescent="0.2">
      <c r="B150" s="136"/>
      <c r="C150" s="208" t="s">
        <v>76</v>
      </c>
      <c r="D150" s="208" t="s">
        <v>173</v>
      </c>
      <c r="E150" s="208">
        <v>0.28999999999999998</v>
      </c>
      <c r="F150" s="208">
        <v>0.13</v>
      </c>
      <c r="G150" s="209">
        <v>0.1</v>
      </c>
      <c r="H150" s="208">
        <v>0.48</v>
      </c>
      <c r="I150" s="152" t="s">
        <v>6</v>
      </c>
      <c r="J150" s="208">
        <v>1.51</v>
      </c>
      <c r="K150" s="208">
        <v>2.69</v>
      </c>
      <c r="L150" s="208">
        <v>12.3</v>
      </c>
      <c r="M150" s="208">
        <v>0.14000000000000001</v>
      </c>
      <c r="N150" s="208">
        <v>0.32</v>
      </c>
      <c r="O150" s="208">
        <v>0.46</v>
      </c>
      <c r="P150" s="214">
        <f t="shared" si="10"/>
        <v>0.22205989295511214</v>
      </c>
      <c r="Q150" s="164" t="s">
        <v>131</v>
      </c>
      <c r="R150" s="209">
        <f t="shared" si="11"/>
        <v>58.844072355334987</v>
      </c>
      <c r="S150" s="139"/>
      <c r="U150" s="203">
        <f t="shared" si="9"/>
        <v>4.0748911039999989</v>
      </c>
    </row>
    <row r="151" spans="2:21" s="165" customFormat="1" x14ac:dyDescent="0.2">
      <c r="B151" s="158"/>
      <c r="C151" s="204" t="s">
        <v>77</v>
      </c>
      <c r="D151" s="204" t="s">
        <v>174</v>
      </c>
      <c r="E151" s="204">
        <v>0.36</v>
      </c>
      <c r="F151" s="204">
        <v>0.14000000000000001</v>
      </c>
      <c r="G151" s="204">
        <v>7.0000000000000007E-2</v>
      </c>
      <c r="H151" s="204">
        <v>0.42</v>
      </c>
      <c r="I151" s="204" t="s">
        <v>175</v>
      </c>
      <c r="J151" s="204">
        <v>1.59</v>
      </c>
      <c r="K151" s="204">
        <v>2.63</v>
      </c>
      <c r="L151" s="204">
        <v>44.6</v>
      </c>
      <c r="M151" s="204">
        <v>0.14000000000000001</v>
      </c>
      <c r="N151" s="211">
        <v>0.3</v>
      </c>
      <c r="O151" s="204">
        <v>0.44</v>
      </c>
      <c r="P151" s="218">
        <f t="shared" si="10"/>
        <v>0.35177620909816421</v>
      </c>
      <c r="Q151" s="215" t="s">
        <v>131</v>
      </c>
      <c r="R151" s="209">
        <f t="shared" si="11"/>
        <v>34.097279464258513</v>
      </c>
      <c r="S151" s="161"/>
      <c r="U151" s="203">
        <f t="shared" si="9"/>
        <v>3.5292176000000008</v>
      </c>
    </row>
    <row r="152" spans="2:21" s="165" customFormat="1" x14ac:dyDescent="0.2">
      <c r="B152" s="148">
        <v>34</v>
      </c>
      <c r="C152" s="207" t="s">
        <v>178</v>
      </c>
      <c r="D152" s="207" t="s">
        <v>148</v>
      </c>
      <c r="E152" s="207">
        <v>0.78</v>
      </c>
      <c r="F152" s="207">
        <v>0.12</v>
      </c>
      <c r="G152" s="207">
        <v>0.03</v>
      </c>
      <c r="H152" s="207">
        <v>7.0000000000000007E-2</v>
      </c>
      <c r="I152" s="207" t="s">
        <v>185</v>
      </c>
      <c r="J152" s="207">
        <v>1.58</v>
      </c>
      <c r="K152" s="207">
        <v>2.56</v>
      </c>
      <c r="L152" s="207">
        <v>8.4</v>
      </c>
      <c r="M152" s="207" t="s">
        <v>131</v>
      </c>
      <c r="N152" s="207" t="s">
        <v>131</v>
      </c>
      <c r="O152" s="210">
        <v>0.38</v>
      </c>
      <c r="P152" s="214">
        <f t="shared" ref="P152" si="12">O152-Q152</f>
        <v>0.35</v>
      </c>
      <c r="Q152" s="213">
        <v>0.03</v>
      </c>
      <c r="R152" s="210">
        <f t="shared" si="11"/>
        <v>5.1276650519364626</v>
      </c>
      <c r="S152" s="163" t="s">
        <v>187</v>
      </c>
      <c r="U152" s="203">
        <f t="shared" si="9"/>
        <v>1.6346503999999999</v>
      </c>
    </row>
    <row r="153" spans="2:21" s="165" customFormat="1" x14ac:dyDescent="0.2">
      <c r="B153" s="136"/>
      <c r="C153" s="208" t="s">
        <v>20</v>
      </c>
      <c r="D153" s="208" t="s">
        <v>149</v>
      </c>
      <c r="E153" s="208">
        <v>0.67</v>
      </c>
      <c r="F153" s="208">
        <v>0.15</v>
      </c>
      <c r="G153" s="208">
        <v>0.01</v>
      </c>
      <c r="H153" s="208">
        <v>0.17</v>
      </c>
      <c r="I153" s="208" t="s">
        <v>186</v>
      </c>
      <c r="J153" s="208">
        <v>1.72</v>
      </c>
      <c r="K153" s="208">
        <v>2.67</v>
      </c>
      <c r="L153" s="208">
        <v>7.2</v>
      </c>
      <c r="M153" s="208" t="s">
        <v>131</v>
      </c>
      <c r="N153" s="208" t="s">
        <v>131</v>
      </c>
      <c r="O153" s="209">
        <v>0.36</v>
      </c>
      <c r="P153" s="214">
        <f t="shared" si="10"/>
        <v>0.18340386258503572</v>
      </c>
      <c r="Q153" s="164" t="s">
        <v>131</v>
      </c>
      <c r="R153" s="209">
        <f t="shared" si="11"/>
        <v>5.7861387351661397</v>
      </c>
      <c r="S153" s="139"/>
      <c r="U153" s="203">
        <f t="shared" si="9"/>
        <v>1.7554651840000008</v>
      </c>
    </row>
    <row r="154" spans="2:21" s="165" customFormat="1" x14ac:dyDescent="0.2">
      <c r="B154" s="136"/>
      <c r="C154" s="208" t="s">
        <v>21</v>
      </c>
      <c r="D154" s="208" t="s">
        <v>181</v>
      </c>
      <c r="E154" s="208">
        <v>0.68</v>
      </c>
      <c r="F154" s="208">
        <v>0.14000000000000001</v>
      </c>
      <c r="G154" s="208">
        <v>0.01</v>
      </c>
      <c r="H154" s="208">
        <v>0.17</v>
      </c>
      <c r="I154" s="208" t="s">
        <v>186</v>
      </c>
      <c r="J154" s="208">
        <v>1.65</v>
      </c>
      <c r="K154" s="208">
        <v>2.56</v>
      </c>
      <c r="L154" s="208">
        <v>9.6</v>
      </c>
      <c r="M154" s="208" t="s">
        <v>131</v>
      </c>
      <c r="N154" s="208" t="s">
        <v>131</v>
      </c>
      <c r="O154" s="209">
        <v>0.36</v>
      </c>
      <c r="P154" s="214">
        <f t="shared" ref="P154" si="13">O154-Q154</f>
        <v>0.28999999999999998</v>
      </c>
      <c r="Q154" s="164">
        <v>7.0000000000000007E-2</v>
      </c>
      <c r="R154" s="209">
        <f t="shared" si="11"/>
        <v>5.7861387351661397</v>
      </c>
      <c r="S154" s="139"/>
      <c r="U154" s="203">
        <f t="shared" si="9"/>
        <v>1.7554651840000008</v>
      </c>
    </row>
    <row r="155" spans="2:21" s="165" customFormat="1" x14ac:dyDescent="0.2">
      <c r="B155" s="136"/>
      <c r="C155" s="208" t="s">
        <v>22</v>
      </c>
      <c r="D155" s="208" t="s">
        <v>182</v>
      </c>
      <c r="E155" s="209">
        <v>0.7</v>
      </c>
      <c r="F155" s="208">
        <v>0.12</v>
      </c>
      <c r="G155" s="208">
        <v>0.03</v>
      </c>
      <c r="H155" s="208">
        <v>0.15</v>
      </c>
      <c r="I155" s="208" t="s">
        <v>186</v>
      </c>
      <c r="J155" s="209">
        <v>1.6</v>
      </c>
      <c r="K155" s="208">
        <v>2.52</v>
      </c>
      <c r="L155" s="208">
        <v>15.6</v>
      </c>
      <c r="M155" s="208" t="s">
        <v>131</v>
      </c>
      <c r="N155" s="208" t="s">
        <v>131</v>
      </c>
      <c r="O155" s="209">
        <v>0.37</v>
      </c>
      <c r="P155" s="214">
        <f t="shared" si="10"/>
        <v>0.24173204639025897</v>
      </c>
      <c r="Q155" s="164" t="s">
        <v>131</v>
      </c>
      <c r="R155" s="209">
        <f t="shared" si="11"/>
        <v>5.8600462497114343</v>
      </c>
      <c r="S155" s="139"/>
      <c r="U155" s="203">
        <f t="shared" si="9"/>
        <v>1.7681574960000004</v>
      </c>
    </row>
    <row r="156" spans="2:21" s="165" customFormat="1" x14ac:dyDescent="0.2">
      <c r="B156" s="136"/>
      <c r="C156" s="208" t="s">
        <v>179</v>
      </c>
      <c r="D156" s="208" t="s">
        <v>183</v>
      </c>
      <c r="E156" s="208">
        <v>0.62</v>
      </c>
      <c r="F156" s="208">
        <v>0.15</v>
      </c>
      <c r="G156" s="208">
        <v>0.02</v>
      </c>
      <c r="H156" s="208">
        <v>0.21</v>
      </c>
      <c r="I156" s="152" t="s">
        <v>32</v>
      </c>
      <c r="J156" s="209">
        <v>1.6</v>
      </c>
      <c r="K156" s="208">
        <v>2.46</v>
      </c>
      <c r="L156" s="208">
        <v>13.2</v>
      </c>
      <c r="M156" s="208" t="s">
        <v>131</v>
      </c>
      <c r="N156" s="208" t="s">
        <v>131</v>
      </c>
      <c r="O156" s="209">
        <v>0.35</v>
      </c>
      <c r="P156" s="214">
        <f t="shared" si="10"/>
        <v>0.22773158878542843</v>
      </c>
      <c r="Q156" s="164" t="s">
        <v>131</v>
      </c>
      <c r="R156" s="209">
        <f t="shared" si="11"/>
        <v>7.6479433992803303</v>
      </c>
      <c r="S156" s="139"/>
      <c r="U156" s="203">
        <f t="shared" si="9"/>
        <v>2.0344367750000005</v>
      </c>
    </row>
    <row r="157" spans="2:21" s="165" customFormat="1" x14ac:dyDescent="0.2">
      <c r="B157" s="158"/>
      <c r="C157" s="204" t="s">
        <v>180</v>
      </c>
      <c r="D157" s="204" t="s">
        <v>184</v>
      </c>
      <c r="E157" s="204">
        <v>0.56000000000000005</v>
      </c>
      <c r="F157" s="211">
        <v>0.2</v>
      </c>
      <c r="G157" s="204">
        <v>0.02</v>
      </c>
      <c r="H157" s="204">
        <v>0.22</v>
      </c>
      <c r="I157" s="154" t="s">
        <v>32</v>
      </c>
      <c r="J157" s="211">
        <v>1.6</v>
      </c>
      <c r="K157" s="204">
        <v>2.58</v>
      </c>
      <c r="L157" s="204">
        <v>19.2</v>
      </c>
      <c r="M157" s="204" t="s">
        <v>131</v>
      </c>
      <c r="N157" s="204" t="s">
        <v>131</v>
      </c>
      <c r="O157" s="211">
        <v>0.38</v>
      </c>
      <c r="P157" s="218">
        <f t="shared" si="10"/>
        <v>0.26033956089511889</v>
      </c>
      <c r="Q157" s="215" t="s">
        <v>131</v>
      </c>
      <c r="R157" s="209">
        <f t="shared" si="11"/>
        <v>6.8578231341813805</v>
      </c>
      <c r="S157" s="161"/>
      <c r="U157" s="203">
        <f t="shared" si="9"/>
        <v>1.9253900639999999</v>
      </c>
    </row>
    <row r="158" spans="2:21" s="165" customFormat="1" x14ac:dyDescent="0.2">
      <c r="B158" s="148">
        <v>35</v>
      </c>
      <c r="C158" s="207" t="s">
        <v>178</v>
      </c>
      <c r="D158" s="207" t="s">
        <v>148</v>
      </c>
      <c r="E158" s="207">
        <v>0.61</v>
      </c>
      <c r="F158" s="207">
        <v>0.14000000000000001</v>
      </c>
      <c r="G158" s="207">
        <v>0.05</v>
      </c>
      <c r="H158" s="210">
        <v>0.2</v>
      </c>
      <c r="I158" s="149" t="s">
        <v>32</v>
      </c>
      <c r="J158" s="207">
        <v>1.72</v>
      </c>
      <c r="K158" s="207">
        <v>2.5499999999999998</v>
      </c>
      <c r="L158" s="207">
        <v>1.2</v>
      </c>
      <c r="M158" s="207" t="s">
        <v>131</v>
      </c>
      <c r="N158" s="207" t="s">
        <v>131</v>
      </c>
      <c r="O158" s="209">
        <v>0.33</v>
      </c>
      <c r="P158" s="214">
        <f t="shared" ref="P158" si="14">O158-Q158</f>
        <v>0.23</v>
      </c>
      <c r="Q158" s="216">
        <v>0.1</v>
      </c>
      <c r="R158" s="210">
        <f t="shared" si="11"/>
        <v>10.010599433492793</v>
      </c>
      <c r="S158" s="163" t="s">
        <v>187</v>
      </c>
      <c r="U158" s="203">
        <f t="shared" si="9"/>
        <v>2.3036444749999996</v>
      </c>
    </row>
    <row r="159" spans="2:21" s="165" customFormat="1" x14ac:dyDescent="0.2">
      <c r="B159" s="136"/>
      <c r="C159" s="208" t="s">
        <v>75</v>
      </c>
      <c r="D159" s="208" t="s">
        <v>149</v>
      </c>
      <c r="E159" s="208">
        <v>0.49</v>
      </c>
      <c r="F159" s="208">
        <v>0.23</v>
      </c>
      <c r="G159" s="208">
        <v>0.03</v>
      </c>
      <c r="H159" s="208">
        <v>0.25</v>
      </c>
      <c r="I159" s="152" t="s">
        <v>32</v>
      </c>
      <c r="J159" s="209">
        <v>1.7</v>
      </c>
      <c r="K159" s="208">
        <v>2.5499999999999998</v>
      </c>
      <c r="L159" s="208">
        <v>3.6</v>
      </c>
      <c r="M159" s="208" t="s">
        <v>131</v>
      </c>
      <c r="N159" s="208" t="s">
        <v>131</v>
      </c>
      <c r="O159" s="209">
        <v>0.33</v>
      </c>
      <c r="P159" s="214">
        <f t="shared" si="10"/>
        <v>0.14318507956296145</v>
      </c>
      <c r="Q159" s="165" t="s">
        <v>131</v>
      </c>
      <c r="R159" s="209">
        <f t="shared" si="11"/>
        <v>11.552062078876563</v>
      </c>
      <c r="S159" s="139"/>
      <c r="U159" s="203">
        <f t="shared" ref="U159:U190" si="15">6.531-(7.326*O159)+(15.8*(H159^2))+(3.809*(O159^2))+(3.44*((E159+F159))*H159)-(4.989*(E159+F159)*O159)+(16.1*((E159+F159)^2)*(O159^2))+(16*H159*(O159^2))-(13.6*((E159+F159)^2)*H159)-(34.8*(H159^2)*O159)-(7.99*((E159+F159)^2)*O159)</f>
        <v>2.4468639559999996</v>
      </c>
    </row>
    <row r="160" spans="2:21" s="165" customFormat="1" x14ac:dyDescent="0.2">
      <c r="B160" s="136"/>
      <c r="C160" s="208" t="s">
        <v>76</v>
      </c>
      <c r="D160" s="208" t="s">
        <v>181</v>
      </c>
      <c r="E160" s="208">
        <v>0.53</v>
      </c>
      <c r="F160" s="208">
        <v>0.18</v>
      </c>
      <c r="G160" s="208">
        <v>0.03</v>
      </c>
      <c r="H160" s="208">
        <v>0.26</v>
      </c>
      <c r="I160" s="152" t="s">
        <v>32</v>
      </c>
      <c r="J160" s="208">
        <v>1.67</v>
      </c>
      <c r="K160" s="208">
        <v>2.57</v>
      </c>
      <c r="L160" s="208">
        <v>10.8</v>
      </c>
      <c r="M160" s="208" t="s">
        <v>131</v>
      </c>
      <c r="N160" s="208" t="s">
        <v>131</v>
      </c>
      <c r="O160" s="209">
        <v>0.35</v>
      </c>
      <c r="P160" s="214">
        <f t="shared" ref="P160" si="16">O160-Q160</f>
        <v>0.24</v>
      </c>
      <c r="Q160" s="164">
        <v>0.11</v>
      </c>
      <c r="R160" s="209">
        <f t="shared" si="11"/>
        <v>10.859822554416807</v>
      </c>
      <c r="S160" s="139"/>
      <c r="U160" s="203">
        <f t="shared" si="15"/>
        <v>2.3850699749999991</v>
      </c>
    </row>
    <row r="161" spans="2:21" s="165" customFormat="1" x14ac:dyDescent="0.2">
      <c r="B161" s="136"/>
      <c r="C161" s="208" t="s">
        <v>77</v>
      </c>
      <c r="D161" s="208" t="s">
        <v>182</v>
      </c>
      <c r="E161" s="208">
        <v>0.44</v>
      </c>
      <c r="F161" s="208">
        <v>0.22</v>
      </c>
      <c r="G161" s="208">
        <v>0.04</v>
      </c>
      <c r="H161" s="209">
        <v>0.3</v>
      </c>
      <c r="I161" s="152" t="s">
        <v>32</v>
      </c>
      <c r="J161" s="208">
        <v>1.62</v>
      </c>
      <c r="K161" s="208">
        <v>2.5499999999999998</v>
      </c>
      <c r="L161" s="208">
        <v>3.6</v>
      </c>
      <c r="M161" s="208" t="s">
        <v>131</v>
      </c>
      <c r="N161" s="208" t="s">
        <v>131</v>
      </c>
      <c r="O161" s="209">
        <v>0.36</v>
      </c>
      <c r="P161" s="214">
        <f t="shared" si="10"/>
        <v>0.14318507956296145</v>
      </c>
      <c r="Q161" s="164" t="s">
        <v>131</v>
      </c>
      <c r="R161" s="209">
        <f t="shared" si="11"/>
        <v>14.559994951050939</v>
      </c>
      <c r="S161" s="139"/>
      <c r="U161" s="203">
        <f t="shared" si="15"/>
        <v>2.6782776960000003</v>
      </c>
    </row>
    <row r="162" spans="2:21" s="165" customFormat="1" x14ac:dyDescent="0.2">
      <c r="B162" s="136"/>
      <c r="C162" s="208" t="s">
        <v>188</v>
      </c>
      <c r="D162" s="208" t="s">
        <v>183</v>
      </c>
      <c r="E162" s="208">
        <v>0.38</v>
      </c>
      <c r="F162" s="208">
        <v>0.19</v>
      </c>
      <c r="G162" s="208">
        <v>0.09</v>
      </c>
      <c r="H162" s="208">
        <v>0.34</v>
      </c>
      <c r="I162" s="152" t="s">
        <v>51</v>
      </c>
      <c r="J162" s="209">
        <v>1.6</v>
      </c>
      <c r="K162" s="208">
        <v>2.64</v>
      </c>
      <c r="L162" s="208">
        <v>1.2</v>
      </c>
      <c r="M162" s="208" t="s">
        <v>131</v>
      </c>
      <c r="N162" s="208" t="s">
        <v>131</v>
      </c>
      <c r="O162" s="209">
        <v>0.39</v>
      </c>
      <c r="P162" s="214">
        <f t="shared" si="10"/>
        <v>9.671577518164183E-2</v>
      </c>
      <c r="Q162" s="164" t="s">
        <v>131</v>
      </c>
      <c r="R162" s="209">
        <f t="shared" si="11"/>
        <v>23.966736240589555</v>
      </c>
      <c r="S162" s="139"/>
      <c r="U162" s="203">
        <f t="shared" si="15"/>
        <v>3.1766668789999999</v>
      </c>
    </row>
    <row r="163" spans="2:21" s="165" customFormat="1" x14ac:dyDescent="0.2">
      <c r="B163" s="158"/>
      <c r="C163" s="204" t="s">
        <v>189</v>
      </c>
      <c r="D163" s="204" t="s">
        <v>184</v>
      </c>
      <c r="E163" s="211">
        <v>0.4</v>
      </c>
      <c r="F163" s="204">
        <v>0.17</v>
      </c>
      <c r="G163" s="204">
        <v>0.06</v>
      </c>
      <c r="H163" s="204">
        <v>0.37</v>
      </c>
      <c r="I163" s="154" t="s">
        <v>51</v>
      </c>
      <c r="J163" s="204">
        <v>1.57</v>
      </c>
      <c r="K163" s="204">
        <v>2.57</v>
      </c>
      <c r="L163" s="204">
        <v>1.2</v>
      </c>
      <c r="M163" s="204" t="s">
        <v>131</v>
      </c>
      <c r="N163" s="204" t="s">
        <v>131</v>
      </c>
      <c r="O163" s="211">
        <v>0.39</v>
      </c>
      <c r="P163" s="218">
        <f t="shared" si="10"/>
        <v>9.671577518164183E-2</v>
      </c>
      <c r="Q163" s="215" t="s">
        <v>131</v>
      </c>
      <c r="R163" s="209">
        <f t="shared" si="11"/>
        <v>25.113262147285393</v>
      </c>
      <c r="S163" s="161"/>
      <c r="U163" s="203">
        <f t="shared" si="15"/>
        <v>3.2233960789999996</v>
      </c>
    </row>
    <row r="164" spans="2:21" s="165" customFormat="1" x14ac:dyDescent="0.2">
      <c r="B164" s="148">
        <v>36</v>
      </c>
      <c r="C164" s="207" t="s">
        <v>154</v>
      </c>
      <c r="D164" s="207" t="s">
        <v>36</v>
      </c>
      <c r="E164" s="207">
        <v>0.13</v>
      </c>
      <c r="F164" s="207">
        <v>0.02</v>
      </c>
      <c r="G164" s="207">
        <v>0.06</v>
      </c>
      <c r="H164" s="207">
        <v>0.79</v>
      </c>
      <c r="I164" s="207" t="s">
        <v>194</v>
      </c>
      <c r="J164" s="210">
        <v>1</v>
      </c>
      <c r="K164" s="207">
        <v>2.4</v>
      </c>
      <c r="L164" s="207">
        <v>4.8</v>
      </c>
      <c r="M164" s="207" t="s">
        <v>131</v>
      </c>
      <c r="N164" s="207" t="s">
        <v>131</v>
      </c>
      <c r="O164" s="209">
        <v>0.57999999999999996</v>
      </c>
      <c r="P164" s="214">
        <f t="shared" ref="P164" si="17">O164-Q164</f>
        <v>0.38999999999999996</v>
      </c>
      <c r="Q164" s="213">
        <v>0.19</v>
      </c>
      <c r="R164" s="210">
        <f t="shared" si="11"/>
        <v>125.05549515241555</v>
      </c>
      <c r="S164" s="163" t="s">
        <v>187</v>
      </c>
      <c r="U164" s="203">
        <f t="shared" si="15"/>
        <v>4.8287576000000021</v>
      </c>
    </row>
    <row r="165" spans="2:21" s="165" customFormat="1" x14ac:dyDescent="0.2">
      <c r="B165" s="136"/>
      <c r="C165" s="208" t="s">
        <v>106</v>
      </c>
      <c r="D165" s="208" t="s">
        <v>190</v>
      </c>
      <c r="E165" s="209">
        <v>0.1</v>
      </c>
      <c r="F165" s="208">
        <v>0.02</v>
      </c>
      <c r="G165" s="208">
        <v>0.04</v>
      </c>
      <c r="H165" s="208">
        <v>0.84</v>
      </c>
      <c r="I165" s="208" t="s">
        <v>194</v>
      </c>
      <c r="J165" s="209">
        <v>1.2</v>
      </c>
      <c r="K165" s="208">
        <v>2.4500000000000002</v>
      </c>
      <c r="L165" s="208">
        <v>6</v>
      </c>
      <c r="M165" s="208" t="s">
        <v>131</v>
      </c>
      <c r="N165" s="208" t="s">
        <v>131</v>
      </c>
      <c r="O165" s="209">
        <v>0.51</v>
      </c>
      <c r="P165" s="214">
        <f t="shared" si="10"/>
        <v>0.17184205651696846</v>
      </c>
      <c r="Q165" s="164" t="s">
        <v>131</v>
      </c>
      <c r="R165" s="209">
        <f t="shared" si="11"/>
        <v>325.45972588713749</v>
      </c>
      <c r="S165" s="139"/>
      <c r="U165" s="203">
        <f t="shared" si="15"/>
        <v>5.7852387240000036</v>
      </c>
    </row>
    <row r="166" spans="2:21" s="165" customFormat="1" x14ac:dyDescent="0.2">
      <c r="B166" s="136"/>
      <c r="C166" s="208" t="s">
        <v>19</v>
      </c>
      <c r="D166" s="208" t="s">
        <v>191</v>
      </c>
      <c r="E166" s="208">
        <v>0.11</v>
      </c>
      <c r="F166" s="208">
        <v>0.02</v>
      </c>
      <c r="G166" s="208">
        <v>0.02</v>
      </c>
      <c r="H166" s="208">
        <v>0.85</v>
      </c>
      <c r="I166" s="208" t="s">
        <v>194</v>
      </c>
      <c r="J166" s="208">
        <v>1.25</v>
      </c>
      <c r="K166" s="208">
        <v>2.41</v>
      </c>
      <c r="L166" s="208">
        <v>7.2</v>
      </c>
      <c r="M166" s="208" t="s">
        <v>131</v>
      </c>
      <c r="N166" s="208" t="s">
        <v>131</v>
      </c>
      <c r="O166" s="209">
        <v>0.48</v>
      </c>
      <c r="P166" s="214">
        <f t="shared" ref="P166" si="18">O166-Q166</f>
        <v>0.21999999999999997</v>
      </c>
      <c r="Q166" s="164">
        <v>0.26</v>
      </c>
      <c r="R166" s="209">
        <f t="shared" si="11"/>
        <v>514.77538299572393</v>
      </c>
      <c r="S166" s="139"/>
      <c r="U166" s="203">
        <f t="shared" si="15"/>
        <v>6.2437306560000021</v>
      </c>
    </row>
    <row r="167" spans="2:21" s="165" customFormat="1" x14ac:dyDescent="0.2">
      <c r="B167" s="136"/>
      <c r="C167" s="208" t="s">
        <v>75</v>
      </c>
      <c r="D167" s="208" t="s">
        <v>192</v>
      </c>
      <c r="E167" s="209">
        <v>0.1</v>
      </c>
      <c r="F167" s="208">
        <v>0.02</v>
      </c>
      <c r="G167" s="208">
        <v>0.02</v>
      </c>
      <c r="H167" s="208">
        <v>0.86</v>
      </c>
      <c r="I167" s="208" t="s">
        <v>194</v>
      </c>
      <c r="J167" s="208">
        <v>1.25</v>
      </c>
      <c r="K167" s="208">
        <v>2.4900000000000002</v>
      </c>
      <c r="L167" s="208">
        <v>1.2</v>
      </c>
      <c r="M167" s="208" t="s">
        <v>131</v>
      </c>
      <c r="N167" s="208" t="s">
        <v>131</v>
      </c>
      <c r="O167" s="209">
        <v>0.5</v>
      </c>
      <c r="P167" s="214">
        <f t="shared" si="10"/>
        <v>9.671577518164183E-2</v>
      </c>
      <c r="Q167" s="164" t="s">
        <v>131</v>
      </c>
      <c r="R167" s="209">
        <f t="shared" si="11"/>
        <v>389.38462175357239</v>
      </c>
      <c r="S167" s="139"/>
      <c r="U167" s="203">
        <f t="shared" si="15"/>
        <v>5.9645676000000005</v>
      </c>
    </row>
    <row r="168" spans="2:21" s="165" customFormat="1" x14ac:dyDescent="0.2">
      <c r="B168" s="158"/>
      <c r="C168" s="204" t="s">
        <v>76</v>
      </c>
      <c r="D168" s="204" t="s">
        <v>193</v>
      </c>
      <c r="E168" s="204">
        <v>0.18</v>
      </c>
      <c r="F168" s="204">
        <v>0.05</v>
      </c>
      <c r="G168" s="204">
        <v>0</v>
      </c>
      <c r="H168" s="204">
        <v>0.77</v>
      </c>
      <c r="I168" s="204" t="s">
        <v>194</v>
      </c>
      <c r="J168" s="204">
        <v>1.32</v>
      </c>
      <c r="K168" s="204">
        <v>2.5499999999999998</v>
      </c>
      <c r="L168" s="204">
        <v>7.2</v>
      </c>
      <c r="M168" s="204" t="s">
        <v>131</v>
      </c>
      <c r="N168" s="204" t="s">
        <v>131</v>
      </c>
      <c r="O168" s="211">
        <v>0.48</v>
      </c>
      <c r="P168" s="218">
        <f t="shared" si="10"/>
        <v>0.18340386258503572</v>
      </c>
      <c r="Q168" s="215" t="s">
        <v>131</v>
      </c>
      <c r="R168" s="209">
        <f t="shared" si="11"/>
        <v>296.62742677144956</v>
      </c>
      <c r="S168" s="161"/>
      <c r="U168" s="203">
        <f t="shared" si="15"/>
        <v>5.6924768959999987</v>
      </c>
    </row>
    <row r="169" spans="2:21" s="165" customFormat="1" x14ac:dyDescent="0.2">
      <c r="B169" s="148">
        <v>37</v>
      </c>
      <c r="C169" s="207" t="s">
        <v>178</v>
      </c>
      <c r="D169" s="207" t="s">
        <v>148</v>
      </c>
      <c r="E169" s="207">
        <v>0.37</v>
      </c>
      <c r="F169" s="207">
        <v>0.13</v>
      </c>
      <c r="G169" s="207">
        <v>0.03</v>
      </c>
      <c r="H169" s="207">
        <v>0.47</v>
      </c>
      <c r="I169" s="149" t="s">
        <v>51</v>
      </c>
      <c r="J169" s="210">
        <v>1.5</v>
      </c>
      <c r="K169" s="207">
        <v>2.54</v>
      </c>
      <c r="L169" s="207">
        <v>6.6</v>
      </c>
      <c r="M169" s="207" t="s">
        <v>131</v>
      </c>
      <c r="N169" s="207" t="s">
        <v>131</v>
      </c>
      <c r="O169" s="209">
        <v>0.41</v>
      </c>
      <c r="P169" s="214">
        <f t="shared" ref="P169" si="19">O169-Q169</f>
        <v>0.38</v>
      </c>
      <c r="Q169" s="213">
        <v>0.03</v>
      </c>
      <c r="R169" s="210">
        <f t="shared" si="11"/>
        <v>45.39700800944717</v>
      </c>
      <c r="S169" s="163" t="s">
        <v>187</v>
      </c>
      <c r="U169" s="203">
        <f t="shared" si="15"/>
        <v>3.8154461999999993</v>
      </c>
    </row>
    <row r="170" spans="2:21" s="165" customFormat="1" x14ac:dyDescent="0.2">
      <c r="B170" s="136"/>
      <c r="C170" s="208" t="s">
        <v>75</v>
      </c>
      <c r="D170" s="208" t="s">
        <v>149</v>
      </c>
      <c r="E170" s="208">
        <v>0.36</v>
      </c>
      <c r="F170" s="208">
        <v>0.11</v>
      </c>
      <c r="G170" s="208">
        <v>0.02</v>
      </c>
      <c r="H170" s="208">
        <v>0.51</v>
      </c>
      <c r="I170" s="152" t="s">
        <v>51</v>
      </c>
      <c r="J170" s="208">
        <v>1.55</v>
      </c>
      <c r="K170" s="209">
        <v>2.5</v>
      </c>
      <c r="L170" s="208">
        <v>3.6</v>
      </c>
      <c r="M170" s="208" t="s">
        <v>131</v>
      </c>
      <c r="N170" s="208" t="s">
        <v>131</v>
      </c>
      <c r="O170" s="209">
        <v>0.38</v>
      </c>
      <c r="P170" s="214">
        <f t="shared" si="10"/>
        <v>0.14318507956296145</v>
      </c>
      <c r="Q170" s="164" t="s">
        <v>131</v>
      </c>
      <c r="R170" s="209">
        <f t="shared" si="11"/>
        <v>80.61558362120067</v>
      </c>
      <c r="S170" s="139"/>
      <c r="U170" s="203">
        <f t="shared" si="15"/>
        <v>4.3896919759999999</v>
      </c>
    </row>
    <row r="171" spans="2:21" s="165" customFormat="1" x14ac:dyDescent="0.2">
      <c r="B171" s="136"/>
      <c r="C171" s="208" t="s">
        <v>76</v>
      </c>
      <c r="D171" s="208" t="s">
        <v>181</v>
      </c>
      <c r="E171" s="208">
        <v>0.33</v>
      </c>
      <c r="F171" s="208">
        <v>0.11</v>
      </c>
      <c r="G171" s="208">
        <v>0.03</v>
      </c>
      <c r="H171" s="208">
        <v>0.53</v>
      </c>
      <c r="I171" s="152" t="s">
        <v>6</v>
      </c>
      <c r="J171" s="208">
        <v>1.57</v>
      </c>
      <c r="K171" s="208">
        <v>2.4900000000000002</v>
      </c>
      <c r="L171" s="208">
        <v>1.2</v>
      </c>
      <c r="M171" s="208" t="s">
        <v>131</v>
      </c>
      <c r="N171" s="208" t="s">
        <v>131</v>
      </c>
      <c r="O171" s="209">
        <v>0.37</v>
      </c>
      <c r="P171" s="214">
        <f t="shared" ref="P171" si="20">O171-Q171</f>
        <v>0.33999999999999997</v>
      </c>
      <c r="Q171" s="164">
        <v>0.03</v>
      </c>
      <c r="R171" s="209">
        <f t="shared" si="11"/>
        <v>118.27327585671875</v>
      </c>
      <c r="S171" s="139"/>
      <c r="U171" s="203">
        <f t="shared" si="15"/>
        <v>4.7729978440000007</v>
      </c>
    </row>
    <row r="172" spans="2:21" s="165" customFormat="1" x14ac:dyDescent="0.2">
      <c r="B172" s="136"/>
      <c r="C172" s="208" t="s">
        <v>77</v>
      </c>
      <c r="D172" s="208" t="s">
        <v>182</v>
      </c>
      <c r="E172" s="208">
        <v>0.34</v>
      </c>
      <c r="F172" s="209">
        <v>0.1</v>
      </c>
      <c r="G172" s="208">
        <v>0.01</v>
      </c>
      <c r="H172" s="208">
        <v>0.55000000000000004</v>
      </c>
      <c r="I172" s="152" t="s">
        <v>6</v>
      </c>
      <c r="J172" s="208">
        <v>1.57</v>
      </c>
      <c r="K172" s="208">
        <v>2.81</v>
      </c>
      <c r="L172" s="208">
        <v>0.6</v>
      </c>
      <c r="M172" s="208" t="s">
        <v>131</v>
      </c>
      <c r="N172" s="208" t="s">
        <v>131</v>
      </c>
      <c r="O172" s="209">
        <v>0.44</v>
      </c>
      <c r="P172" s="214">
        <f t="shared" si="10"/>
        <v>7.5506893743615106E-2</v>
      </c>
      <c r="Q172" s="164" t="s">
        <v>131</v>
      </c>
      <c r="R172" s="209">
        <f t="shared" si="11"/>
        <v>69.240593091053668</v>
      </c>
      <c r="S172" s="139"/>
      <c r="U172" s="203">
        <f t="shared" si="15"/>
        <v>4.2375872960000009</v>
      </c>
    </row>
    <row r="173" spans="2:21" s="165" customFormat="1" x14ac:dyDescent="0.2">
      <c r="B173" s="136"/>
      <c r="C173" s="208" t="s">
        <v>188</v>
      </c>
      <c r="D173" s="208" t="s">
        <v>183</v>
      </c>
      <c r="E173" s="208">
        <v>0.28000000000000003</v>
      </c>
      <c r="F173" s="208">
        <v>0.09</v>
      </c>
      <c r="G173" s="208">
        <v>0.01</v>
      </c>
      <c r="H173" s="208">
        <v>0.62</v>
      </c>
      <c r="I173" s="208" t="s">
        <v>194</v>
      </c>
      <c r="J173" s="209">
        <v>1.5</v>
      </c>
      <c r="K173" s="208">
        <v>2.56</v>
      </c>
      <c r="L173" s="208">
        <v>1.2</v>
      </c>
      <c r="M173" s="208" t="s">
        <v>131</v>
      </c>
      <c r="N173" s="208" t="s">
        <v>131</v>
      </c>
      <c r="O173" s="209">
        <v>0.41</v>
      </c>
      <c r="P173" s="214">
        <f t="shared" si="10"/>
        <v>9.671577518164183E-2</v>
      </c>
      <c r="Q173" s="164" t="s">
        <v>131</v>
      </c>
      <c r="R173" s="209">
        <f t="shared" si="11"/>
        <v>185.69144883098622</v>
      </c>
      <c r="S173" s="139"/>
      <c r="U173" s="203">
        <f t="shared" si="15"/>
        <v>5.2240864189999998</v>
      </c>
    </row>
    <row r="174" spans="2:21" s="165" customFormat="1" x14ac:dyDescent="0.2">
      <c r="B174" s="158"/>
      <c r="C174" s="204" t="s">
        <v>189</v>
      </c>
      <c r="D174" s="204" t="s">
        <v>184</v>
      </c>
      <c r="E174" s="204">
        <v>0.25</v>
      </c>
      <c r="F174" s="211">
        <v>0.1</v>
      </c>
      <c r="G174" s="204">
        <v>0.01</v>
      </c>
      <c r="H174" s="204">
        <v>0.64</v>
      </c>
      <c r="I174" s="204" t="s">
        <v>194</v>
      </c>
      <c r="J174" s="204">
        <v>1.45</v>
      </c>
      <c r="K174" s="204">
        <v>2.5099999999999998</v>
      </c>
      <c r="L174" s="204">
        <v>0.6</v>
      </c>
      <c r="M174" s="204" t="s">
        <v>131</v>
      </c>
      <c r="N174" s="204" t="s">
        <v>131</v>
      </c>
      <c r="O174" s="211">
        <v>0.42</v>
      </c>
      <c r="P174" s="218">
        <f t="shared" si="10"/>
        <v>7.5506893743615106E-2</v>
      </c>
      <c r="Q174" s="215" t="s">
        <v>131</v>
      </c>
      <c r="R174" s="209">
        <f t="shared" si="11"/>
        <v>205.41789163383024</v>
      </c>
      <c r="S174" s="161"/>
      <c r="U174" s="203">
        <f t="shared" si="15"/>
        <v>5.3250464000000006</v>
      </c>
    </row>
    <row r="175" spans="2:21" s="165" customFormat="1" x14ac:dyDescent="0.2">
      <c r="B175" s="148">
        <v>38</v>
      </c>
      <c r="C175" s="207" t="s">
        <v>178</v>
      </c>
      <c r="D175" s="207" t="s">
        <v>148</v>
      </c>
      <c r="E175" s="207">
        <v>0.72</v>
      </c>
      <c r="F175" s="207">
        <v>0.16</v>
      </c>
      <c r="G175" s="207">
        <v>0.02</v>
      </c>
      <c r="H175" s="210">
        <v>0.1</v>
      </c>
      <c r="I175" s="207" t="s">
        <v>136</v>
      </c>
      <c r="J175" s="207">
        <v>1.57</v>
      </c>
      <c r="K175" s="207">
        <v>2.61</v>
      </c>
      <c r="L175" s="207">
        <v>9.6</v>
      </c>
      <c r="M175" s="207" t="s">
        <v>131</v>
      </c>
      <c r="N175" s="207" t="s">
        <v>131</v>
      </c>
      <c r="O175" s="209">
        <v>0.4</v>
      </c>
      <c r="P175" s="214">
        <f t="shared" ref="P175" si="21">O175-Q175</f>
        <v>0.37</v>
      </c>
      <c r="Q175" s="213">
        <v>0.03</v>
      </c>
      <c r="R175" s="210">
        <f t="shared" si="11"/>
        <v>4.473271409965859</v>
      </c>
      <c r="S175" s="163" t="s">
        <v>187</v>
      </c>
      <c r="U175" s="203">
        <f t="shared" si="15"/>
        <v>1.4981199999999997</v>
      </c>
    </row>
    <row r="176" spans="2:21" s="165" customFormat="1" x14ac:dyDescent="0.2">
      <c r="B176" s="136"/>
      <c r="C176" s="208" t="s">
        <v>75</v>
      </c>
      <c r="D176" s="208" t="s">
        <v>149</v>
      </c>
      <c r="E176" s="208">
        <v>0.69</v>
      </c>
      <c r="F176" s="208">
        <v>0.15</v>
      </c>
      <c r="G176" s="208">
        <v>0.01</v>
      </c>
      <c r="H176" s="208">
        <v>0.15</v>
      </c>
      <c r="I176" s="208" t="s">
        <v>186</v>
      </c>
      <c r="J176" s="208">
        <v>1.72</v>
      </c>
      <c r="K176" s="209">
        <v>2.6</v>
      </c>
      <c r="L176" s="208">
        <v>8.4</v>
      </c>
      <c r="M176" s="208" t="s">
        <v>131</v>
      </c>
      <c r="N176" s="208" t="s">
        <v>131</v>
      </c>
      <c r="O176" s="209">
        <v>0.34</v>
      </c>
      <c r="P176" s="214">
        <f t="shared" si="10"/>
        <v>0.1937840577675585</v>
      </c>
      <c r="Q176" s="164" t="s">
        <v>131</v>
      </c>
      <c r="R176" s="209">
        <f t="shared" si="11"/>
        <v>6.1273327189590869</v>
      </c>
      <c r="S176" s="139"/>
      <c r="U176" s="203">
        <f t="shared" si="15"/>
        <v>1.8127595360000008</v>
      </c>
    </row>
    <row r="177" spans="2:21" s="165" customFormat="1" x14ac:dyDescent="0.2">
      <c r="B177" s="136"/>
      <c r="C177" s="208" t="s">
        <v>76</v>
      </c>
      <c r="D177" s="208" t="s">
        <v>181</v>
      </c>
      <c r="E177" s="208">
        <v>0.65</v>
      </c>
      <c r="F177" s="208">
        <v>0.18</v>
      </c>
      <c r="G177" s="208">
        <v>0.01</v>
      </c>
      <c r="H177" s="208">
        <v>0.16</v>
      </c>
      <c r="I177" s="208" t="s">
        <v>186</v>
      </c>
      <c r="J177" s="208">
        <v>1.65</v>
      </c>
      <c r="K177" s="208">
        <v>2.59</v>
      </c>
      <c r="L177" s="208">
        <v>20.399999999999999</v>
      </c>
      <c r="M177" s="208" t="s">
        <v>131</v>
      </c>
      <c r="N177" s="208" t="s">
        <v>131</v>
      </c>
      <c r="O177" s="209">
        <v>0.36</v>
      </c>
      <c r="P177" s="214">
        <f t="shared" ref="P177" si="22">O177-Q177</f>
        <v>0.32999999999999996</v>
      </c>
      <c r="Q177" s="164">
        <v>0.03</v>
      </c>
      <c r="R177" s="209">
        <f t="shared" si="11"/>
        <v>5.6168849113750516</v>
      </c>
      <c r="S177" s="139"/>
      <c r="U177" s="203">
        <f t="shared" si="15"/>
        <v>1.7257772240000002</v>
      </c>
    </row>
    <row r="178" spans="2:21" s="165" customFormat="1" x14ac:dyDescent="0.2">
      <c r="B178" s="136"/>
      <c r="C178" s="208" t="s">
        <v>77</v>
      </c>
      <c r="D178" s="208" t="s">
        <v>182</v>
      </c>
      <c r="E178" s="208">
        <v>0.71</v>
      </c>
      <c r="F178" s="208">
        <v>0.14000000000000001</v>
      </c>
      <c r="G178" s="208">
        <v>0.01</v>
      </c>
      <c r="H178" s="208">
        <v>0.16</v>
      </c>
      <c r="I178" s="208" t="s">
        <v>186</v>
      </c>
      <c r="J178" s="208">
        <v>1.57</v>
      </c>
      <c r="K178" s="208">
        <v>2.5299999999999998</v>
      </c>
      <c r="L178" s="208">
        <v>24</v>
      </c>
      <c r="M178" s="208" t="s">
        <v>131</v>
      </c>
      <c r="N178" s="208" t="s">
        <v>131</v>
      </c>
      <c r="O178" s="209">
        <v>0.38</v>
      </c>
      <c r="P178" s="214">
        <f t="shared" si="10"/>
        <v>0.28193622921986394</v>
      </c>
      <c r="Q178" s="164" t="s">
        <v>131</v>
      </c>
      <c r="R178" s="209">
        <f t="shared" si="11"/>
        <v>4.4952649074891884</v>
      </c>
      <c r="S178" s="139"/>
      <c r="U178" s="203">
        <f t="shared" si="15"/>
        <v>1.5030245999999998</v>
      </c>
    </row>
    <row r="179" spans="2:21" s="165" customFormat="1" x14ac:dyDescent="0.2">
      <c r="B179" s="136"/>
      <c r="C179" s="208" t="s">
        <v>188</v>
      </c>
      <c r="D179" s="208" t="s">
        <v>183</v>
      </c>
      <c r="E179" s="208">
        <v>0.71</v>
      </c>
      <c r="F179" s="208">
        <v>0.14000000000000001</v>
      </c>
      <c r="G179" s="208">
        <v>0.01</v>
      </c>
      <c r="H179" s="208">
        <v>0.16</v>
      </c>
      <c r="I179" s="208" t="s">
        <v>186</v>
      </c>
      <c r="J179" s="209">
        <v>1.6</v>
      </c>
      <c r="K179" s="208">
        <v>2.54</v>
      </c>
      <c r="L179" s="208">
        <v>18</v>
      </c>
      <c r="M179" s="208" t="s">
        <v>131</v>
      </c>
      <c r="N179" s="208" t="s">
        <v>131</v>
      </c>
      <c r="O179" s="209">
        <v>0.37</v>
      </c>
      <c r="P179" s="214">
        <f t="shared" si="10"/>
        <v>0.25440749958767322</v>
      </c>
      <c r="Q179" s="164" t="s">
        <v>131</v>
      </c>
      <c r="R179" s="209">
        <f t="shared" si="11"/>
        <v>4.7129699644219762</v>
      </c>
      <c r="S179" s="139"/>
      <c r="U179" s="203">
        <f t="shared" si="15"/>
        <v>1.550318275</v>
      </c>
    </row>
    <row r="180" spans="2:21" s="165" customFormat="1" x14ac:dyDescent="0.2">
      <c r="B180" s="158"/>
      <c r="C180" s="204" t="s">
        <v>189</v>
      </c>
      <c r="D180" s="204" t="s">
        <v>184</v>
      </c>
      <c r="E180" s="204">
        <v>0.64</v>
      </c>
      <c r="F180" s="204">
        <v>0.19</v>
      </c>
      <c r="G180" s="204">
        <v>0.01</v>
      </c>
      <c r="H180" s="204">
        <v>0.16</v>
      </c>
      <c r="I180" s="204" t="s">
        <v>186</v>
      </c>
      <c r="J180" s="211">
        <v>1.6</v>
      </c>
      <c r="K180" s="204">
        <v>2.52</v>
      </c>
      <c r="L180" s="204">
        <v>21.6</v>
      </c>
      <c r="M180" s="204" t="s">
        <v>131</v>
      </c>
      <c r="N180" s="204" t="s">
        <v>131</v>
      </c>
      <c r="O180" s="211">
        <v>0.37</v>
      </c>
      <c r="P180" s="218">
        <f t="shared" si="10"/>
        <v>0.27152443959708328</v>
      </c>
      <c r="Q180" s="215" t="s">
        <v>131</v>
      </c>
      <c r="R180" s="209">
        <f t="shared" si="11"/>
        <v>5.3367493464665889</v>
      </c>
      <c r="S180" s="161"/>
      <c r="U180" s="203">
        <f t="shared" si="15"/>
        <v>1.674616731</v>
      </c>
    </row>
    <row r="181" spans="2:21" s="165" customFormat="1" x14ac:dyDescent="0.2">
      <c r="B181" s="148">
        <v>39</v>
      </c>
      <c r="C181" s="207" t="s">
        <v>178</v>
      </c>
      <c r="D181" s="207" t="s">
        <v>62</v>
      </c>
      <c r="E181" s="207">
        <v>0.25</v>
      </c>
      <c r="F181" s="210">
        <v>0.1</v>
      </c>
      <c r="G181" s="207">
        <v>0.02</v>
      </c>
      <c r="H181" s="207">
        <v>0.63</v>
      </c>
      <c r="I181" s="207" t="s">
        <v>194</v>
      </c>
      <c r="J181" s="207">
        <v>1.32</v>
      </c>
      <c r="K181" s="207">
        <v>2.5499999999999998</v>
      </c>
      <c r="L181" s="207">
        <v>0.3</v>
      </c>
      <c r="M181" s="207" t="s">
        <v>131</v>
      </c>
      <c r="N181" s="207" t="s">
        <v>131</v>
      </c>
      <c r="O181" s="209">
        <v>0.48</v>
      </c>
      <c r="P181" s="214">
        <f t="shared" ref="P181" si="23">O181-Q181</f>
        <v>0.22999999999999998</v>
      </c>
      <c r="Q181" s="164">
        <v>0.25</v>
      </c>
      <c r="R181" s="210">
        <f t="shared" si="11"/>
        <v>111.17776424545519</v>
      </c>
      <c r="S181" s="163" t="s">
        <v>187</v>
      </c>
      <c r="U181" s="203">
        <f t="shared" si="15"/>
        <v>4.7111304000000054</v>
      </c>
    </row>
    <row r="182" spans="2:21" s="165" customFormat="1" x14ac:dyDescent="0.2">
      <c r="B182" s="136"/>
      <c r="C182" s="208" t="s">
        <v>75</v>
      </c>
      <c r="D182" s="208" t="s">
        <v>195</v>
      </c>
      <c r="E182" s="208">
        <v>0.19</v>
      </c>
      <c r="F182" s="209">
        <v>0.1</v>
      </c>
      <c r="G182" s="208">
        <v>0.03</v>
      </c>
      <c r="H182" s="208">
        <v>0.68</v>
      </c>
      <c r="I182" s="208" t="s">
        <v>194</v>
      </c>
      <c r="J182" s="208">
        <v>1.22</v>
      </c>
      <c r="K182" s="208">
        <v>2.5499999999999998</v>
      </c>
      <c r="L182" s="208">
        <v>3.6</v>
      </c>
      <c r="M182" s="208" t="s">
        <v>131</v>
      </c>
      <c r="N182" s="208" t="s">
        <v>131</v>
      </c>
      <c r="O182" s="209">
        <v>0.52</v>
      </c>
      <c r="P182" s="214">
        <f t="shared" si="10"/>
        <v>0.14318507956296145</v>
      </c>
      <c r="Q182" s="164" t="s">
        <v>131</v>
      </c>
      <c r="R182" s="209">
        <f t="shared" si="11"/>
        <v>121.10898273683556</v>
      </c>
      <c r="S182" s="139"/>
      <c r="U182" s="203">
        <f t="shared" si="15"/>
        <v>4.7966908239999997</v>
      </c>
    </row>
    <row r="183" spans="2:21" s="165" customFormat="1" x14ac:dyDescent="0.2">
      <c r="B183" s="136"/>
      <c r="C183" s="208" t="s">
        <v>76</v>
      </c>
      <c r="D183" s="208" t="s">
        <v>196</v>
      </c>
      <c r="E183" s="208">
        <v>0.13</v>
      </c>
      <c r="F183" s="208">
        <v>0.06</v>
      </c>
      <c r="G183" s="208">
        <v>0.03</v>
      </c>
      <c r="H183" s="208">
        <v>0.78</v>
      </c>
      <c r="I183" s="208" t="s">
        <v>194</v>
      </c>
      <c r="J183" s="208">
        <v>1.1200000000000001</v>
      </c>
      <c r="K183" s="208">
        <v>2.5499999999999998</v>
      </c>
      <c r="L183" s="208">
        <v>14.4</v>
      </c>
      <c r="M183" s="208" t="s">
        <v>131</v>
      </c>
      <c r="N183" s="208" t="s">
        <v>131</v>
      </c>
      <c r="O183" s="209">
        <v>0.56000000000000005</v>
      </c>
      <c r="P183" s="214">
        <f t="shared" ref="P183" si="24">O183-Q183</f>
        <v>0.34000000000000008</v>
      </c>
      <c r="Q183" s="164">
        <v>0.22</v>
      </c>
      <c r="R183" s="209">
        <f t="shared" si="11"/>
        <v>135.59363244045636</v>
      </c>
      <c r="S183" s="139"/>
      <c r="U183" s="203">
        <f t="shared" si="15"/>
        <v>4.9096624160000006</v>
      </c>
    </row>
    <row r="184" spans="2:21" s="165" customFormat="1" x14ac:dyDescent="0.2">
      <c r="B184" s="158"/>
      <c r="C184" s="204" t="s">
        <v>77</v>
      </c>
      <c r="D184" s="204" t="s">
        <v>197</v>
      </c>
      <c r="E184" s="211">
        <v>0.1</v>
      </c>
      <c r="F184" s="204">
        <v>0.06</v>
      </c>
      <c r="G184" s="204">
        <v>0.03</v>
      </c>
      <c r="H184" s="204">
        <v>0.81</v>
      </c>
      <c r="I184" s="204" t="s">
        <v>194</v>
      </c>
      <c r="J184" s="204">
        <v>1.25</v>
      </c>
      <c r="K184" s="204">
        <v>2.5299999999999998</v>
      </c>
      <c r="L184" s="204">
        <v>9.6</v>
      </c>
      <c r="M184" s="204" t="s">
        <v>131</v>
      </c>
      <c r="N184" s="204" t="s">
        <v>131</v>
      </c>
      <c r="O184" s="211">
        <v>0.51</v>
      </c>
      <c r="P184" s="218">
        <f t="shared" si="10"/>
        <v>0.20324948566920489</v>
      </c>
      <c r="Q184" s="215" t="s">
        <v>131</v>
      </c>
      <c r="R184" s="209">
        <f t="shared" si="11"/>
        <v>280.86425547128522</v>
      </c>
      <c r="S184" s="161"/>
      <c r="U184" s="203">
        <f t="shared" si="15"/>
        <v>5.6378714760000035</v>
      </c>
    </row>
    <row r="185" spans="2:21" s="165" customFormat="1" x14ac:dyDescent="0.2">
      <c r="B185" s="148">
        <v>40</v>
      </c>
      <c r="C185" s="207" t="s">
        <v>178</v>
      </c>
      <c r="D185" s="207" t="s">
        <v>53</v>
      </c>
      <c r="E185" s="207">
        <v>0.34</v>
      </c>
      <c r="F185" s="207">
        <v>0.08</v>
      </c>
      <c r="G185" s="207">
        <v>0.03</v>
      </c>
      <c r="H185" s="207">
        <v>0.55000000000000004</v>
      </c>
      <c r="I185" s="149" t="s">
        <v>6</v>
      </c>
      <c r="J185" s="207">
        <v>1.42</v>
      </c>
      <c r="K185" s="207">
        <v>2.46</v>
      </c>
      <c r="L185" s="207">
        <v>8.4</v>
      </c>
      <c r="M185" s="207" t="s">
        <v>131</v>
      </c>
      <c r="N185" s="207" t="s">
        <v>131</v>
      </c>
      <c r="O185" s="209">
        <v>0.42</v>
      </c>
      <c r="P185" s="214">
        <f t="shared" ref="P185" si="25">O185-Q185</f>
        <v>0.19999999999999998</v>
      </c>
      <c r="Q185" s="213">
        <v>0.22</v>
      </c>
      <c r="R185" s="210">
        <f t="shared" si="11"/>
        <v>93.746650480101579</v>
      </c>
      <c r="S185" s="163" t="s">
        <v>187</v>
      </c>
      <c r="U185" s="203">
        <f t="shared" si="15"/>
        <v>4.5405959360000026</v>
      </c>
    </row>
    <row r="186" spans="2:21" s="165" customFormat="1" x14ac:dyDescent="0.2">
      <c r="B186" s="136"/>
      <c r="C186" s="208" t="s">
        <v>75</v>
      </c>
      <c r="D186" s="141" t="s">
        <v>198</v>
      </c>
      <c r="E186" s="208">
        <v>0.24</v>
      </c>
      <c r="F186" s="208">
        <v>0.09</v>
      </c>
      <c r="G186" s="208">
        <v>0.03</v>
      </c>
      <c r="H186" s="208">
        <v>0.64</v>
      </c>
      <c r="I186" s="208" t="s">
        <v>194</v>
      </c>
      <c r="J186" s="208">
        <v>1.37</v>
      </c>
      <c r="K186" s="208">
        <v>2.61</v>
      </c>
      <c r="L186" s="208">
        <v>2.4</v>
      </c>
      <c r="M186" s="208" t="s">
        <v>131</v>
      </c>
      <c r="N186" s="208" t="s">
        <v>131</v>
      </c>
      <c r="O186" s="209">
        <v>0.48</v>
      </c>
      <c r="P186" s="214">
        <f t="shared" si="10"/>
        <v>0.12388194912039881</v>
      </c>
      <c r="Q186" s="164" t="s">
        <v>131</v>
      </c>
      <c r="R186" s="209">
        <f t="shared" si="11"/>
        <v>128.48867086836017</v>
      </c>
      <c r="S186" s="139"/>
      <c r="U186" s="203">
        <f t="shared" si="15"/>
        <v>4.855840736000002</v>
      </c>
    </row>
    <row r="187" spans="2:21" s="165" customFormat="1" x14ac:dyDescent="0.2">
      <c r="B187" s="158"/>
      <c r="C187" s="204" t="s">
        <v>76</v>
      </c>
      <c r="D187" s="204" t="s">
        <v>199</v>
      </c>
      <c r="E187" s="204">
        <v>0.19</v>
      </c>
      <c r="F187" s="204">
        <v>7.0000000000000007E-2</v>
      </c>
      <c r="G187" s="204">
        <v>0.04</v>
      </c>
      <c r="H187" s="211">
        <v>0.7</v>
      </c>
      <c r="I187" s="204" t="s">
        <v>194</v>
      </c>
      <c r="J187" s="211">
        <v>1.2</v>
      </c>
      <c r="K187" s="204">
        <v>2.58</v>
      </c>
      <c r="L187" s="204">
        <v>12.6</v>
      </c>
      <c r="M187" s="204" t="s">
        <v>131</v>
      </c>
      <c r="N187" s="204" t="s">
        <v>131</v>
      </c>
      <c r="O187" s="211">
        <v>0.53</v>
      </c>
      <c r="P187" s="218">
        <f t="shared" ref="P187:P188" si="26">O187-Q187</f>
        <v>0.33</v>
      </c>
      <c r="Q187" s="227">
        <v>0.2</v>
      </c>
      <c r="R187" s="209">
        <f t="shared" si="11"/>
        <v>132.05077450943958</v>
      </c>
      <c r="S187" s="161"/>
      <c r="U187" s="203">
        <f t="shared" si="15"/>
        <v>4.8831865040000002</v>
      </c>
    </row>
    <row r="188" spans="2:21" s="165" customFormat="1" x14ac:dyDescent="0.2">
      <c r="B188" s="148">
        <v>41</v>
      </c>
      <c r="C188" s="207" t="s">
        <v>178</v>
      </c>
      <c r="D188" s="207" t="s">
        <v>148</v>
      </c>
      <c r="E188" s="207">
        <v>0.26</v>
      </c>
      <c r="F188" s="207">
        <v>7.0000000000000007E-2</v>
      </c>
      <c r="G188" s="207">
        <v>0.02</v>
      </c>
      <c r="H188" s="207">
        <v>0.65</v>
      </c>
      <c r="I188" s="207" t="s">
        <v>194</v>
      </c>
      <c r="J188" s="207">
        <v>1.45</v>
      </c>
      <c r="K188" s="207">
        <v>2.48</v>
      </c>
      <c r="L188" s="207">
        <v>2.4</v>
      </c>
      <c r="M188" s="207" t="s">
        <v>131</v>
      </c>
      <c r="N188" s="207" t="s">
        <v>131</v>
      </c>
      <c r="O188" s="209">
        <v>0.42</v>
      </c>
      <c r="P188" s="214">
        <f t="shared" si="26"/>
        <v>0.13999999999999996</v>
      </c>
      <c r="Q188" s="213">
        <v>0.28000000000000003</v>
      </c>
      <c r="R188" s="210">
        <f t="shared" si="11"/>
        <v>241.85779657906224</v>
      </c>
      <c r="S188" s="163" t="s">
        <v>187</v>
      </c>
      <c r="U188" s="203">
        <f t="shared" si="15"/>
        <v>5.4883499360000023</v>
      </c>
    </row>
    <row r="189" spans="2:21" s="165" customFormat="1" x14ac:dyDescent="0.2">
      <c r="B189" s="136"/>
      <c r="C189" s="208" t="s">
        <v>75</v>
      </c>
      <c r="D189" s="208" t="s">
        <v>200</v>
      </c>
      <c r="E189" s="208">
        <v>0.23</v>
      </c>
      <c r="F189" s="208">
        <v>7.0000000000000007E-2</v>
      </c>
      <c r="G189" s="208">
        <v>0.03</v>
      </c>
      <c r="H189" s="208">
        <v>0.67</v>
      </c>
      <c r="I189" s="208" t="s">
        <v>194</v>
      </c>
      <c r="J189" s="208">
        <v>1.32</v>
      </c>
      <c r="K189" s="208">
        <v>2.54</v>
      </c>
      <c r="L189" s="208">
        <v>24.6</v>
      </c>
      <c r="M189" s="208" t="s">
        <v>131</v>
      </c>
      <c r="N189" s="208" t="s">
        <v>131</v>
      </c>
      <c r="O189" s="209">
        <v>0.48</v>
      </c>
      <c r="P189" s="214">
        <f t="shared" si="10"/>
        <v>0.28443356121668234</v>
      </c>
      <c r="Q189" s="164" t="s">
        <v>131</v>
      </c>
      <c r="R189" s="209">
        <f t="shared" si="11"/>
        <v>163.66499087155685</v>
      </c>
      <c r="S189" s="139"/>
      <c r="U189" s="203">
        <f t="shared" si="15"/>
        <v>5.0978216000000005</v>
      </c>
    </row>
    <row r="190" spans="2:21" s="165" customFormat="1" x14ac:dyDescent="0.2">
      <c r="B190" s="158"/>
      <c r="C190" s="204" t="s">
        <v>76</v>
      </c>
      <c r="D190" s="204" t="s">
        <v>201</v>
      </c>
      <c r="E190" s="204">
        <v>0.18</v>
      </c>
      <c r="F190" s="204">
        <v>0.05</v>
      </c>
      <c r="G190" s="204">
        <v>0.04</v>
      </c>
      <c r="H190" s="204">
        <v>0.73</v>
      </c>
      <c r="I190" s="204" t="s">
        <v>194</v>
      </c>
      <c r="J190" s="204">
        <v>1.22</v>
      </c>
      <c r="K190" s="204">
        <v>2.61</v>
      </c>
      <c r="L190" s="204">
        <v>3.6</v>
      </c>
      <c r="M190" s="204" t="s">
        <v>131</v>
      </c>
      <c r="N190" s="204" t="s">
        <v>131</v>
      </c>
      <c r="O190" s="211">
        <v>0.53</v>
      </c>
      <c r="P190" s="214">
        <f t="shared" ref="P190" si="27">O190-Q190</f>
        <v>0.32000000000000006</v>
      </c>
      <c r="Q190" s="215">
        <v>0.21</v>
      </c>
      <c r="R190" s="209">
        <f t="shared" si="11"/>
        <v>155.95106794086482</v>
      </c>
      <c r="S190" s="161"/>
      <c r="U190" s="203">
        <f t="shared" si="15"/>
        <v>5.0495422910000016</v>
      </c>
    </row>
    <row r="191" spans="2:21" s="165" customFormat="1" x14ac:dyDescent="0.2">
      <c r="B191" s="148">
        <v>42</v>
      </c>
      <c r="C191" s="207" t="s">
        <v>178</v>
      </c>
      <c r="D191" s="207" t="s">
        <v>148</v>
      </c>
      <c r="E191" s="208">
        <v>0.27</v>
      </c>
      <c r="F191" s="207">
        <v>0.39</v>
      </c>
      <c r="G191" s="207">
        <v>0.11</v>
      </c>
      <c r="H191" s="207">
        <v>0.23</v>
      </c>
      <c r="I191" s="149" t="s">
        <v>32</v>
      </c>
      <c r="J191" s="207">
        <v>1.72</v>
      </c>
      <c r="K191" s="207">
        <v>2.4900000000000002</v>
      </c>
      <c r="L191" s="207">
        <v>5.5</v>
      </c>
      <c r="M191" s="207">
        <v>0.08</v>
      </c>
      <c r="N191" s="207">
        <v>0.23</v>
      </c>
      <c r="O191" s="207">
        <v>0.31</v>
      </c>
      <c r="P191" s="216">
        <f t="shared" si="10"/>
        <v>0.166584100015092</v>
      </c>
      <c r="Q191" s="213" t="s">
        <v>131</v>
      </c>
      <c r="R191" s="210">
        <f t="shared" si="11"/>
        <v>19.661856410024996</v>
      </c>
      <c r="S191" s="163" t="s">
        <v>19</v>
      </c>
      <c r="U191" s="203">
        <f t="shared" ref="U191:U202" si="28">6.531-(7.326*O191)+(15.8*(H191^2))+(3.809*(O191^2))+(3.44*((E191+F191))*H191)-(4.989*(E191+F191)*O191)+(16.1*((E191+F191)^2)*(O191^2))+(16*H191*(O191^2))-(13.6*((E191+F191)^2)*H191)-(34.8*(H191^2)*O191)-(7.99*((E191+F191)^2)*O191)</f>
        <v>2.9786805360000006</v>
      </c>
    </row>
    <row r="192" spans="2:21" s="165" customFormat="1" x14ac:dyDescent="0.2">
      <c r="B192" s="136"/>
      <c r="C192" s="208" t="s">
        <v>18</v>
      </c>
      <c r="D192" s="208" t="s">
        <v>203</v>
      </c>
      <c r="E192" s="208">
        <v>0.21</v>
      </c>
      <c r="F192" s="208">
        <v>0.33</v>
      </c>
      <c r="G192" s="208">
        <v>0.11</v>
      </c>
      <c r="H192" s="208">
        <v>0.35</v>
      </c>
      <c r="I192" s="152" t="s">
        <v>51</v>
      </c>
      <c r="J192" s="208">
        <v>1.64</v>
      </c>
      <c r="K192" s="208">
        <v>2.4300000000000002</v>
      </c>
      <c r="L192" s="208">
        <v>5.2</v>
      </c>
      <c r="M192" s="208">
        <v>0.05</v>
      </c>
      <c r="N192" s="208">
        <v>0.28000000000000003</v>
      </c>
      <c r="O192" s="208">
        <v>0.33</v>
      </c>
      <c r="P192" s="214">
        <f t="shared" ref="P192:P255" si="29">10^((LOG(L192*24)-4.3)/2.8)</f>
        <v>0.16328029655211485</v>
      </c>
      <c r="Q192" s="164" t="s">
        <v>131</v>
      </c>
      <c r="R192" s="209">
        <f t="shared" si="11"/>
        <v>43.915702497665514</v>
      </c>
      <c r="S192" s="139"/>
      <c r="U192" s="203">
        <f t="shared" si="28"/>
        <v>3.7822719439999979</v>
      </c>
    </row>
    <row r="193" spans="2:21" s="165" customFormat="1" x14ac:dyDescent="0.2">
      <c r="B193" s="136"/>
      <c r="C193" s="208" t="s">
        <v>19</v>
      </c>
      <c r="D193" s="208" t="s">
        <v>204</v>
      </c>
      <c r="E193" s="208">
        <v>0.17</v>
      </c>
      <c r="F193" s="208">
        <v>0.27</v>
      </c>
      <c r="G193" s="209">
        <v>0.1</v>
      </c>
      <c r="H193" s="208">
        <v>0.47</v>
      </c>
      <c r="I193" s="152" t="s">
        <v>6</v>
      </c>
      <c r="J193" s="208">
        <v>1.68</v>
      </c>
      <c r="K193" s="208">
        <v>2.42</v>
      </c>
      <c r="L193" s="208">
        <v>0.7</v>
      </c>
      <c r="M193" s="208">
        <v>0.01</v>
      </c>
      <c r="N193" s="208">
        <v>0.3</v>
      </c>
      <c r="O193" s="208">
        <v>0.31</v>
      </c>
      <c r="P193" s="214">
        <f t="shared" si="29"/>
        <v>7.9780393132546104E-2</v>
      </c>
      <c r="Q193" s="164" t="s">
        <v>131</v>
      </c>
      <c r="R193" s="209">
        <f t="shared" si="11"/>
        <v>159.05036546628062</v>
      </c>
      <c r="S193" s="139"/>
      <c r="U193" s="203">
        <f t="shared" si="28"/>
        <v>5.069220915999999</v>
      </c>
    </row>
    <row r="194" spans="2:21" s="165" customFormat="1" x14ac:dyDescent="0.2">
      <c r="B194" s="136"/>
      <c r="C194" s="208" t="s">
        <v>20</v>
      </c>
      <c r="D194" s="208" t="s">
        <v>205</v>
      </c>
      <c r="E194" s="208">
        <v>0.16</v>
      </c>
      <c r="F194" s="208">
        <v>0.24</v>
      </c>
      <c r="G194" s="209">
        <v>0.1</v>
      </c>
      <c r="H194" s="209">
        <v>0.5</v>
      </c>
      <c r="I194" s="152" t="s">
        <v>6</v>
      </c>
      <c r="J194" s="208">
        <v>1.55</v>
      </c>
      <c r="K194" s="208">
        <v>2.41</v>
      </c>
      <c r="L194" s="208">
        <v>0.2</v>
      </c>
      <c r="M194" s="208">
        <v>0.03</v>
      </c>
      <c r="N194" s="208">
        <v>0.32</v>
      </c>
      <c r="O194" s="208">
        <v>0.35</v>
      </c>
      <c r="P194" s="214">
        <f t="shared" si="29"/>
        <v>5.1001876607963514E-2</v>
      </c>
      <c r="Q194" s="164" t="s">
        <v>131</v>
      </c>
      <c r="R194" s="209">
        <f t="shared" si="11"/>
        <v>162.09174466120066</v>
      </c>
      <c r="S194" s="139"/>
      <c r="U194" s="203">
        <f t="shared" si="28"/>
        <v>5.088162500000001</v>
      </c>
    </row>
    <row r="195" spans="2:21" s="165" customFormat="1" x14ac:dyDescent="0.2">
      <c r="B195" s="136"/>
      <c r="C195" s="208" t="s">
        <v>21</v>
      </c>
      <c r="D195" s="208" t="s">
        <v>206</v>
      </c>
      <c r="E195" s="174">
        <v>0.15</v>
      </c>
      <c r="F195" s="208">
        <v>0.25</v>
      </c>
      <c r="G195" s="208">
        <v>0.16</v>
      </c>
      <c r="H195" s="208">
        <v>0.44</v>
      </c>
      <c r="I195" s="152" t="s">
        <v>6</v>
      </c>
      <c r="J195" s="208">
        <v>1.53</v>
      </c>
      <c r="K195" s="208">
        <v>2.38</v>
      </c>
      <c r="L195" s="208">
        <v>0.3</v>
      </c>
      <c r="M195" s="208">
        <v>0.03</v>
      </c>
      <c r="N195" s="208">
        <v>0.33</v>
      </c>
      <c r="O195" s="208">
        <v>0.36</v>
      </c>
      <c r="P195" s="214">
        <f t="shared" si="29"/>
        <v>5.8948925261695886E-2</v>
      </c>
      <c r="Q195" s="164" t="s">
        <v>131</v>
      </c>
      <c r="R195" s="209">
        <f t="shared" si="11"/>
        <v>114.0160468123085</v>
      </c>
      <c r="S195" s="139"/>
      <c r="U195" s="203">
        <f t="shared" si="28"/>
        <v>4.7363392000000015</v>
      </c>
    </row>
    <row r="196" spans="2:21" s="165" customFormat="1" x14ac:dyDescent="0.2">
      <c r="B196" s="158"/>
      <c r="C196" s="204" t="s">
        <v>202</v>
      </c>
      <c r="D196" s="204" t="s">
        <v>207</v>
      </c>
      <c r="E196" s="204">
        <v>0.13</v>
      </c>
      <c r="F196" s="204">
        <v>0.23</v>
      </c>
      <c r="G196" s="204">
        <v>0.16</v>
      </c>
      <c r="H196" s="204">
        <v>0.48</v>
      </c>
      <c r="I196" s="154" t="s">
        <v>6</v>
      </c>
      <c r="J196" s="204">
        <v>1.53</v>
      </c>
      <c r="K196" s="204">
        <v>2.37</v>
      </c>
      <c r="L196" s="204">
        <v>1.4</v>
      </c>
      <c r="M196" s="204">
        <v>0.03</v>
      </c>
      <c r="N196" s="204">
        <v>0.33</v>
      </c>
      <c r="O196" s="204">
        <v>0.36</v>
      </c>
      <c r="P196" s="214">
        <f t="shared" si="29"/>
        <v>0.10218964366763925</v>
      </c>
      <c r="Q196" s="215" t="s">
        <v>131</v>
      </c>
      <c r="R196" s="209">
        <f t="shared" ref="R196:R259" si="30">EXP(U196)</f>
        <v>170.0255527416829</v>
      </c>
      <c r="S196" s="161"/>
      <c r="U196" s="203">
        <f t="shared" si="28"/>
        <v>5.1359487360000022</v>
      </c>
    </row>
    <row r="197" spans="2:21" s="165" customFormat="1" x14ac:dyDescent="0.2">
      <c r="B197" s="148">
        <v>43</v>
      </c>
      <c r="C197" s="207" t="s">
        <v>178</v>
      </c>
      <c r="D197" s="207" t="s">
        <v>158</v>
      </c>
      <c r="E197" s="207">
        <v>0.33</v>
      </c>
      <c r="F197" s="210">
        <v>0.5</v>
      </c>
      <c r="G197" s="207">
        <v>0.12</v>
      </c>
      <c r="H197" s="207">
        <v>0.05</v>
      </c>
      <c r="I197" s="207" t="s">
        <v>136</v>
      </c>
      <c r="J197" s="207">
        <v>1.63</v>
      </c>
      <c r="K197" s="207">
        <v>2.61</v>
      </c>
      <c r="L197" s="207">
        <v>16.600000000000001</v>
      </c>
      <c r="M197" s="207">
        <v>0.22</v>
      </c>
      <c r="N197" s="207">
        <v>0.15</v>
      </c>
      <c r="O197" s="207">
        <v>0.37</v>
      </c>
      <c r="P197" s="216">
        <f t="shared" si="29"/>
        <v>0.2471560177942432</v>
      </c>
      <c r="Q197" s="213" t="s">
        <v>131</v>
      </c>
      <c r="R197" s="210">
        <f t="shared" si="30"/>
        <v>8.0257147542492024</v>
      </c>
      <c r="S197" s="163" t="s">
        <v>19</v>
      </c>
      <c r="U197" s="203">
        <f t="shared" si="28"/>
        <v>2.0826507309999998</v>
      </c>
    </row>
    <row r="198" spans="2:21" s="165" customFormat="1" x14ac:dyDescent="0.2">
      <c r="B198" s="136"/>
      <c r="C198" s="208" t="s">
        <v>208</v>
      </c>
      <c r="D198" s="208" t="s">
        <v>212</v>
      </c>
      <c r="E198" s="208">
        <v>0.31</v>
      </c>
      <c r="F198" s="209">
        <v>0.5</v>
      </c>
      <c r="G198" s="208">
        <v>0.14000000000000001</v>
      </c>
      <c r="H198" s="208">
        <v>0.05</v>
      </c>
      <c r="I198" s="208" t="s">
        <v>136</v>
      </c>
      <c r="J198" s="208">
        <v>1.7</v>
      </c>
      <c r="K198" s="208">
        <v>2.64</v>
      </c>
      <c r="L198" s="208">
        <v>10.8</v>
      </c>
      <c r="M198" s="209">
        <v>0.2</v>
      </c>
      <c r="N198" s="208">
        <v>0.16</v>
      </c>
      <c r="O198" s="208">
        <v>0.36</v>
      </c>
      <c r="P198" s="214">
        <f t="shared" si="29"/>
        <v>0.21198162317312633</v>
      </c>
      <c r="Q198" s="164" t="s">
        <v>131</v>
      </c>
      <c r="R198" s="209">
        <f t="shared" si="30"/>
        <v>9.2009981800403118</v>
      </c>
      <c r="S198" s="139"/>
      <c r="U198" s="203">
        <f t="shared" si="28"/>
        <v>2.2193119759999993</v>
      </c>
    </row>
    <row r="199" spans="2:21" s="165" customFormat="1" x14ac:dyDescent="0.2">
      <c r="B199" s="136"/>
      <c r="C199" s="208" t="s">
        <v>209</v>
      </c>
      <c r="D199" s="208" t="s">
        <v>213</v>
      </c>
      <c r="E199" s="208">
        <v>0.34</v>
      </c>
      <c r="F199" s="208">
        <v>0.48</v>
      </c>
      <c r="G199" s="208">
        <v>0.13</v>
      </c>
      <c r="H199" s="208">
        <v>0.04</v>
      </c>
      <c r="I199" s="208" t="s">
        <v>136</v>
      </c>
      <c r="J199" s="208">
        <v>1.71</v>
      </c>
      <c r="K199" s="208">
        <v>2.67</v>
      </c>
      <c r="L199" s="208">
        <v>8.8000000000000007</v>
      </c>
      <c r="M199" s="208">
        <v>0.19</v>
      </c>
      <c r="N199" s="208">
        <v>0.17</v>
      </c>
      <c r="O199" s="208">
        <v>0.36</v>
      </c>
      <c r="P199" s="214">
        <f t="shared" si="29"/>
        <v>0.1970305368487692</v>
      </c>
      <c r="Q199" s="164" t="s">
        <v>131</v>
      </c>
      <c r="R199" s="209">
        <f t="shared" si="30"/>
        <v>9.1951004646013104</v>
      </c>
      <c r="S199" s="139"/>
      <c r="U199" s="203">
        <f t="shared" si="28"/>
        <v>2.2186707840000013</v>
      </c>
    </row>
    <row r="200" spans="2:21" s="165" customFormat="1" x14ac:dyDescent="0.2">
      <c r="B200" s="136"/>
      <c r="C200" s="208" t="s">
        <v>210</v>
      </c>
      <c r="D200" s="208" t="s">
        <v>214</v>
      </c>
      <c r="E200" s="208">
        <v>0.34</v>
      </c>
      <c r="F200" s="209">
        <v>0.5</v>
      </c>
      <c r="G200" s="208">
        <v>0.14000000000000001</v>
      </c>
      <c r="H200" s="208">
        <v>0.02</v>
      </c>
      <c r="I200" s="208" t="s">
        <v>136</v>
      </c>
      <c r="J200" s="208">
        <v>1.73</v>
      </c>
      <c r="K200" s="208">
        <v>2.65</v>
      </c>
      <c r="L200" s="208">
        <v>4.8</v>
      </c>
      <c r="M200" s="208">
        <v>0.18</v>
      </c>
      <c r="N200" s="208">
        <v>0.17</v>
      </c>
      <c r="O200" s="208">
        <v>0.35</v>
      </c>
      <c r="P200" s="214">
        <f t="shared" si="29"/>
        <v>0.15867873973037366</v>
      </c>
      <c r="Q200" s="164" t="s">
        <v>131</v>
      </c>
      <c r="R200" s="209">
        <f t="shared" si="30"/>
        <v>9.8913684193348228</v>
      </c>
      <c r="S200" s="139"/>
      <c r="U200" s="203">
        <f t="shared" si="28"/>
        <v>2.291662500000001</v>
      </c>
    </row>
    <row r="201" spans="2:21" s="165" customFormat="1" x14ac:dyDescent="0.2">
      <c r="B201" s="136"/>
      <c r="C201" s="208" t="s">
        <v>211</v>
      </c>
      <c r="D201" s="208" t="s">
        <v>215</v>
      </c>
      <c r="E201" s="208">
        <v>0.33</v>
      </c>
      <c r="F201" s="209">
        <v>0.5</v>
      </c>
      <c r="G201" s="208">
        <v>0.14000000000000001</v>
      </c>
      <c r="H201" s="208">
        <v>0.02</v>
      </c>
      <c r="I201" s="208" t="s">
        <v>136</v>
      </c>
      <c r="J201" s="208">
        <v>1.74</v>
      </c>
      <c r="K201" s="208">
        <v>2.67</v>
      </c>
      <c r="L201" s="208">
        <v>1.4</v>
      </c>
      <c r="M201" s="209">
        <v>0.2</v>
      </c>
      <c r="N201" s="208">
        <v>0.15</v>
      </c>
      <c r="O201" s="208">
        <v>0.35</v>
      </c>
      <c r="P201" s="214">
        <f t="shared" si="29"/>
        <v>0.10218964366763925</v>
      </c>
      <c r="Q201" s="164" t="s">
        <v>131</v>
      </c>
      <c r="R201" s="209">
        <f t="shared" si="30"/>
        <v>10.244524574483659</v>
      </c>
      <c r="S201" s="139"/>
      <c r="U201" s="203">
        <f t="shared" si="28"/>
        <v>2.3267433750000004</v>
      </c>
    </row>
    <row r="202" spans="2:21" s="165" customFormat="1" x14ac:dyDescent="0.2">
      <c r="B202" s="158"/>
      <c r="C202" s="204" t="s">
        <v>132</v>
      </c>
      <c r="D202" s="204" t="s">
        <v>216</v>
      </c>
      <c r="E202" s="204">
        <v>0.28999999999999998</v>
      </c>
      <c r="F202" s="204">
        <v>0.46</v>
      </c>
      <c r="G202" s="204">
        <v>0.14000000000000001</v>
      </c>
      <c r="H202" s="204">
        <v>0.11</v>
      </c>
      <c r="I202" s="204" t="s">
        <v>186</v>
      </c>
      <c r="J202" s="204">
        <v>1.79</v>
      </c>
      <c r="K202" s="204">
        <v>2.62</v>
      </c>
      <c r="L202" s="204">
        <v>1.1000000000000001</v>
      </c>
      <c r="M202" s="204">
        <v>0.16</v>
      </c>
      <c r="N202" s="204">
        <v>0.16</v>
      </c>
      <c r="O202" s="204">
        <v>0.32</v>
      </c>
      <c r="P202" s="214">
        <f t="shared" si="29"/>
        <v>9.3756503457026935E-2</v>
      </c>
      <c r="Q202" s="215" t="s">
        <v>131</v>
      </c>
      <c r="R202" s="209">
        <f t="shared" si="30"/>
        <v>12.774870512109477</v>
      </c>
      <c r="S202" s="161"/>
      <c r="U202" s="203">
        <f t="shared" si="28"/>
        <v>2.5474800000000011</v>
      </c>
    </row>
    <row r="203" spans="2:21" s="165" customFormat="1" x14ac:dyDescent="0.2">
      <c r="B203" s="148">
        <v>44</v>
      </c>
      <c r="C203" s="207" t="s">
        <v>217</v>
      </c>
      <c r="D203" s="207" t="s">
        <v>84</v>
      </c>
      <c r="E203" s="293">
        <v>0.9</v>
      </c>
      <c r="F203" s="293"/>
      <c r="G203" s="207">
        <v>0.03</v>
      </c>
      <c r="H203" s="207">
        <v>7.0000000000000007E-2</v>
      </c>
      <c r="I203" s="207" t="s">
        <v>2</v>
      </c>
      <c r="J203" s="207">
        <v>1.46</v>
      </c>
      <c r="K203" s="207" t="s">
        <v>131</v>
      </c>
      <c r="L203" s="207">
        <v>102.9</v>
      </c>
      <c r="M203" s="207">
        <v>0.28000000000000003</v>
      </c>
      <c r="N203" s="207">
        <v>0.14000000000000001</v>
      </c>
      <c r="O203" s="207">
        <v>0.42</v>
      </c>
      <c r="P203" s="216">
        <f t="shared" si="29"/>
        <v>0.47417437158754311</v>
      </c>
      <c r="Q203" s="213" t="s">
        <v>131</v>
      </c>
      <c r="R203" s="210">
        <f t="shared" si="30"/>
        <v>4.3551088314838804</v>
      </c>
      <c r="S203" s="163" t="s">
        <v>19</v>
      </c>
      <c r="U203" s="203">
        <f t="shared" ref="U203:U210" si="31">6.531-(7.326*O203)+(15.8*(H203^2))+(3.809*(O203^2))+(3.44*((E203))*H203)-(4.989*(E203)*O203)+(16.1*((E203)^2)*(O203^2))+(16*H203*(O203^2))-(13.6*((E203)^2)*H203)-(34.8*(H203^2)*O203)-(7.99*((E203)^2)*O203)</f>
        <v>1.4713496000000008</v>
      </c>
    </row>
    <row r="204" spans="2:21" s="165" customFormat="1" x14ac:dyDescent="0.2">
      <c r="B204" s="136"/>
      <c r="C204" s="208" t="s">
        <v>218</v>
      </c>
      <c r="D204" s="141" t="s">
        <v>219</v>
      </c>
      <c r="E204" s="292">
        <v>0.9</v>
      </c>
      <c r="F204" s="292"/>
      <c r="G204" s="208">
        <v>0.02</v>
      </c>
      <c r="H204" s="208">
        <v>0.08</v>
      </c>
      <c r="I204" s="208" t="s">
        <v>2</v>
      </c>
      <c r="J204" s="208">
        <v>1.57</v>
      </c>
      <c r="K204" s="208" t="s">
        <v>131</v>
      </c>
      <c r="L204" s="208">
        <v>68.3</v>
      </c>
      <c r="M204" s="208">
        <v>0.27</v>
      </c>
      <c r="N204" s="208">
        <v>0.12</v>
      </c>
      <c r="O204" s="208">
        <v>0.39</v>
      </c>
      <c r="P204" s="214">
        <f t="shared" si="29"/>
        <v>0.40960811480779807</v>
      </c>
      <c r="Q204" s="164" t="s">
        <v>131</v>
      </c>
      <c r="R204" s="209">
        <f t="shared" si="30"/>
        <v>4.6502091635675082</v>
      </c>
      <c r="S204" s="139"/>
      <c r="U204" s="203">
        <f t="shared" si="31"/>
        <v>1.5369121999999988</v>
      </c>
    </row>
    <row r="205" spans="2:21" s="165" customFormat="1" x14ac:dyDescent="0.2">
      <c r="B205" s="136"/>
      <c r="C205" s="208" t="s">
        <v>19</v>
      </c>
      <c r="D205" s="208" t="s">
        <v>220</v>
      </c>
      <c r="E205" s="291">
        <v>0.86</v>
      </c>
      <c r="F205" s="291"/>
      <c r="G205" s="208">
        <v>0.03</v>
      </c>
      <c r="H205" s="208">
        <v>0.11</v>
      </c>
      <c r="I205" s="208" t="s">
        <v>136</v>
      </c>
      <c r="J205" s="208">
        <v>1.69</v>
      </c>
      <c r="K205" s="208" t="s">
        <v>131</v>
      </c>
      <c r="L205" s="208">
        <v>14.7</v>
      </c>
      <c r="M205" s="208">
        <v>0.18</v>
      </c>
      <c r="N205" s="208">
        <v>0.15</v>
      </c>
      <c r="O205" s="208">
        <v>0.33</v>
      </c>
      <c r="P205" s="214">
        <f t="shared" si="29"/>
        <v>0.23665590682576054</v>
      </c>
      <c r="Q205" s="164" t="s">
        <v>131</v>
      </c>
      <c r="R205" s="209">
        <f t="shared" si="30"/>
        <v>6.8335333241721088</v>
      </c>
      <c r="S205" s="139"/>
      <c r="U205" s="203">
        <f t="shared" si="31"/>
        <v>1.9218418639999999</v>
      </c>
    </row>
    <row r="206" spans="2:21" s="165" customFormat="1" x14ac:dyDescent="0.2">
      <c r="B206" s="158"/>
      <c r="C206" s="204" t="s">
        <v>20</v>
      </c>
      <c r="D206" s="204" t="s">
        <v>199</v>
      </c>
      <c r="E206" s="287">
        <v>0.75</v>
      </c>
      <c r="F206" s="287"/>
      <c r="G206" s="204">
        <v>0.04</v>
      </c>
      <c r="H206" s="204">
        <v>0.21</v>
      </c>
      <c r="I206" s="204" t="s">
        <v>221</v>
      </c>
      <c r="J206" s="204">
        <v>1.62</v>
      </c>
      <c r="K206" s="204" t="s">
        <v>131</v>
      </c>
      <c r="L206" s="204">
        <v>8.4</v>
      </c>
      <c r="M206" s="204">
        <v>0.17</v>
      </c>
      <c r="N206" s="204">
        <v>0.18</v>
      </c>
      <c r="O206" s="204">
        <v>0.35</v>
      </c>
      <c r="P206" s="214">
        <f t="shared" si="29"/>
        <v>0.1937840577675585</v>
      </c>
      <c r="Q206" s="215" t="s">
        <v>131</v>
      </c>
      <c r="R206" s="209">
        <f t="shared" si="30"/>
        <v>8.730227027898243</v>
      </c>
      <c r="S206" s="161"/>
      <c r="U206" s="203">
        <f t="shared" si="31"/>
        <v>2.1667913749999999</v>
      </c>
    </row>
    <row r="207" spans="2:21" s="165" customFormat="1" x14ac:dyDescent="0.2">
      <c r="B207" s="148">
        <v>45</v>
      </c>
      <c r="C207" s="207" t="s">
        <v>178</v>
      </c>
      <c r="D207" s="207" t="s">
        <v>100</v>
      </c>
      <c r="E207" s="292">
        <v>0.8</v>
      </c>
      <c r="F207" s="292"/>
      <c r="G207" s="207">
        <v>0.08</v>
      </c>
      <c r="H207" s="207">
        <v>0.12</v>
      </c>
      <c r="I207" s="207" t="s">
        <v>186</v>
      </c>
      <c r="J207" s="207">
        <v>1.43</v>
      </c>
      <c r="K207" s="207" t="s">
        <v>131</v>
      </c>
      <c r="L207" s="207">
        <v>17.3</v>
      </c>
      <c r="M207" s="207">
        <v>0.15</v>
      </c>
      <c r="N207" s="207">
        <v>0.28000000000000003</v>
      </c>
      <c r="O207" s="207">
        <v>0.42</v>
      </c>
      <c r="P207" s="216">
        <f t="shared" si="29"/>
        <v>0.25082892863596579</v>
      </c>
      <c r="Q207" s="213" t="s">
        <v>131</v>
      </c>
      <c r="R207" s="210">
        <f t="shared" si="30"/>
        <v>5.81880433548959</v>
      </c>
      <c r="S207" s="163" t="s">
        <v>19</v>
      </c>
      <c r="U207" s="203">
        <f t="shared" si="31"/>
        <v>1.7610948000000004</v>
      </c>
    </row>
    <row r="208" spans="2:21" s="165" customFormat="1" x14ac:dyDescent="0.2">
      <c r="B208" s="136"/>
      <c r="C208" s="208" t="s">
        <v>18</v>
      </c>
      <c r="D208" s="141" t="s">
        <v>222</v>
      </c>
      <c r="E208" s="291">
        <v>0.64</v>
      </c>
      <c r="F208" s="291"/>
      <c r="G208" s="208">
        <v>0.08</v>
      </c>
      <c r="H208" s="208">
        <v>0.28000000000000003</v>
      </c>
      <c r="I208" s="208" t="s">
        <v>221</v>
      </c>
      <c r="J208" s="208">
        <v>1.71</v>
      </c>
      <c r="K208" s="208" t="s">
        <v>131</v>
      </c>
      <c r="L208" s="208">
        <v>0.05</v>
      </c>
      <c r="M208" s="208">
        <v>0.06</v>
      </c>
      <c r="N208" s="208">
        <v>0.26</v>
      </c>
      <c r="O208" s="208">
        <v>0.32</v>
      </c>
      <c r="P208" s="214">
        <f t="shared" si="29"/>
        <v>3.1085991987579692E-2</v>
      </c>
      <c r="Q208" s="164" t="s">
        <v>131</v>
      </c>
      <c r="R208" s="209">
        <f t="shared" si="30"/>
        <v>21.415026831569818</v>
      </c>
      <c r="S208" s="139"/>
      <c r="U208" s="203">
        <f t="shared" si="31"/>
        <v>3.0640928639999987</v>
      </c>
    </row>
    <row r="209" spans="2:21" s="165" customFormat="1" x14ac:dyDescent="0.2">
      <c r="B209" s="136"/>
      <c r="C209" s="208" t="s">
        <v>75</v>
      </c>
      <c r="D209" s="208" t="s">
        <v>223</v>
      </c>
      <c r="E209" s="291">
        <v>0.54</v>
      </c>
      <c r="F209" s="291"/>
      <c r="G209" s="208">
        <v>0.08</v>
      </c>
      <c r="H209" s="208">
        <v>0.38</v>
      </c>
      <c r="I209" s="152" t="s">
        <v>51</v>
      </c>
      <c r="J209" s="208">
        <v>1.56</v>
      </c>
      <c r="K209" s="208" t="s">
        <v>131</v>
      </c>
      <c r="L209" s="208">
        <v>0.5</v>
      </c>
      <c r="M209" s="208">
        <v>0.09</v>
      </c>
      <c r="N209" s="208">
        <v>0.28000000000000003</v>
      </c>
      <c r="O209" s="208">
        <v>0.37</v>
      </c>
      <c r="P209" s="214">
        <f t="shared" si="29"/>
        <v>7.0746928222926761E-2</v>
      </c>
      <c r="Q209" s="164" t="s">
        <v>131</v>
      </c>
      <c r="R209" s="209">
        <f t="shared" si="30"/>
        <v>35.843500874987576</v>
      </c>
      <c r="S209" s="139"/>
      <c r="U209" s="203">
        <f t="shared" si="31"/>
        <v>3.5791622640000003</v>
      </c>
    </row>
    <row r="210" spans="2:21" s="165" customFormat="1" x14ac:dyDescent="0.2">
      <c r="B210" s="158"/>
      <c r="C210" s="204" t="s">
        <v>76</v>
      </c>
      <c r="D210" s="204" t="s">
        <v>224</v>
      </c>
      <c r="E210" s="287">
        <v>0.52</v>
      </c>
      <c r="F210" s="287"/>
      <c r="G210" s="204">
        <v>0.09</v>
      </c>
      <c r="H210" s="204">
        <v>0.39</v>
      </c>
      <c r="I210" s="154" t="s">
        <v>51</v>
      </c>
      <c r="J210" s="204">
        <v>1.65</v>
      </c>
      <c r="K210" s="204" t="s">
        <v>131</v>
      </c>
      <c r="L210" s="204">
        <v>4.4000000000000004</v>
      </c>
      <c r="M210" s="211">
        <v>0.1</v>
      </c>
      <c r="N210" s="204">
        <v>0.26</v>
      </c>
      <c r="O210" s="204">
        <v>0.36</v>
      </c>
      <c r="P210" s="214">
        <f t="shared" si="29"/>
        <v>0.15382354928290309</v>
      </c>
      <c r="Q210" s="215" t="s">
        <v>131</v>
      </c>
      <c r="R210" s="209">
        <f t="shared" si="30"/>
        <v>45.131410341806564</v>
      </c>
      <c r="S210" s="161"/>
      <c r="U210" s="203">
        <f t="shared" si="31"/>
        <v>3.8095784639999994</v>
      </c>
    </row>
    <row r="211" spans="2:21" s="165" customFormat="1" x14ac:dyDescent="0.2">
      <c r="B211" s="148">
        <v>46</v>
      </c>
      <c r="C211" s="207" t="s">
        <v>178</v>
      </c>
      <c r="D211" s="207" t="s">
        <v>138</v>
      </c>
      <c r="E211" s="208">
        <v>0.25</v>
      </c>
      <c r="F211" s="208">
        <v>0.36</v>
      </c>
      <c r="G211" s="207">
        <v>0.12</v>
      </c>
      <c r="H211" s="207">
        <v>0.27</v>
      </c>
      <c r="I211" s="149" t="s">
        <v>32</v>
      </c>
      <c r="J211" s="207">
        <v>1.57</v>
      </c>
      <c r="K211" s="207">
        <v>2.41</v>
      </c>
      <c r="L211" s="207">
        <v>9.6999999999999993</v>
      </c>
      <c r="M211" s="207">
        <v>0.11</v>
      </c>
      <c r="N211" s="207">
        <v>0.24</v>
      </c>
      <c r="O211" s="207">
        <v>0.35</v>
      </c>
      <c r="P211" s="216">
        <f t="shared" si="29"/>
        <v>0.20400310478480105</v>
      </c>
      <c r="Q211" s="213" t="s">
        <v>131</v>
      </c>
      <c r="R211" s="210">
        <f t="shared" si="30"/>
        <v>21.220387094827185</v>
      </c>
      <c r="S211" s="163" t="s">
        <v>19</v>
      </c>
      <c r="U211" s="203">
        <f t="shared" ref="U211:U242" si="32">6.531-(7.326*O211)+(15.8*(H211^2))+(3.809*(O211^2))+(3.44*((E211+F211))*H211)-(4.989*(E211+F211)*O211)+(16.1*((E211+F211)^2)*(O211^2))+(16*H211*(O211^2))-(13.6*((E211+F211)^2)*H211)-(34.8*(H211^2)*O211)-(7.99*((E211+F211)^2)*O211)</f>
        <v>3.0549623750000001</v>
      </c>
    </row>
    <row r="212" spans="2:21" s="165" customFormat="1" x14ac:dyDescent="0.2">
      <c r="B212" s="136"/>
      <c r="C212" s="208" t="s">
        <v>18</v>
      </c>
      <c r="D212" s="208" t="s">
        <v>225</v>
      </c>
      <c r="E212" s="209">
        <v>0.2</v>
      </c>
      <c r="F212" s="208">
        <v>0.32</v>
      </c>
      <c r="G212" s="209">
        <v>0.1</v>
      </c>
      <c r="H212" s="208">
        <v>0.37</v>
      </c>
      <c r="I212" s="152" t="s">
        <v>51</v>
      </c>
      <c r="J212" s="208">
        <v>1.59</v>
      </c>
      <c r="K212" s="208">
        <v>2.4300000000000002</v>
      </c>
      <c r="L212" s="208">
        <v>3.2</v>
      </c>
      <c r="M212" s="208">
        <v>0.08</v>
      </c>
      <c r="N212" s="208">
        <v>0.26</v>
      </c>
      <c r="O212" s="208">
        <v>0.34</v>
      </c>
      <c r="P212" s="214">
        <f t="shared" si="29"/>
        <v>0.13728687110253954</v>
      </c>
      <c r="Q212" s="164" t="s">
        <v>131</v>
      </c>
      <c r="R212" s="209">
        <f t="shared" si="30"/>
        <v>49.199754025300379</v>
      </c>
      <c r="S212" s="139"/>
      <c r="U212" s="203">
        <f t="shared" si="32"/>
        <v>3.8958886240000004</v>
      </c>
    </row>
    <row r="213" spans="2:21" s="165" customFormat="1" x14ac:dyDescent="0.2">
      <c r="B213" s="136"/>
      <c r="C213" s="208" t="s">
        <v>19</v>
      </c>
      <c r="D213" s="208" t="s">
        <v>226</v>
      </c>
      <c r="E213" s="208">
        <v>0.17</v>
      </c>
      <c r="F213" s="208">
        <v>0.28000000000000003</v>
      </c>
      <c r="G213" s="208">
        <v>0.09</v>
      </c>
      <c r="H213" s="208">
        <v>0.47</v>
      </c>
      <c r="I213" s="152" t="s">
        <v>6</v>
      </c>
      <c r="J213" s="208">
        <v>1.55</v>
      </c>
      <c r="K213" s="208">
        <v>2.48</v>
      </c>
      <c r="L213" s="208">
        <v>1.1000000000000001</v>
      </c>
      <c r="M213" s="208">
        <v>0.09</v>
      </c>
      <c r="N213" s="208">
        <v>0.28000000000000003</v>
      </c>
      <c r="O213" s="208">
        <v>0.37</v>
      </c>
      <c r="P213" s="214">
        <f t="shared" si="29"/>
        <v>9.3756503457026935E-2</v>
      </c>
      <c r="Q213" s="164" t="s">
        <v>131</v>
      </c>
      <c r="R213" s="209">
        <f t="shared" si="30"/>
        <v>87.131691972708367</v>
      </c>
      <c r="S213" s="139"/>
      <c r="U213" s="203">
        <f t="shared" si="32"/>
        <v>4.4674206750000005</v>
      </c>
    </row>
    <row r="214" spans="2:21" s="165" customFormat="1" x14ac:dyDescent="0.2">
      <c r="B214" s="136"/>
      <c r="C214" s="208" t="s">
        <v>75</v>
      </c>
      <c r="D214" s="208" t="s">
        <v>227</v>
      </c>
      <c r="E214" s="208">
        <v>0.14000000000000001</v>
      </c>
      <c r="F214" s="208">
        <v>0.23</v>
      </c>
      <c r="G214" s="208">
        <v>0.11</v>
      </c>
      <c r="H214" s="208">
        <v>0.52</v>
      </c>
      <c r="I214" s="152" t="s">
        <v>6</v>
      </c>
      <c r="J214" s="208">
        <v>1.57</v>
      </c>
      <c r="K214" s="208">
        <v>2.41</v>
      </c>
      <c r="L214" s="208">
        <v>0.9</v>
      </c>
      <c r="M214" s="208">
        <v>0.03</v>
      </c>
      <c r="N214" s="208">
        <v>0.32</v>
      </c>
      <c r="O214" s="208">
        <v>0.35</v>
      </c>
      <c r="P214" s="214">
        <f t="shared" si="29"/>
        <v>8.72722835328021E-2</v>
      </c>
      <c r="Q214" s="164" t="s">
        <v>131</v>
      </c>
      <c r="R214" s="209">
        <f t="shared" si="30"/>
        <v>214.0767027781059</v>
      </c>
      <c r="S214" s="139"/>
      <c r="U214" s="203">
        <f t="shared" si="32"/>
        <v>5.3663343750000001</v>
      </c>
    </row>
    <row r="215" spans="2:21" s="165" customFormat="1" x14ac:dyDescent="0.2">
      <c r="B215" s="158"/>
      <c r="C215" s="204" t="s">
        <v>76</v>
      </c>
      <c r="D215" s="204" t="s">
        <v>228</v>
      </c>
      <c r="E215" s="204">
        <v>0.13</v>
      </c>
      <c r="F215" s="204">
        <v>0.22</v>
      </c>
      <c r="G215" s="204">
        <v>0.14000000000000001</v>
      </c>
      <c r="H215" s="211">
        <v>0.5</v>
      </c>
      <c r="I215" s="154" t="s">
        <v>6</v>
      </c>
      <c r="J215" s="211">
        <v>1.4</v>
      </c>
      <c r="K215" s="204">
        <v>2.4300000000000002</v>
      </c>
      <c r="L215" s="204">
        <v>4.5999999999999996</v>
      </c>
      <c r="M215" s="204">
        <v>0.11</v>
      </c>
      <c r="N215" s="204">
        <v>0.31</v>
      </c>
      <c r="O215" s="204">
        <v>0.42</v>
      </c>
      <c r="P215" s="218">
        <f t="shared" si="29"/>
        <v>0.15628508245309999</v>
      </c>
      <c r="Q215" s="215" t="s">
        <v>131</v>
      </c>
      <c r="R215" s="209">
        <f t="shared" si="30"/>
        <v>122.19571736372487</v>
      </c>
      <c r="S215" s="161"/>
      <c r="U215" s="203">
        <f t="shared" si="32"/>
        <v>4.8056240000000008</v>
      </c>
    </row>
    <row r="216" spans="2:21" s="165" customFormat="1" x14ac:dyDescent="0.2">
      <c r="B216" s="148">
        <v>47</v>
      </c>
      <c r="C216" s="207" t="s">
        <v>131</v>
      </c>
      <c r="D216" s="207" t="s">
        <v>84</v>
      </c>
      <c r="E216" s="207">
        <v>0.44</v>
      </c>
      <c r="F216" s="207">
        <v>0.35</v>
      </c>
      <c r="G216" s="207">
        <v>7.0000000000000007E-2</v>
      </c>
      <c r="H216" s="207">
        <v>0.14000000000000001</v>
      </c>
      <c r="I216" s="207" t="s">
        <v>186</v>
      </c>
      <c r="J216" s="207">
        <v>1.45</v>
      </c>
      <c r="K216" s="207">
        <v>2.54</v>
      </c>
      <c r="L216" s="207">
        <v>11.2</v>
      </c>
      <c r="M216" s="207">
        <v>0.26</v>
      </c>
      <c r="N216" s="210">
        <f>O216-M216</f>
        <v>0.24</v>
      </c>
      <c r="O216" s="210">
        <v>0.5</v>
      </c>
      <c r="P216" s="214">
        <f t="shared" ref="P216" si="33">O216-Q216</f>
        <v>0.43</v>
      </c>
      <c r="Q216" s="213">
        <v>7.0000000000000007E-2</v>
      </c>
      <c r="R216" s="210">
        <f t="shared" si="30"/>
        <v>4.899511959234836</v>
      </c>
      <c r="S216" s="163" t="s">
        <v>230</v>
      </c>
      <c r="U216" s="203">
        <f t="shared" si="32"/>
        <v>1.5891356000000001</v>
      </c>
    </row>
    <row r="217" spans="2:21" s="165" customFormat="1" x14ac:dyDescent="0.2">
      <c r="B217" s="136"/>
      <c r="C217" s="208" t="s">
        <v>131</v>
      </c>
      <c r="D217" s="141" t="s">
        <v>219</v>
      </c>
      <c r="E217" s="208">
        <v>0.43</v>
      </c>
      <c r="F217" s="208">
        <v>0.34</v>
      </c>
      <c r="G217" s="208">
        <v>0.08</v>
      </c>
      <c r="H217" s="208">
        <v>0.15</v>
      </c>
      <c r="I217" s="208" t="s">
        <v>186</v>
      </c>
      <c r="J217" s="208">
        <v>1.41</v>
      </c>
      <c r="K217" s="209">
        <v>2.5499999999999998</v>
      </c>
      <c r="L217" s="208">
        <v>6.3</v>
      </c>
      <c r="M217" s="174">
        <v>0.28000000000000003</v>
      </c>
      <c r="N217" s="208">
        <f>O217-M217</f>
        <v>0.24</v>
      </c>
      <c r="O217" s="208">
        <v>0.52</v>
      </c>
      <c r="P217" s="214">
        <f t="shared" si="29"/>
        <v>0.17486265505151444</v>
      </c>
      <c r="Q217" s="164" t="s">
        <v>131</v>
      </c>
      <c r="R217" s="209">
        <f t="shared" si="30"/>
        <v>5.2420657932727153</v>
      </c>
      <c r="S217" s="139"/>
      <c r="U217" s="203">
        <f t="shared" si="32"/>
        <v>1.6567156559999989</v>
      </c>
    </row>
    <row r="218" spans="2:21" s="165" customFormat="1" x14ac:dyDescent="0.2">
      <c r="B218" s="158"/>
      <c r="C218" s="204" t="s">
        <v>131</v>
      </c>
      <c r="D218" s="204" t="s">
        <v>149</v>
      </c>
      <c r="E218" s="208">
        <v>0.43</v>
      </c>
      <c r="F218" s="208">
        <v>0.32</v>
      </c>
      <c r="G218" s="208">
        <v>0.12</v>
      </c>
      <c r="H218" s="208">
        <v>0.13</v>
      </c>
      <c r="I218" s="204" t="s">
        <v>186</v>
      </c>
      <c r="J218" s="211">
        <v>1.5</v>
      </c>
      <c r="K218" s="204">
        <v>2.63</v>
      </c>
      <c r="L218" s="204">
        <v>3</v>
      </c>
      <c r="M218" s="204">
        <v>0.24</v>
      </c>
      <c r="N218" s="204">
        <v>0.24</v>
      </c>
      <c r="O218" s="211">
        <v>0.48</v>
      </c>
      <c r="P218" s="218">
        <f t="shared" si="29"/>
        <v>0.13415867140331778</v>
      </c>
      <c r="Q218" s="215" t="s">
        <v>131</v>
      </c>
      <c r="R218" s="209">
        <f t="shared" si="30"/>
        <v>6.2350587393886725</v>
      </c>
      <c r="S218" s="161"/>
      <c r="U218" s="203">
        <f t="shared" si="32"/>
        <v>1.8301880000000006</v>
      </c>
    </row>
    <row r="219" spans="2:21" s="165" customFormat="1" x14ac:dyDescent="0.2">
      <c r="B219" s="148">
        <v>48</v>
      </c>
      <c r="C219" s="207" t="s">
        <v>131</v>
      </c>
      <c r="D219" s="207" t="s">
        <v>84</v>
      </c>
      <c r="E219" s="207">
        <v>0.43</v>
      </c>
      <c r="F219" s="207">
        <v>0.35</v>
      </c>
      <c r="G219" s="207">
        <v>0.09</v>
      </c>
      <c r="H219" s="207">
        <v>0.13</v>
      </c>
      <c r="I219" s="207" t="s">
        <v>186</v>
      </c>
      <c r="J219" s="207">
        <v>1.39</v>
      </c>
      <c r="K219" s="207">
        <v>2.5499999999999998</v>
      </c>
      <c r="L219" s="207">
        <v>14</v>
      </c>
      <c r="M219" s="208">
        <v>0.25</v>
      </c>
      <c r="N219" s="208">
        <v>0.25</v>
      </c>
      <c r="O219" s="210">
        <v>0.5</v>
      </c>
      <c r="P219" s="214">
        <f t="shared" ref="P219" si="34">O219-Q219</f>
        <v>0.45</v>
      </c>
      <c r="Q219" s="213">
        <v>0.05</v>
      </c>
      <c r="R219" s="210">
        <f t="shared" si="30"/>
        <v>5.2536170432596396</v>
      </c>
      <c r="S219" s="163" t="s">
        <v>230</v>
      </c>
      <c r="U219" s="203">
        <f t="shared" si="32"/>
        <v>1.6589168000000001</v>
      </c>
    </row>
    <row r="220" spans="2:21" s="165" customFormat="1" x14ac:dyDescent="0.2">
      <c r="B220" s="136"/>
      <c r="C220" s="208" t="s">
        <v>131</v>
      </c>
      <c r="D220" s="141" t="s">
        <v>219</v>
      </c>
      <c r="E220" s="208">
        <v>0.41</v>
      </c>
      <c r="F220" s="208">
        <v>0.35</v>
      </c>
      <c r="G220" s="209">
        <v>0.1</v>
      </c>
      <c r="H220" s="208">
        <v>0.14000000000000001</v>
      </c>
      <c r="I220" s="208" t="s">
        <v>186</v>
      </c>
      <c r="J220" s="208">
        <v>1.41</v>
      </c>
      <c r="K220" s="208">
        <v>2.64</v>
      </c>
      <c r="L220" s="208">
        <v>6.3</v>
      </c>
      <c r="M220" s="208">
        <v>0.24</v>
      </c>
      <c r="N220" s="208">
        <v>0.25</v>
      </c>
      <c r="O220" s="209">
        <v>0.49</v>
      </c>
      <c r="P220" s="214">
        <f t="shared" si="29"/>
        <v>0.17486265505151444</v>
      </c>
      <c r="Q220" s="164" t="s">
        <v>131</v>
      </c>
      <c r="R220" s="209">
        <f t="shared" si="30"/>
        <v>5.7480592494433251</v>
      </c>
      <c r="S220" s="139"/>
      <c r="U220" s="203">
        <f t="shared" si="32"/>
        <v>1.7488622760000005</v>
      </c>
    </row>
    <row r="221" spans="2:21" s="165" customFormat="1" x14ac:dyDescent="0.2">
      <c r="B221" s="158"/>
      <c r="C221" s="204" t="s">
        <v>131</v>
      </c>
      <c r="D221" s="204" t="s">
        <v>149</v>
      </c>
      <c r="E221" s="204">
        <v>0.41</v>
      </c>
      <c r="F221" s="204">
        <v>0.33</v>
      </c>
      <c r="G221" s="204">
        <v>0.12</v>
      </c>
      <c r="H221" s="204">
        <v>0.14000000000000001</v>
      </c>
      <c r="I221" s="204" t="s">
        <v>186</v>
      </c>
      <c r="J221" s="204">
        <v>1.45</v>
      </c>
      <c r="K221" s="211">
        <v>2.74</v>
      </c>
      <c r="L221" s="204">
        <v>3</v>
      </c>
      <c r="M221" s="204">
        <v>0.26</v>
      </c>
      <c r="N221" s="204">
        <v>0.23</v>
      </c>
      <c r="O221" s="211">
        <v>0.49</v>
      </c>
      <c r="P221" s="218">
        <f t="shared" si="29"/>
        <v>0.13415867140331778</v>
      </c>
      <c r="Q221" s="215" t="s">
        <v>131</v>
      </c>
      <c r="R221" s="209">
        <f t="shared" si="30"/>
        <v>6.3390389767162638</v>
      </c>
      <c r="S221" s="161"/>
      <c r="U221" s="203">
        <f t="shared" si="32"/>
        <v>1.8467271759999999</v>
      </c>
    </row>
    <row r="222" spans="2:21" s="165" customFormat="1" x14ac:dyDescent="0.2">
      <c r="B222" s="148">
        <v>49</v>
      </c>
      <c r="C222" s="207" t="s">
        <v>131</v>
      </c>
      <c r="D222" s="207" t="s">
        <v>84</v>
      </c>
      <c r="E222" s="207">
        <v>0.45</v>
      </c>
      <c r="F222" s="207">
        <v>0.35</v>
      </c>
      <c r="G222" s="207">
        <v>7.0000000000000007E-2</v>
      </c>
      <c r="H222" s="207">
        <v>0.12</v>
      </c>
      <c r="I222" s="207" t="s">
        <v>186</v>
      </c>
      <c r="J222" s="207">
        <v>1.56</v>
      </c>
      <c r="K222" s="207">
        <v>2.66</v>
      </c>
      <c r="L222" s="207">
        <v>3</v>
      </c>
      <c r="M222" s="207">
        <v>0.22</v>
      </c>
      <c r="N222" s="207">
        <v>0.18</v>
      </c>
      <c r="O222" s="210">
        <v>0.4</v>
      </c>
      <c r="P222" s="214">
        <f t="shared" ref="P222" si="35">O222-Q222</f>
        <v>0.35000000000000003</v>
      </c>
      <c r="Q222" s="213">
        <v>0.05</v>
      </c>
      <c r="R222" s="210">
        <f t="shared" si="30"/>
        <v>6.2763713313357679</v>
      </c>
      <c r="S222" s="163" t="s">
        <v>230</v>
      </c>
      <c r="U222" s="203">
        <f t="shared" si="32"/>
        <v>1.8367919999999995</v>
      </c>
    </row>
    <row r="223" spans="2:21" s="165" customFormat="1" x14ac:dyDescent="0.2">
      <c r="B223" s="136"/>
      <c r="C223" s="208" t="s">
        <v>131</v>
      </c>
      <c r="D223" s="141" t="s">
        <v>219</v>
      </c>
      <c r="E223" s="208">
        <v>0.46</v>
      </c>
      <c r="F223" s="208">
        <v>0.34</v>
      </c>
      <c r="G223" s="208">
        <v>7.0000000000000007E-2</v>
      </c>
      <c r="H223" s="208">
        <v>0.13</v>
      </c>
      <c r="I223" s="208" t="s">
        <v>186</v>
      </c>
      <c r="J223" s="208">
        <v>1.52</v>
      </c>
      <c r="K223" s="208">
        <v>2.74</v>
      </c>
      <c r="L223" s="208">
        <v>2.5</v>
      </c>
      <c r="M223" s="208">
        <v>0.28000000000000003</v>
      </c>
      <c r="N223" s="209">
        <v>0.2</v>
      </c>
      <c r="O223" s="208">
        <v>0.48</v>
      </c>
      <c r="P223" s="214">
        <f t="shared" si="29"/>
        <v>0.12570128932176242</v>
      </c>
      <c r="Q223" s="164" t="s">
        <v>131</v>
      </c>
      <c r="R223" s="209">
        <f t="shared" si="30"/>
        <v>4.8843958337222375</v>
      </c>
      <c r="S223" s="139"/>
      <c r="U223" s="203">
        <f t="shared" si="32"/>
        <v>1.5860455999999998</v>
      </c>
    </row>
    <row r="224" spans="2:21" s="165" customFormat="1" x14ac:dyDescent="0.2">
      <c r="B224" s="158"/>
      <c r="C224" s="204" t="s">
        <v>131</v>
      </c>
      <c r="D224" s="204" t="s">
        <v>149</v>
      </c>
      <c r="E224" s="204">
        <v>0.45</v>
      </c>
      <c r="F224" s="204">
        <v>0.34</v>
      </c>
      <c r="G224" s="204">
        <v>0.09</v>
      </c>
      <c r="H224" s="204">
        <v>0.12</v>
      </c>
      <c r="I224" s="204" t="s">
        <v>186</v>
      </c>
      <c r="J224" s="211">
        <v>1.6</v>
      </c>
      <c r="K224" s="204">
        <v>2.61</v>
      </c>
      <c r="L224" s="204">
        <v>0.6</v>
      </c>
      <c r="M224" s="204">
        <v>0.22</v>
      </c>
      <c r="N224" s="204">
        <v>0.26</v>
      </c>
      <c r="O224" s="204">
        <v>0.48</v>
      </c>
      <c r="P224" s="214">
        <f t="shared" si="29"/>
        <v>7.5506893743615106E-2</v>
      </c>
      <c r="Q224" s="215" t="s">
        <v>131</v>
      </c>
      <c r="R224" s="209">
        <f t="shared" si="30"/>
        <v>5.2526314731017152</v>
      </c>
      <c r="S224" s="161"/>
      <c r="U224" s="203">
        <f t="shared" si="32"/>
        <v>1.6587291840000016</v>
      </c>
    </row>
    <row r="225" spans="2:21" s="165" customFormat="1" x14ac:dyDescent="0.2">
      <c r="B225" s="148">
        <v>50</v>
      </c>
      <c r="C225" s="207" t="s">
        <v>17</v>
      </c>
      <c r="D225" s="207" t="s">
        <v>145</v>
      </c>
      <c r="E225" s="207">
        <v>0.66</v>
      </c>
      <c r="F225" s="207">
        <v>0.03</v>
      </c>
      <c r="G225" s="207">
        <v>0.14000000000000001</v>
      </c>
      <c r="H225" s="207">
        <v>0.17</v>
      </c>
      <c r="I225" s="207" t="s">
        <v>186</v>
      </c>
      <c r="J225" s="207">
        <v>1.1299999999999999</v>
      </c>
      <c r="K225" s="207">
        <v>2.5299999999999998</v>
      </c>
      <c r="L225" s="207">
        <v>5.6</v>
      </c>
      <c r="M225" s="207" t="s">
        <v>131</v>
      </c>
      <c r="N225" s="207" t="s">
        <v>131</v>
      </c>
      <c r="O225" s="207">
        <v>0.55000000000000004</v>
      </c>
      <c r="P225" s="216">
        <f t="shared" si="29"/>
        <v>0.16765955543677305</v>
      </c>
      <c r="Q225" s="213" t="s">
        <v>131</v>
      </c>
      <c r="R225" s="210">
        <f t="shared" si="30"/>
        <v>7.5093159394281859</v>
      </c>
      <c r="S225" s="163" t="s">
        <v>234</v>
      </c>
      <c r="U225" s="203">
        <f t="shared" si="32"/>
        <v>2.0161443749999992</v>
      </c>
    </row>
    <row r="226" spans="2:21" s="165" customFormat="1" x14ac:dyDescent="0.2">
      <c r="B226" s="136"/>
      <c r="C226" s="208" t="s">
        <v>231</v>
      </c>
      <c r="D226" s="208" t="s">
        <v>233</v>
      </c>
      <c r="E226" s="208">
        <v>0.64</v>
      </c>
      <c r="F226" s="208">
        <v>0.04</v>
      </c>
      <c r="G226" s="208">
        <v>0.16</v>
      </c>
      <c r="H226" s="208">
        <v>0.16</v>
      </c>
      <c r="I226" s="208" t="s">
        <v>186</v>
      </c>
      <c r="J226" s="208">
        <v>1.36</v>
      </c>
      <c r="K226" s="208">
        <v>2.61</v>
      </c>
      <c r="L226" s="208">
        <v>0.6</v>
      </c>
      <c r="M226" s="208" t="s">
        <v>131</v>
      </c>
      <c r="N226" s="208" t="s">
        <v>131</v>
      </c>
      <c r="O226" s="208">
        <v>0.48</v>
      </c>
      <c r="P226" s="214">
        <f t="shared" si="29"/>
        <v>7.5506893743615106E-2</v>
      </c>
      <c r="Q226" s="164" t="s">
        <v>131</v>
      </c>
      <c r="R226" s="209">
        <f t="shared" si="30"/>
        <v>8.502189988353777</v>
      </c>
      <c r="S226" s="139"/>
      <c r="U226" s="203">
        <f t="shared" si="32"/>
        <v>2.1403237759999998</v>
      </c>
    </row>
    <row r="227" spans="2:21" s="165" customFormat="1" x14ac:dyDescent="0.2">
      <c r="B227" s="158"/>
      <c r="C227" s="204" t="s">
        <v>232</v>
      </c>
      <c r="D227" s="204" t="s">
        <v>123</v>
      </c>
      <c r="E227" s="204">
        <v>0.53</v>
      </c>
      <c r="F227" s="204">
        <v>0.11</v>
      </c>
      <c r="G227" s="211">
        <v>0.2</v>
      </c>
      <c r="H227" s="204">
        <v>0.16</v>
      </c>
      <c r="I227" s="204" t="s">
        <v>186</v>
      </c>
      <c r="J227" s="204">
        <v>1.42</v>
      </c>
      <c r="K227" s="204">
        <v>2.67</v>
      </c>
      <c r="L227" s="204">
        <v>0.6</v>
      </c>
      <c r="M227" s="204" t="s">
        <v>131</v>
      </c>
      <c r="N227" s="204" t="s">
        <v>131</v>
      </c>
      <c r="O227" s="204">
        <v>0.47</v>
      </c>
      <c r="P227" s="214">
        <f t="shared" si="29"/>
        <v>7.5506893743615106E-2</v>
      </c>
      <c r="Q227" s="215" t="s">
        <v>131</v>
      </c>
      <c r="R227" s="209">
        <f t="shared" si="30"/>
        <v>10.583552276500907</v>
      </c>
      <c r="S227" s="161"/>
      <c r="U227" s="203">
        <f t="shared" si="32"/>
        <v>2.3593011239999995</v>
      </c>
    </row>
    <row r="228" spans="2:21" s="165" customFormat="1" x14ac:dyDescent="0.2">
      <c r="B228" s="148">
        <v>51</v>
      </c>
      <c r="C228" s="207" t="s">
        <v>17</v>
      </c>
      <c r="D228" s="207" t="s">
        <v>36</v>
      </c>
      <c r="E228" s="207">
        <v>0.66</v>
      </c>
      <c r="F228" s="207">
        <v>0.03</v>
      </c>
      <c r="G228" s="207">
        <v>0.18</v>
      </c>
      <c r="H228" s="207">
        <v>0.13</v>
      </c>
      <c r="I228" s="208" t="s">
        <v>186</v>
      </c>
      <c r="J228" s="207">
        <v>1.21</v>
      </c>
      <c r="K228" s="207">
        <v>2.57</v>
      </c>
      <c r="L228" s="207">
        <v>6.3</v>
      </c>
      <c r="M228" s="207" t="s">
        <v>131</v>
      </c>
      <c r="N228" s="207" t="s">
        <v>131</v>
      </c>
      <c r="O228" s="207">
        <v>0.53</v>
      </c>
      <c r="P228" s="216">
        <f t="shared" si="29"/>
        <v>0.17486265505151444</v>
      </c>
      <c r="Q228" s="213" t="s">
        <v>131</v>
      </c>
      <c r="R228" s="210">
        <f t="shared" si="30"/>
        <v>7.6684861191940232</v>
      </c>
      <c r="S228" s="163" t="s">
        <v>234</v>
      </c>
      <c r="U228" s="203">
        <f t="shared" si="32"/>
        <v>2.0371192190000009</v>
      </c>
    </row>
    <row r="229" spans="2:21" s="165" customFormat="1" x14ac:dyDescent="0.2">
      <c r="B229" s="158"/>
      <c r="C229" s="204" t="s">
        <v>235</v>
      </c>
      <c r="D229" s="204" t="s">
        <v>236</v>
      </c>
      <c r="E229" s="204">
        <v>0.46</v>
      </c>
      <c r="F229" s="204">
        <v>0.08</v>
      </c>
      <c r="G229" s="204">
        <v>0.27</v>
      </c>
      <c r="H229" s="204">
        <v>0.19</v>
      </c>
      <c r="I229" s="204" t="s">
        <v>186</v>
      </c>
      <c r="J229" s="204">
        <v>1.36</v>
      </c>
      <c r="K229" s="204">
        <v>2.63</v>
      </c>
      <c r="L229" s="204">
        <v>0.4</v>
      </c>
      <c r="M229" s="204" t="s">
        <v>131</v>
      </c>
      <c r="N229" s="204" t="s">
        <v>131</v>
      </c>
      <c r="O229" s="204">
        <v>0.48</v>
      </c>
      <c r="P229" s="218">
        <f t="shared" si="29"/>
        <v>6.5327624900140283E-2</v>
      </c>
      <c r="Q229" s="215" t="s">
        <v>131</v>
      </c>
      <c r="R229" s="211">
        <f t="shared" si="30"/>
        <v>16.937403208562909</v>
      </c>
      <c r="S229" s="161"/>
      <c r="U229" s="203">
        <f t="shared" si="32"/>
        <v>2.8295243839999991</v>
      </c>
    </row>
    <row r="230" spans="2:21" s="165" customFormat="1" x14ac:dyDescent="0.2">
      <c r="B230" s="148">
        <v>52</v>
      </c>
      <c r="C230" s="207" t="s">
        <v>17</v>
      </c>
      <c r="D230" s="207" t="s">
        <v>133</v>
      </c>
      <c r="E230" s="207">
        <v>0.59</v>
      </c>
      <c r="F230" s="207">
        <v>0.05</v>
      </c>
      <c r="G230" s="207">
        <v>0.23</v>
      </c>
      <c r="H230" s="207">
        <v>0.13</v>
      </c>
      <c r="I230" s="207" t="s">
        <v>186</v>
      </c>
      <c r="J230" s="207">
        <v>1.25</v>
      </c>
      <c r="K230" s="207">
        <v>2.36</v>
      </c>
      <c r="L230" s="207">
        <v>3</v>
      </c>
      <c r="M230" s="207" t="s">
        <v>131</v>
      </c>
      <c r="N230" s="207" t="s">
        <v>131</v>
      </c>
      <c r="O230" s="210">
        <v>0.47</v>
      </c>
      <c r="P230" s="214">
        <f t="shared" si="29"/>
        <v>0.13415867140331778</v>
      </c>
      <c r="Q230" s="213" t="s">
        <v>131</v>
      </c>
      <c r="R230" s="209">
        <f t="shared" si="30"/>
        <v>10.582218832922788</v>
      </c>
      <c r="S230" s="163" t="s">
        <v>234</v>
      </c>
      <c r="U230" s="203">
        <f t="shared" si="32"/>
        <v>2.3591751240000005</v>
      </c>
    </row>
    <row r="231" spans="2:21" s="165" customFormat="1" x14ac:dyDescent="0.2">
      <c r="B231" s="136"/>
      <c r="C231" s="208" t="s">
        <v>237</v>
      </c>
      <c r="D231" s="208" t="s">
        <v>239</v>
      </c>
      <c r="E231" s="208">
        <v>0.56999999999999995</v>
      </c>
      <c r="F231" s="208">
        <v>0.05</v>
      </c>
      <c r="G231" s="208">
        <v>0.22</v>
      </c>
      <c r="H231" s="208">
        <v>0.16</v>
      </c>
      <c r="I231" s="208" t="s">
        <v>186</v>
      </c>
      <c r="J231" s="208">
        <v>1.27</v>
      </c>
      <c r="K231" s="209">
        <v>2.6</v>
      </c>
      <c r="L231" s="208">
        <v>4.7</v>
      </c>
      <c r="M231" s="208" t="s">
        <v>131</v>
      </c>
      <c r="N231" s="208" t="s">
        <v>131</v>
      </c>
      <c r="O231" s="208">
        <v>0.51</v>
      </c>
      <c r="P231" s="214">
        <f t="shared" si="29"/>
        <v>0.15749009677861203</v>
      </c>
      <c r="Q231" s="164" t="s">
        <v>131</v>
      </c>
      <c r="R231" s="209">
        <f t="shared" si="30"/>
        <v>10.719297523808191</v>
      </c>
      <c r="S231" s="139"/>
      <c r="U231" s="203">
        <f t="shared" si="32"/>
        <v>2.3720456240000001</v>
      </c>
    </row>
    <row r="232" spans="2:21" s="165" customFormat="1" x14ac:dyDescent="0.2">
      <c r="B232" s="158"/>
      <c r="C232" s="204" t="s">
        <v>238</v>
      </c>
      <c r="D232" s="204" t="s">
        <v>240</v>
      </c>
      <c r="E232" s="211">
        <v>0.4</v>
      </c>
      <c r="F232" s="204">
        <v>0.08</v>
      </c>
      <c r="G232" s="211">
        <v>0.3</v>
      </c>
      <c r="H232" s="204">
        <v>0.22</v>
      </c>
      <c r="I232" s="154" t="s">
        <v>68</v>
      </c>
      <c r="J232" s="204">
        <v>1.24</v>
      </c>
      <c r="K232" s="204">
        <v>2.67</v>
      </c>
      <c r="L232" s="204">
        <v>6</v>
      </c>
      <c r="M232" s="204" t="s">
        <v>131</v>
      </c>
      <c r="N232" s="204" t="s">
        <v>131</v>
      </c>
      <c r="O232" s="204">
        <v>0.54</v>
      </c>
      <c r="P232" s="214">
        <f t="shared" si="29"/>
        <v>0.17184205651696846</v>
      </c>
      <c r="Q232" s="215" t="s">
        <v>131</v>
      </c>
      <c r="R232" s="209">
        <f t="shared" si="30"/>
        <v>20.814104627752069</v>
      </c>
      <c r="S232" s="161"/>
      <c r="U232" s="203">
        <f t="shared" si="32"/>
        <v>3.0356308640000003</v>
      </c>
    </row>
    <row r="233" spans="2:21" s="165" customFormat="1" x14ac:dyDescent="0.2">
      <c r="B233" s="148">
        <v>53</v>
      </c>
      <c r="C233" s="207" t="s">
        <v>17</v>
      </c>
      <c r="D233" s="175" t="s">
        <v>112</v>
      </c>
      <c r="E233" s="210">
        <v>0.5</v>
      </c>
      <c r="F233" s="207">
        <v>0.06</v>
      </c>
      <c r="G233" s="207">
        <v>0.22</v>
      </c>
      <c r="H233" s="207">
        <v>0.22</v>
      </c>
      <c r="I233" s="149" t="s">
        <v>32</v>
      </c>
      <c r="J233" s="207">
        <v>1.24</v>
      </c>
      <c r="K233" s="207">
        <v>2.52</v>
      </c>
      <c r="L233" s="207">
        <v>12.1</v>
      </c>
      <c r="M233" s="207" t="s">
        <v>131</v>
      </c>
      <c r="N233" s="207" t="s">
        <v>131</v>
      </c>
      <c r="O233" s="207">
        <v>0.51</v>
      </c>
      <c r="P233" s="216">
        <f t="shared" si="29"/>
        <v>0.22076354608268775</v>
      </c>
      <c r="Q233" s="213" t="s">
        <v>131</v>
      </c>
      <c r="R233" s="210">
        <f t="shared" si="30"/>
        <v>14.920467916805002</v>
      </c>
      <c r="S233" s="163" t="s">
        <v>234</v>
      </c>
      <c r="U233" s="203">
        <f t="shared" si="32"/>
        <v>2.7027339559999994</v>
      </c>
    </row>
    <row r="234" spans="2:21" s="165" customFormat="1" x14ac:dyDescent="0.2">
      <c r="B234" s="136"/>
      <c r="C234" s="208" t="s">
        <v>237</v>
      </c>
      <c r="D234" s="208" t="s">
        <v>241</v>
      </c>
      <c r="E234" s="208">
        <v>0.52</v>
      </c>
      <c r="F234" s="208">
        <v>0.05</v>
      </c>
      <c r="G234" s="209">
        <v>0.2</v>
      </c>
      <c r="H234" s="208">
        <v>0.23</v>
      </c>
      <c r="I234" s="152" t="s">
        <v>32</v>
      </c>
      <c r="J234" s="208">
        <v>1.17</v>
      </c>
      <c r="K234" s="209">
        <v>2.5</v>
      </c>
      <c r="L234" s="208">
        <v>2.6</v>
      </c>
      <c r="M234" s="208" t="s">
        <v>131</v>
      </c>
      <c r="N234" s="208" t="s">
        <v>131</v>
      </c>
      <c r="O234" s="208">
        <v>0.53</v>
      </c>
      <c r="P234" s="214">
        <f t="shared" si="29"/>
        <v>0.12747442678334339</v>
      </c>
      <c r="Q234" s="164" t="s">
        <v>131</v>
      </c>
      <c r="R234" s="209">
        <f t="shared" si="30"/>
        <v>13.915945918497686</v>
      </c>
      <c r="S234" s="139"/>
      <c r="U234" s="203">
        <f t="shared" si="32"/>
        <v>2.6330353710000001</v>
      </c>
    </row>
    <row r="235" spans="2:21" s="165" customFormat="1" x14ac:dyDescent="0.2">
      <c r="B235" s="158"/>
      <c r="C235" s="204" t="s">
        <v>238</v>
      </c>
      <c r="D235" s="204" t="s">
        <v>242</v>
      </c>
      <c r="E235" s="204">
        <v>0.53</v>
      </c>
      <c r="F235" s="204">
        <v>0.06</v>
      </c>
      <c r="G235" s="204">
        <v>0.19</v>
      </c>
      <c r="H235" s="204">
        <v>0.22</v>
      </c>
      <c r="I235" s="154" t="s">
        <v>32</v>
      </c>
      <c r="J235" s="204">
        <v>1.24</v>
      </c>
      <c r="K235" s="204">
        <v>2.52</v>
      </c>
      <c r="L235" s="204">
        <v>3.5</v>
      </c>
      <c r="M235" s="204" t="s">
        <v>131</v>
      </c>
      <c r="N235" s="204" t="s">
        <v>131</v>
      </c>
      <c r="O235" s="204">
        <v>0.51</v>
      </c>
      <c r="P235" s="214">
        <f t="shared" si="29"/>
        <v>0.14175171320170782</v>
      </c>
      <c r="Q235" s="215" t="s">
        <v>131</v>
      </c>
      <c r="R235" s="209">
        <f t="shared" si="30"/>
        <v>12.804168103441576</v>
      </c>
      <c r="S235" s="161"/>
      <c r="U235" s="203">
        <f t="shared" si="32"/>
        <v>2.5497707509999996</v>
      </c>
    </row>
    <row r="236" spans="2:21" s="165" customFormat="1" x14ac:dyDescent="0.2">
      <c r="B236" s="148">
        <v>54</v>
      </c>
      <c r="C236" s="207" t="s">
        <v>17</v>
      </c>
      <c r="D236" s="207" t="s">
        <v>84</v>
      </c>
      <c r="E236" s="207">
        <v>0.62</v>
      </c>
      <c r="F236" s="207">
        <v>0</v>
      </c>
      <c r="G236" s="207">
        <v>0.25</v>
      </c>
      <c r="H236" s="207">
        <v>0.13</v>
      </c>
      <c r="I236" s="207" t="s">
        <v>186</v>
      </c>
      <c r="J236" s="207">
        <v>1.03</v>
      </c>
      <c r="K236" s="207">
        <v>2.33</v>
      </c>
      <c r="L236" s="207">
        <v>5.9</v>
      </c>
      <c r="M236" s="207" t="s">
        <v>131</v>
      </c>
      <c r="N236" s="207" t="s">
        <v>131</v>
      </c>
      <c r="O236" s="207">
        <v>0.56000000000000005</v>
      </c>
      <c r="P236" s="216">
        <f t="shared" si="29"/>
        <v>0.17081365690526767</v>
      </c>
      <c r="Q236" s="213" t="s">
        <v>131</v>
      </c>
      <c r="R236" s="210">
        <f t="shared" si="30"/>
        <v>9.9664859952765585</v>
      </c>
      <c r="S236" s="163" t="s">
        <v>234</v>
      </c>
      <c r="U236" s="203">
        <f t="shared" si="32"/>
        <v>2.2992280639999998</v>
      </c>
    </row>
    <row r="237" spans="2:21" s="165" customFormat="1" x14ac:dyDescent="0.2">
      <c r="B237" s="136"/>
      <c r="C237" s="208" t="s">
        <v>18</v>
      </c>
      <c r="D237" s="141" t="s">
        <v>219</v>
      </c>
      <c r="E237" s="208">
        <v>0.63</v>
      </c>
      <c r="F237" s="208">
        <v>0</v>
      </c>
      <c r="G237" s="208">
        <v>0.24</v>
      </c>
      <c r="H237" s="208">
        <v>0.13</v>
      </c>
      <c r="I237" s="208" t="s">
        <v>186</v>
      </c>
      <c r="J237" s="208">
        <v>1.0900000000000001</v>
      </c>
      <c r="K237" s="208">
        <v>2.4900000000000002</v>
      </c>
      <c r="L237" s="208">
        <v>5.9</v>
      </c>
      <c r="M237" s="208" t="s">
        <v>131</v>
      </c>
      <c r="N237" s="208" t="s">
        <v>131</v>
      </c>
      <c r="O237" s="208">
        <v>0.56000000000000005</v>
      </c>
      <c r="P237" s="214">
        <f t="shared" si="29"/>
        <v>0.17081365690526767</v>
      </c>
      <c r="Q237" s="164" t="s">
        <v>131</v>
      </c>
      <c r="R237" s="209">
        <f t="shared" si="30"/>
        <v>9.5911774855350984</v>
      </c>
      <c r="S237" s="139"/>
      <c r="U237" s="203">
        <f t="shared" si="32"/>
        <v>2.2608436639999998</v>
      </c>
    </row>
    <row r="238" spans="2:21" s="165" customFormat="1" x14ac:dyDescent="0.2">
      <c r="B238" s="158"/>
      <c r="C238" s="204" t="s">
        <v>243</v>
      </c>
      <c r="D238" s="204" t="s">
        <v>244</v>
      </c>
      <c r="E238" s="204">
        <v>0.35</v>
      </c>
      <c r="F238" s="211">
        <v>0.2</v>
      </c>
      <c r="G238" s="204">
        <v>0.27</v>
      </c>
      <c r="H238" s="204">
        <v>0.18</v>
      </c>
      <c r="I238" s="204" t="s">
        <v>186</v>
      </c>
      <c r="J238" s="204">
        <v>1.23</v>
      </c>
      <c r="K238" s="204">
        <v>2.61</v>
      </c>
      <c r="L238" s="204">
        <v>0.1</v>
      </c>
      <c r="M238" s="204" t="s">
        <v>131</v>
      </c>
      <c r="N238" s="204" t="s">
        <v>131</v>
      </c>
      <c r="O238" s="204">
        <v>0.53</v>
      </c>
      <c r="P238" s="214">
        <f t="shared" si="29"/>
        <v>3.9817633375009633E-2</v>
      </c>
      <c r="Q238" s="215" t="s">
        <v>131</v>
      </c>
      <c r="R238" s="209">
        <f t="shared" si="30"/>
        <v>14.502158131403915</v>
      </c>
      <c r="S238" s="161"/>
      <c r="U238" s="203">
        <f t="shared" si="32"/>
        <v>2.6742974749999995</v>
      </c>
    </row>
    <row r="239" spans="2:21" s="165" customFormat="1" x14ac:dyDescent="0.2">
      <c r="B239" s="148">
        <v>55</v>
      </c>
      <c r="C239" s="207" t="s">
        <v>17</v>
      </c>
      <c r="D239" s="207" t="s">
        <v>138</v>
      </c>
      <c r="E239" s="210">
        <v>0.6</v>
      </c>
      <c r="F239" s="207">
        <v>7.0000000000000007E-2</v>
      </c>
      <c r="G239" s="207">
        <v>0.17</v>
      </c>
      <c r="H239" s="207">
        <v>0.16</v>
      </c>
      <c r="I239" s="207" t="s">
        <v>186</v>
      </c>
      <c r="J239" s="207">
        <v>1.1100000000000001</v>
      </c>
      <c r="K239" s="207">
        <v>2.5499999999999998</v>
      </c>
      <c r="L239" s="207">
        <v>14.1</v>
      </c>
      <c r="M239" s="207" t="s">
        <v>131</v>
      </c>
      <c r="N239" s="207" t="s">
        <v>131</v>
      </c>
      <c r="O239" s="207">
        <v>0.56000000000000005</v>
      </c>
      <c r="P239" s="216">
        <f t="shared" si="29"/>
        <v>0.23315981281515338</v>
      </c>
      <c r="Q239" s="213" t="s">
        <v>131</v>
      </c>
      <c r="R239" s="210">
        <f t="shared" si="30"/>
        <v>8.2429178067275988</v>
      </c>
      <c r="S239" s="163" t="s">
        <v>234</v>
      </c>
      <c r="U239" s="203">
        <f t="shared" si="32"/>
        <v>2.1093543839999986</v>
      </c>
    </row>
    <row r="240" spans="2:21" s="165" customFormat="1" x14ac:dyDescent="0.2">
      <c r="B240" s="136"/>
      <c r="C240" s="208" t="s">
        <v>18</v>
      </c>
      <c r="D240" s="208" t="s">
        <v>247</v>
      </c>
      <c r="E240" s="208">
        <v>0.56999999999999995</v>
      </c>
      <c r="F240" s="208">
        <v>0.06</v>
      </c>
      <c r="G240" s="208">
        <v>0.19</v>
      </c>
      <c r="H240" s="208">
        <v>0.18</v>
      </c>
      <c r="I240" s="208" t="s">
        <v>186</v>
      </c>
      <c r="J240" s="208">
        <v>1.17</v>
      </c>
      <c r="K240" s="208">
        <v>2.5499999999999998</v>
      </c>
      <c r="L240" s="208">
        <v>9.9</v>
      </c>
      <c r="M240" s="208" t="s">
        <v>131</v>
      </c>
      <c r="N240" s="208" t="s">
        <v>131</v>
      </c>
      <c r="O240" s="208">
        <v>0.54</v>
      </c>
      <c r="P240" s="214">
        <f t="shared" si="29"/>
        <v>0.20549549180090662</v>
      </c>
      <c r="Q240" s="164" t="s">
        <v>131</v>
      </c>
      <c r="R240" s="209">
        <f t="shared" si="30"/>
        <v>9.9806089350692169</v>
      </c>
      <c r="S240" s="139"/>
      <c r="U240" s="203">
        <f t="shared" si="32"/>
        <v>2.3006441039999981</v>
      </c>
    </row>
    <row r="241" spans="2:21" s="165" customFormat="1" x14ac:dyDescent="0.2">
      <c r="B241" s="136"/>
      <c r="C241" s="208" t="s">
        <v>245</v>
      </c>
      <c r="D241" s="208" t="s">
        <v>248</v>
      </c>
      <c r="E241" s="208">
        <v>0.47</v>
      </c>
      <c r="F241" s="208">
        <v>0.05</v>
      </c>
      <c r="G241" s="208">
        <v>0.21</v>
      </c>
      <c r="H241" s="208">
        <v>0.27</v>
      </c>
      <c r="I241" s="152" t="s">
        <v>32</v>
      </c>
      <c r="J241" s="208">
        <v>1.25</v>
      </c>
      <c r="K241" s="208">
        <v>2.57</v>
      </c>
      <c r="L241" s="208">
        <v>3.6</v>
      </c>
      <c r="M241" s="208" t="s">
        <v>131</v>
      </c>
      <c r="N241" s="208" t="s">
        <v>131</v>
      </c>
      <c r="O241" s="208">
        <v>0.51</v>
      </c>
      <c r="P241" s="214">
        <f t="shared" si="29"/>
        <v>0.14318507956296145</v>
      </c>
      <c r="Q241" s="164" t="s">
        <v>131</v>
      </c>
      <c r="R241" s="209">
        <f t="shared" si="30"/>
        <v>19.385878410024194</v>
      </c>
      <c r="S241" s="139"/>
      <c r="U241" s="203">
        <f t="shared" si="32"/>
        <v>2.9645448839999986</v>
      </c>
    </row>
    <row r="242" spans="2:21" s="165" customFormat="1" x14ac:dyDescent="0.2">
      <c r="B242" s="158"/>
      <c r="C242" s="204" t="s">
        <v>246</v>
      </c>
      <c r="D242" s="204" t="s">
        <v>249</v>
      </c>
      <c r="E242" s="204">
        <v>0.68</v>
      </c>
      <c r="F242" s="211">
        <v>0.1</v>
      </c>
      <c r="G242" s="204">
        <v>0.14000000000000001</v>
      </c>
      <c r="H242" s="204">
        <v>0.08</v>
      </c>
      <c r="I242" s="204" t="s">
        <v>186</v>
      </c>
      <c r="J242" s="211">
        <v>1.5</v>
      </c>
      <c r="K242" s="204">
        <v>2.69</v>
      </c>
      <c r="L242" s="204">
        <v>4.0999999999999996</v>
      </c>
      <c r="M242" s="204" t="s">
        <v>131</v>
      </c>
      <c r="N242" s="204" t="s">
        <v>131</v>
      </c>
      <c r="O242" s="204">
        <v>0.44</v>
      </c>
      <c r="P242" s="214">
        <f t="shared" si="29"/>
        <v>0.14999254635649609</v>
      </c>
      <c r="Q242" s="215" t="s">
        <v>131</v>
      </c>
      <c r="R242" s="209">
        <f t="shared" si="30"/>
        <v>6.6450553652728344</v>
      </c>
      <c r="S242" s="161"/>
      <c r="U242" s="203">
        <f t="shared" si="32"/>
        <v>1.8938730239999999</v>
      </c>
    </row>
    <row r="243" spans="2:21" s="165" customFormat="1" x14ac:dyDescent="0.2">
      <c r="B243" s="148">
        <v>56</v>
      </c>
      <c r="C243" s="207" t="s">
        <v>17</v>
      </c>
      <c r="D243" s="207" t="s">
        <v>133</v>
      </c>
      <c r="E243" s="207">
        <v>0.42</v>
      </c>
      <c r="F243" s="207">
        <v>7.0000000000000007E-2</v>
      </c>
      <c r="G243" s="207">
        <v>0.32</v>
      </c>
      <c r="H243" s="207">
        <v>0.19</v>
      </c>
      <c r="I243" s="207" t="s">
        <v>68</v>
      </c>
      <c r="J243" s="207">
        <v>0.91</v>
      </c>
      <c r="K243" s="207">
        <v>2.36</v>
      </c>
      <c r="L243" s="207">
        <v>9</v>
      </c>
      <c r="M243" s="207" t="s">
        <v>131</v>
      </c>
      <c r="N243" s="207" t="s">
        <v>131</v>
      </c>
      <c r="O243" s="207">
        <v>0.61</v>
      </c>
      <c r="P243" s="216">
        <f t="shared" si="29"/>
        <v>0.1986182709373715</v>
      </c>
      <c r="Q243" s="213" t="s">
        <v>131</v>
      </c>
      <c r="R243" s="210">
        <f t="shared" si="30"/>
        <v>18.020422372482901</v>
      </c>
      <c r="S243" s="163" t="s">
        <v>234</v>
      </c>
      <c r="U243" s="203">
        <f t="shared" ref="U243:U274" si="36">6.531-(7.326*O243)+(15.8*(H243^2))+(3.809*(O243^2))+(3.44*((E243+F243))*H243)-(4.989*(E243+F243)*O243)+(16.1*((E243+F243)^2)*(O243^2))+(16*H243*(O243^2))-(13.6*((E243+F243)^2)*H243)-(34.8*(H243^2)*O243)-(7.99*((E243+F243)^2)*O243)</f>
        <v>2.8915056910000012</v>
      </c>
    </row>
    <row r="244" spans="2:21" s="165" customFormat="1" x14ac:dyDescent="0.2">
      <c r="B244" s="136"/>
      <c r="C244" s="208" t="s">
        <v>250</v>
      </c>
      <c r="D244" s="208" t="s">
        <v>252</v>
      </c>
      <c r="E244" s="209">
        <v>0.4</v>
      </c>
      <c r="F244" s="208">
        <v>0.08</v>
      </c>
      <c r="G244" s="208">
        <v>0.32</v>
      </c>
      <c r="H244" s="209">
        <v>0.2</v>
      </c>
      <c r="I244" s="208" t="s">
        <v>68</v>
      </c>
      <c r="J244" s="208">
        <v>1.22</v>
      </c>
      <c r="K244" s="208">
        <v>2.5499999999999998</v>
      </c>
      <c r="L244" s="208">
        <v>1.1000000000000001</v>
      </c>
      <c r="M244" s="208" t="s">
        <v>131</v>
      </c>
      <c r="N244" s="208" t="s">
        <v>131</v>
      </c>
      <c r="O244" s="208">
        <v>0.52</v>
      </c>
      <c r="P244" s="214">
        <f t="shared" si="29"/>
        <v>9.3756503457026935E-2</v>
      </c>
      <c r="Q244" s="164" t="s">
        <v>131</v>
      </c>
      <c r="R244" s="209">
        <f t="shared" si="30"/>
        <v>20.675260818635952</v>
      </c>
      <c r="S244" s="139"/>
      <c r="U244" s="203">
        <f t="shared" si="36"/>
        <v>3.0289378560000007</v>
      </c>
    </row>
    <row r="245" spans="2:21" s="165" customFormat="1" x14ac:dyDescent="0.2">
      <c r="B245" s="158"/>
      <c r="C245" s="204" t="s">
        <v>251</v>
      </c>
      <c r="D245" s="204" t="s">
        <v>253</v>
      </c>
      <c r="E245" s="204">
        <v>0.31</v>
      </c>
      <c r="F245" s="204">
        <v>0.11</v>
      </c>
      <c r="G245" s="204">
        <v>0.36</v>
      </c>
      <c r="H245" s="204">
        <v>0.22</v>
      </c>
      <c r="I245" s="154" t="s">
        <v>68</v>
      </c>
      <c r="J245" s="204">
        <v>1.33</v>
      </c>
      <c r="K245" s="211">
        <v>2.6</v>
      </c>
      <c r="L245" s="204">
        <v>0.2</v>
      </c>
      <c r="M245" s="204" t="s">
        <v>131</v>
      </c>
      <c r="N245" s="204" t="s">
        <v>131</v>
      </c>
      <c r="O245" s="204">
        <v>0.49</v>
      </c>
      <c r="P245" s="214">
        <f t="shared" si="29"/>
        <v>5.1001876607963514E-2</v>
      </c>
      <c r="Q245" s="215" t="s">
        <v>131</v>
      </c>
      <c r="R245" s="209">
        <f t="shared" si="30"/>
        <v>29.81337338045773</v>
      </c>
      <c r="S245" s="161"/>
      <c r="U245" s="203">
        <f t="shared" si="36"/>
        <v>3.3949570639999997</v>
      </c>
    </row>
    <row r="246" spans="2:21" s="165" customFormat="1" x14ac:dyDescent="0.2">
      <c r="B246" s="148">
        <v>57</v>
      </c>
      <c r="C246" s="207" t="s">
        <v>255</v>
      </c>
      <c r="D246" s="207" t="s">
        <v>256</v>
      </c>
      <c r="E246" s="207">
        <v>0.62</v>
      </c>
      <c r="F246" s="207">
        <v>0.02</v>
      </c>
      <c r="G246" s="207">
        <v>0.25</v>
      </c>
      <c r="H246" s="207">
        <v>0.11</v>
      </c>
      <c r="I246" s="207" t="s">
        <v>186</v>
      </c>
      <c r="J246" s="210">
        <v>1</v>
      </c>
      <c r="K246" s="207">
        <v>2.44</v>
      </c>
      <c r="L246" s="207">
        <v>8.6</v>
      </c>
      <c r="M246" s="207" t="s">
        <v>131</v>
      </c>
      <c r="N246" s="207" t="s">
        <v>131</v>
      </c>
      <c r="O246" s="207">
        <v>0.59</v>
      </c>
      <c r="P246" s="216">
        <f t="shared" si="29"/>
        <v>0.19541943237814446</v>
      </c>
      <c r="Q246" s="198" t="s">
        <v>131</v>
      </c>
      <c r="R246" s="210">
        <f t="shared" si="30"/>
        <v>9.0269150534770048</v>
      </c>
      <c r="S246" s="163" t="s">
        <v>234</v>
      </c>
      <c r="U246" s="203">
        <f t="shared" si="36"/>
        <v>2.2002106760000011</v>
      </c>
    </row>
    <row r="247" spans="2:21" s="165" customFormat="1" x14ac:dyDescent="0.2">
      <c r="B247" s="158"/>
      <c r="C247" s="204" t="s">
        <v>254</v>
      </c>
      <c r="D247" s="204" t="s">
        <v>257</v>
      </c>
      <c r="E247" s="204">
        <v>0.69</v>
      </c>
      <c r="F247" s="204">
        <v>0.06</v>
      </c>
      <c r="G247" s="204">
        <v>0.15</v>
      </c>
      <c r="H247" s="211">
        <v>0.1</v>
      </c>
      <c r="I247" s="204" t="s">
        <v>186</v>
      </c>
      <c r="J247" s="204">
        <v>1.24</v>
      </c>
      <c r="K247" s="204">
        <v>2.57</v>
      </c>
      <c r="L247" s="204">
        <v>4.7</v>
      </c>
      <c r="M247" s="204" t="s">
        <v>131</v>
      </c>
      <c r="N247" s="204" t="s">
        <v>131</v>
      </c>
      <c r="O247" s="204">
        <v>0.52</v>
      </c>
      <c r="P247" s="218">
        <f t="shared" si="29"/>
        <v>0.15749009677861203</v>
      </c>
      <c r="Q247" s="215" t="s">
        <v>131</v>
      </c>
      <c r="R247" s="211">
        <f t="shared" si="30"/>
        <v>6.1727139287480304</v>
      </c>
      <c r="S247" s="161"/>
      <c r="U247" s="203">
        <f t="shared" si="36"/>
        <v>1.8201386000000013</v>
      </c>
    </row>
    <row r="248" spans="2:21" s="165" customFormat="1" x14ac:dyDescent="0.2">
      <c r="B248" s="136">
        <v>58</v>
      </c>
      <c r="C248" s="207" t="s">
        <v>17</v>
      </c>
      <c r="D248" s="208" t="s">
        <v>258</v>
      </c>
      <c r="E248" s="208">
        <v>0.09</v>
      </c>
      <c r="F248" s="208">
        <v>0.02</v>
      </c>
      <c r="G248" s="208">
        <v>0.11</v>
      </c>
      <c r="H248" s="208">
        <v>0.78</v>
      </c>
      <c r="I248" s="208" t="s">
        <v>194</v>
      </c>
      <c r="J248" s="208">
        <v>0.97</v>
      </c>
      <c r="K248" s="209">
        <v>2.6</v>
      </c>
      <c r="L248" s="208">
        <v>6.9</v>
      </c>
      <c r="M248" s="208" t="s">
        <v>131</v>
      </c>
      <c r="N248" s="208" t="s">
        <v>131</v>
      </c>
      <c r="O248" s="208">
        <v>0.63</v>
      </c>
      <c r="P248" s="214">
        <f t="shared" si="29"/>
        <v>0.18063722862321618</v>
      </c>
      <c r="Q248" s="164" t="s">
        <v>131</v>
      </c>
      <c r="R248" s="209">
        <f t="shared" si="30"/>
        <v>89.331334715072401</v>
      </c>
      <c r="S248" s="139" t="s">
        <v>234</v>
      </c>
      <c r="T248" s="193"/>
      <c r="U248" s="203">
        <f t="shared" si="36"/>
        <v>4.4923523190000036</v>
      </c>
    </row>
    <row r="249" spans="2:21" s="165" customFormat="1" x14ac:dyDescent="0.2">
      <c r="B249" s="136"/>
      <c r="C249" s="208" t="s">
        <v>18</v>
      </c>
      <c r="D249" s="208" t="s">
        <v>259</v>
      </c>
      <c r="E249" s="209">
        <v>0.1</v>
      </c>
      <c r="F249" s="208">
        <v>0.02</v>
      </c>
      <c r="G249" s="208">
        <v>0.12</v>
      </c>
      <c r="H249" s="208">
        <v>0.76</v>
      </c>
      <c r="I249" s="208" t="s">
        <v>194</v>
      </c>
      <c r="J249" s="208">
        <v>0.97</v>
      </c>
      <c r="K249" s="208">
        <v>2.59</v>
      </c>
      <c r="L249" s="208">
        <v>18.3</v>
      </c>
      <c r="M249" s="208" t="s">
        <v>131</v>
      </c>
      <c r="N249" s="208" t="s">
        <v>131</v>
      </c>
      <c r="O249" s="208">
        <v>0.63</v>
      </c>
      <c r="P249" s="214">
        <f t="shared" si="29"/>
        <v>0.25591379069525749</v>
      </c>
      <c r="Q249" s="164" t="s">
        <v>131</v>
      </c>
      <c r="R249" s="209">
        <f t="shared" si="30"/>
        <v>92.180343712910727</v>
      </c>
      <c r="S249" s="139"/>
      <c r="T249" s="193"/>
      <c r="U249" s="203">
        <f t="shared" si="36"/>
        <v>4.5237469159999986</v>
      </c>
    </row>
    <row r="250" spans="2:21" s="165" customFormat="1" x14ac:dyDescent="0.2">
      <c r="B250" s="136"/>
      <c r="C250" s="208" t="s">
        <v>19</v>
      </c>
      <c r="D250" s="208" t="s">
        <v>260</v>
      </c>
      <c r="E250" s="208">
        <v>0.09</v>
      </c>
      <c r="F250" s="208">
        <v>0.02</v>
      </c>
      <c r="G250" s="208">
        <v>0.09</v>
      </c>
      <c r="H250" s="209">
        <v>0.8</v>
      </c>
      <c r="I250" s="208" t="s">
        <v>194</v>
      </c>
      <c r="J250" s="208">
        <v>0.96</v>
      </c>
      <c r="K250" s="209">
        <v>2.6</v>
      </c>
      <c r="L250" s="208">
        <v>16.899999999999999</v>
      </c>
      <c r="M250" s="208" t="s">
        <v>131</v>
      </c>
      <c r="N250" s="208" t="s">
        <v>131</v>
      </c>
      <c r="O250" s="208">
        <v>0.63</v>
      </c>
      <c r="P250" s="214">
        <f t="shared" si="29"/>
        <v>0.24874208282608282</v>
      </c>
      <c r="Q250" s="164" t="s">
        <v>131</v>
      </c>
      <c r="R250" s="209">
        <f t="shared" si="30"/>
        <v>83.941381755649928</v>
      </c>
      <c r="S250" s="139"/>
      <c r="T250" s="193"/>
      <c r="U250" s="203">
        <f t="shared" si="36"/>
        <v>4.4301187190000046</v>
      </c>
    </row>
    <row r="251" spans="2:21" s="165" customFormat="1" x14ac:dyDescent="0.2">
      <c r="B251" s="136"/>
      <c r="C251" s="208" t="s">
        <v>75</v>
      </c>
      <c r="D251" s="208" t="s">
        <v>261</v>
      </c>
      <c r="E251" s="208">
        <v>0.09</v>
      </c>
      <c r="F251" s="208">
        <v>0.02</v>
      </c>
      <c r="G251" s="208">
        <v>0.08</v>
      </c>
      <c r="H251" s="208">
        <v>0.81</v>
      </c>
      <c r="I251" s="208" t="s">
        <v>194</v>
      </c>
      <c r="J251" s="208">
        <v>0.96</v>
      </c>
      <c r="K251" s="208">
        <v>2.67</v>
      </c>
      <c r="L251" s="208">
        <v>26.3</v>
      </c>
      <c r="M251" s="208" t="s">
        <v>131</v>
      </c>
      <c r="N251" s="208" t="s">
        <v>131</v>
      </c>
      <c r="O251" s="208">
        <v>0.64</v>
      </c>
      <c r="P251" s="214">
        <f t="shared" si="29"/>
        <v>0.2913032658766726</v>
      </c>
      <c r="Q251" s="164" t="s">
        <v>131</v>
      </c>
      <c r="R251" s="209">
        <f t="shared" si="30"/>
        <v>74.037196032035951</v>
      </c>
      <c r="S251" s="139"/>
      <c r="T251" s="193"/>
      <c r="U251" s="203">
        <f t="shared" si="36"/>
        <v>4.3045676160000035</v>
      </c>
    </row>
    <row r="252" spans="2:21" s="165" customFormat="1" x14ac:dyDescent="0.2">
      <c r="B252" s="158"/>
      <c r="C252" s="204" t="s">
        <v>76</v>
      </c>
      <c r="D252" s="204" t="s">
        <v>262</v>
      </c>
      <c r="E252" s="204">
        <v>0.09</v>
      </c>
      <c r="F252" s="204">
        <v>0.02</v>
      </c>
      <c r="G252" s="204">
        <v>0.11</v>
      </c>
      <c r="H252" s="204">
        <v>0.78</v>
      </c>
      <c r="I252" s="204" t="s">
        <v>194</v>
      </c>
      <c r="J252" s="204">
        <v>0.97</v>
      </c>
      <c r="K252" s="211">
        <v>2.6</v>
      </c>
      <c r="L252" s="204">
        <v>16.600000000000001</v>
      </c>
      <c r="M252" s="204" t="s">
        <v>131</v>
      </c>
      <c r="N252" s="204" t="s">
        <v>131</v>
      </c>
      <c r="O252" s="204">
        <v>0.63</v>
      </c>
      <c r="P252" s="214">
        <f t="shared" si="29"/>
        <v>0.2471560177942432</v>
      </c>
      <c r="Q252" s="215" t="s">
        <v>131</v>
      </c>
      <c r="R252" s="209">
        <f t="shared" si="30"/>
        <v>89.331334715072401</v>
      </c>
      <c r="S252" s="161"/>
      <c r="T252" s="193"/>
      <c r="U252" s="203">
        <f t="shared" si="36"/>
        <v>4.4923523190000036</v>
      </c>
    </row>
    <row r="253" spans="2:21" s="165" customFormat="1" x14ac:dyDescent="0.2">
      <c r="B253" s="148">
        <v>59</v>
      </c>
      <c r="C253" s="207" t="s">
        <v>154</v>
      </c>
      <c r="D253" s="207" t="s">
        <v>36</v>
      </c>
      <c r="E253" s="210">
        <v>0.4</v>
      </c>
      <c r="F253" s="207">
        <v>0.05</v>
      </c>
      <c r="G253" s="210">
        <v>0.1</v>
      </c>
      <c r="H253" s="207">
        <v>0.45</v>
      </c>
      <c r="I253" s="207" t="s">
        <v>51</v>
      </c>
      <c r="J253" s="207">
        <v>1.06</v>
      </c>
      <c r="K253" s="207">
        <v>2.59</v>
      </c>
      <c r="L253" s="207">
        <v>22</v>
      </c>
      <c r="M253" s="207" t="s">
        <v>131</v>
      </c>
      <c r="N253" s="207" t="s">
        <v>131</v>
      </c>
      <c r="O253" s="207">
        <v>0.59</v>
      </c>
      <c r="P253" s="216">
        <f t="shared" si="29"/>
        <v>0.27330965398218482</v>
      </c>
      <c r="Q253" s="213" t="s">
        <v>131</v>
      </c>
      <c r="R253" s="210">
        <f t="shared" si="30"/>
        <v>29.834671041877943</v>
      </c>
      <c r="S253" s="163" t="s">
        <v>234</v>
      </c>
      <c r="U253" s="203">
        <f t="shared" si="36"/>
        <v>3.3956711750000013</v>
      </c>
    </row>
    <row r="254" spans="2:21" s="165" customFormat="1" x14ac:dyDescent="0.2">
      <c r="B254" s="136"/>
      <c r="C254" s="208" t="s">
        <v>18</v>
      </c>
      <c r="D254" s="208" t="s">
        <v>263</v>
      </c>
      <c r="E254" s="208">
        <v>0.39</v>
      </c>
      <c r="F254" s="208">
        <v>0.05</v>
      </c>
      <c r="G254" s="208">
        <v>0.09</v>
      </c>
      <c r="H254" s="208">
        <v>0.47</v>
      </c>
      <c r="I254" s="208" t="s">
        <v>6</v>
      </c>
      <c r="J254" s="208">
        <v>1.04</v>
      </c>
      <c r="K254" s="208">
        <v>2.62</v>
      </c>
      <c r="L254" s="208">
        <v>24.9</v>
      </c>
      <c r="M254" s="208" t="s">
        <v>131</v>
      </c>
      <c r="N254" s="208" t="s">
        <v>131</v>
      </c>
      <c r="O254" s="209">
        <v>0.6</v>
      </c>
      <c r="P254" s="214">
        <f t="shared" si="29"/>
        <v>0.28566755950812006</v>
      </c>
      <c r="Q254" s="164" t="s">
        <v>131</v>
      </c>
      <c r="R254" s="209">
        <f t="shared" si="30"/>
        <v>31.263772528328921</v>
      </c>
      <c r="S254" s="139"/>
      <c r="U254" s="203">
        <f t="shared" si="36"/>
        <v>3.4424600000000023</v>
      </c>
    </row>
    <row r="255" spans="2:21" s="165" customFormat="1" x14ac:dyDescent="0.2">
      <c r="B255" s="136"/>
      <c r="C255" s="208" t="s">
        <v>19</v>
      </c>
      <c r="D255" s="208" t="s">
        <v>264</v>
      </c>
      <c r="E255" s="208">
        <v>0.39</v>
      </c>
      <c r="F255" s="208">
        <v>0.04</v>
      </c>
      <c r="G255" s="208">
        <v>0.08</v>
      </c>
      <c r="H255" s="208">
        <v>0.49</v>
      </c>
      <c r="I255" s="208" t="s">
        <v>6</v>
      </c>
      <c r="J255" s="208">
        <v>1.0900000000000001</v>
      </c>
      <c r="K255" s="208">
        <v>2.66</v>
      </c>
      <c r="L255" s="208">
        <v>6.9</v>
      </c>
      <c r="M255" s="208" t="s">
        <v>131</v>
      </c>
      <c r="N255" s="208" t="s">
        <v>131</v>
      </c>
      <c r="O255" s="208">
        <v>0.59</v>
      </c>
      <c r="P255" s="214">
        <f t="shared" si="29"/>
        <v>0.18063722862321618</v>
      </c>
      <c r="Q255" s="164" t="s">
        <v>131</v>
      </c>
      <c r="R255" s="209">
        <f t="shared" si="30"/>
        <v>33.752926308605474</v>
      </c>
      <c r="S255" s="139"/>
      <c r="U255" s="203">
        <f t="shared" si="36"/>
        <v>3.5190671190000016</v>
      </c>
    </row>
    <row r="256" spans="2:21" s="165" customFormat="1" x14ac:dyDescent="0.2">
      <c r="B256" s="136"/>
      <c r="C256" s="208" t="s">
        <v>75</v>
      </c>
      <c r="D256" s="208" t="s">
        <v>265</v>
      </c>
      <c r="E256" s="208">
        <v>0.37</v>
      </c>
      <c r="F256" s="208">
        <v>0.05</v>
      </c>
      <c r="G256" s="208">
        <v>0.06</v>
      </c>
      <c r="H256" s="208">
        <v>0.52</v>
      </c>
      <c r="I256" s="208" t="s">
        <v>6</v>
      </c>
      <c r="J256" s="208">
        <v>1.06</v>
      </c>
      <c r="K256" s="208">
        <v>2.66</v>
      </c>
      <c r="L256" s="208">
        <v>19.3</v>
      </c>
      <c r="M256" s="208" t="s">
        <v>131</v>
      </c>
      <c r="N256" s="208" t="s">
        <v>131</v>
      </c>
      <c r="O256" s="209">
        <v>0.6</v>
      </c>
      <c r="P256" s="214">
        <f t="shared" ref="P256:P288" si="37">10^((LOG(L256*24)-4.3)/2.8)</f>
        <v>0.26082301506810962</v>
      </c>
      <c r="Q256" s="164" t="s">
        <v>131</v>
      </c>
      <c r="R256" s="209">
        <f t="shared" si="30"/>
        <v>34.86655289821919</v>
      </c>
      <c r="S256" s="139"/>
      <c r="U256" s="203">
        <f t="shared" si="36"/>
        <v>3.5515280000000047</v>
      </c>
    </row>
    <row r="257" spans="2:21" s="165" customFormat="1" x14ac:dyDescent="0.2">
      <c r="B257" s="158"/>
      <c r="C257" s="204" t="s">
        <v>76</v>
      </c>
      <c r="D257" s="204" t="s">
        <v>266</v>
      </c>
      <c r="E257" s="204">
        <v>0.37</v>
      </c>
      <c r="F257" s="204">
        <v>0.04</v>
      </c>
      <c r="G257" s="204">
        <v>0.08</v>
      </c>
      <c r="H257" s="204">
        <v>0.51</v>
      </c>
      <c r="I257" s="204" t="s">
        <v>6</v>
      </c>
      <c r="J257" s="204">
        <v>1.07</v>
      </c>
      <c r="K257" s="204">
        <v>2.66</v>
      </c>
      <c r="L257" s="204">
        <v>20.6</v>
      </c>
      <c r="M257" s="204" t="s">
        <v>131</v>
      </c>
      <c r="N257" s="204" t="s">
        <v>131</v>
      </c>
      <c r="O257" s="211">
        <v>0.6</v>
      </c>
      <c r="P257" s="214">
        <f t="shared" si="37"/>
        <v>0.26696639290839336</v>
      </c>
      <c r="Q257" s="215" t="s">
        <v>131</v>
      </c>
      <c r="R257" s="209">
        <f t="shared" si="30"/>
        <v>37.241979268890056</v>
      </c>
      <c r="S257" s="161"/>
      <c r="U257" s="203">
        <f t="shared" si="36"/>
        <v>3.6174366000000004</v>
      </c>
    </row>
    <row r="258" spans="2:21" s="165" customFormat="1" x14ac:dyDescent="0.2">
      <c r="B258" s="148">
        <v>60</v>
      </c>
      <c r="C258" s="207" t="s">
        <v>154</v>
      </c>
      <c r="D258" s="207" t="s">
        <v>138</v>
      </c>
      <c r="E258" s="207">
        <v>0.06</v>
      </c>
      <c r="F258" s="207">
        <v>0.03</v>
      </c>
      <c r="G258" s="207">
        <v>0.22</v>
      </c>
      <c r="H258" s="207">
        <v>0.69</v>
      </c>
      <c r="I258" s="207" t="s">
        <v>194</v>
      </c>
      <c r="J258" s="207">
        <v>0.85</v>
      </c>
      <c r="K258" s="210">
        <v>2.5</v>
      </c>
      <c r="L258" s="207">
        <v>20.8</v>
      </c>
      <c r="M258" s="207" t="s">
        <v>131</v>
      </c>
      <c r="N258" s="207" t="s">
        <v>131</v>
      </c>
      <c r="O258" s="207">
        <v>0.66</v>
      </c>
      <c r="P258" s="216">
        <f t="shared" si="37"/>
        <v>0.26788920040222364</v>
      </c>
      <c r="Q258" s="213" t="s">
        <v>131</v>
      </c>
      <c r="R258" s="210">
        <f t="shared" si="30"/>
        <v>100.15697007043475</v>
      </c>
      <c r="S258" s="163" t="s">
        <v>234</v>
      </c>
      <c r="U258" s="203">
        <f t="shared" si="36"/>
        <v>4.6067386559999992</v>
      </c>
    </row>
    <row r="259" spans="2:21" s="165" customFormat="1" x14ac:dyDescent="0.2">
      <c r="B259" s="136"/>
      <c r="C259" s="208" t="s">
        <v>18</v>
      </c>
      <c r="D259" s="208" t="s">
        <v>139</v>
      </c>
      <c r="E259" s="208">
        <v>0.03</v>
      </c>
      <c r="F259" s="208">
        <v>0.01</v>
      </c>
      <c r="G259" s="208">
        <v>0.14000000000000001</v>
      </c>
      <c r="H259" s="208">
        <v>0.82</v>
      </c>
      <c r="I259" s="208" t="s">
        <v>194</v>
      </c>
      <c r="J259" s="208">
        <v>0.94</v>
      </c>
      <c r="K259" s="208">
        <v>2.63</v>
      </c>
      <c r="L259" s="208">
        <v>27.7</v>
      </c>
      <c r="M259" s="208" t="s">
        <v>131</v>
      </c>
      <c r="N259" s="208" t="s">
        <v>131</v>
      </c>
      <c r="O259" s="208">
        <v>0.64</v>
      </c>
      <c r="P259" s="214">
        <f t="shared" si="37"/>
        <v>0.2967492614161823</v>
      </c>
      <c r="Q259" s="164" t="s">
        <v>131</v>
      </c>
      <c r="R259" s="209">
        <f t="shared" si="30"/>
        <v>80.991607322358917</v>
      </c>
      <c r="S259" s="139"/>
      <c r="U259" s="203">
        <f t="shared" si="36"/>
        <v>4.3943455359999986</v>
      </c>
    </row>
    <row r="260" spans="2:21" s="165" customFormat="1" x14ac:dyDescent="0.2">
      <c r="B260" s="136"/>
      <c r="C260" s="208" t="s">
        <v>19</v>
      </c>
      <c r="D260" s="208" t="s">
        <v>267</v>
      </c>
      <c r="E260" s="208">
        <v>0.02</v>
      </c>
      <c r="F260" s="208">
        <v>0.01</v>
      </c>
      <c r="G260" s="208">
        <v>0.09</v>
      </c>
      <c r="H260" s="208">
        <v>0.88</v>
      </c>
      <c r="I260" s="208" t="s">
        <v>194</v>
      </c>
      <c r="J260" s="208">
        <v>0.96</v>
      </c>
      <c r="K260" s="208">
        <v>2.67</v>
      </c>
      <c r="L260" s="208">
        <v>25.5</v>
      </c>
      <c r="M260" s="208" t="s">
        <v>131</v>
      </c>
      <c r="N260" s="208" t="s">
        <v>131</v>
      </c>
      <c r="O260" s="208">
        <v>0.64</v>
      </c>
      <c r="P260" s="214">
        <f t="shared" si="37"/>
        <v>0.28810717850576922</v>
      </c>
      <c r="Q260" s="164" t="s">
        <v>131</v>
      </c>
      <c r="R260" s="209">
        <f t="shared" ref="R260:R323" si="38">EXP(U260)</f>
        <v>63.014601161087427</v>
      </c>
      <c r="S260" s="139"/>
      <c r="U260" s="203">
        <f t="shared" si="36"/>
        <v>4.1433664640000041</v>
      </c>
    </row>
    <row r="261" spans="2:21" s="165" customFormat="1" x14ac:dyDescent="0.2">
      <c r="B261" s="136"/>
      <c r="C261" s="208" t="s">
        <v>75</v>
      </c>
      <c r="D261" s="208" t="s">
        <v>268</v>
      </c>
      <c r="E261" s="208">
        <v>0.02</v>
      </c>
      <c r="F261" s="208">
        <v>0.01</v>
      </c>
      <c r="G261" s="209">
        <v>0.1</v>
      </c>
      <c r="H261" s="208">
        <v>0.87</v>
      </c>
      <c r="I261" s="208" t="s">
        <v>194</v>
      </c>
      <c r="J261" s="208">
        <v>0.91</v>
      </c>
      <c r="K261" s="208">
        <v>2.64</v>
      </c>
      <c r="L261" s="208">
        <v>26.9</v>
      </c>
      <c r="M261" s="208" t="s">
        <v>131</v>
      </c>
      <c r="N261" s="208" t="s">
        <v>131</v>
      </c>
      <c r="O261" s="208">
        <v>0.66</v>
      </c>
      <c r="P261" s="214">
        <f t="shared" si="37"/>
        <v>0.29365954049943088</v>
      </c>
      <c r="Q261" s="164" t="s">
        <v>131</v>
      </c>
      <c r="R261" s="209">
        <f t="shared" si="38"/>
        <v>53.252885131763897</v>
      </c>
      <c r="S261" s="139"/>
      <c r="U261" s="203">
        <f t="shared" si="36"/>
        <v>3.9750519839999989</v>
      </c>
    </row>
    <row r="262" spans="2:21" s="165" customFormat="1" x14ac:dyDescent="0.2">
      <c r="B262" s="158"/>
      <c r="C262" s="204" t="s">
        <v>76</v>
      </c>
      <c r="D262" s="204" t="s">
        <v>40</v>
      </c>
      <c r="E262" s="204">
        <v>0.02</v>
      </c>
      <c r="F262" s="204">
        <v>0.01</v>
      </c>
      <c r="G262" s="204">
        <v>0.09</v>
      </c>
      <c r="H262" s="204">
        <v>0.88</v>
      </c>
      <c r="I262" s="204" t="s">
        <v>194</v>
      </c>
      <c r="J262" s="204">
        <v>0.91</v>
      </c>
      <c r="K262" s="211">
        <v>2.7</v>
      </c>
      <c r="L262" s="204">
        <v>21.4</v>
      </c>
      <c r="M262" s="204" t="s">
        <v>131</v>
      </c>
      <c r="N262" s="204" t="s">
        <v>131</v>
      </c>
      <c r="O262" s="204">
        <v>0.66</v>
      </c>
      <c r="P262" s="214">
        <f t="shared" si="37"/>
        <v>0.27062385536812167</v>
      </c>
      <c r="Q262" s="215" t="s">
        <v>131</v>
      </c>
      <c r="R262" s="209">
        <f t="shared" si="38"/>
        <v>50.411412301577897</v>
      </c>
      <c r="S262" s="161"/>
      <c r="U262" s="203">
        <f t="shared" si="36"/>
        <v>3.9202175840000053</v>
      </c>
    </row>
    <row r="263" spans="2:21" s="165" customFormat="1" x14ac:dyDescent="0.2">
      <c r="B263" s="148">
        <v>61</v>
      </c>
      <c r="C263" s="207" t="s">
        <v>154</v>
      </c>
      <c r="D263" s="207" t="s">
        <v>133</v>
      </c>
      <c r="E263" s="207">
        <v>0.76</v>
      </c>
      <c r="F263" s="207">
        <v>0.05</v>
      </c>
      <c r="G263" s="207">
        <v>0.05</v>
      </c>
      <c r="H263" s="207">
        <v>0.14000000000000001</v>
      </c>
      <c r="I263" s="207" t="s">
        <v>186</v>
      </c>
      <c r="J263" s="207">
        <v>1.23</v>
      </c>
      <c r="K263" s="207">
        <v>2.63</v>
      </c>
      <c r="L263" s="207">
        <v>41.2</v>
      </c>
      <c r="M263" s="207" t="s">
        <v>131</v>
      </c>
      <c r="N263" s="207" t="s">
        <v>131</v>
      </c>
      <c r="O263" s="207">
        <v>0.53</v>
      </c>
      <c r="P263" s="216">
        <f t="shared" si="37"/>
        <v>0.34195369929073999</v>
      </c>
      <c r="Q263" s="213" t="s">
        <v>131</v>
      </c>
      <c r="R263" s="210">
        <f t="shared" si="38"/>
        <v>4.4082801247349659</v>
      </c>
      <c r="S263" s="163" t="s">
        <v>234</v>
      </c>
      <c r="U263" s="203">
        <f t="shared" si="36"/>
        <v>1.4834846189999999</v>
      </c>
    </row>
    <row r="264" spans="2:21" s="165" customFormat="1" x14ac:dyDescent="0.2">
      <c r="B264" s="136"/>
      <c r="C264" s="208" t="s">
        <v>18</v>
      </c>
      <c r="D264" s="208" t="s">
        <v>269</v>
      </c>
      <c r="E264" s="208">
        <v>0.74</v>
      </c>
      <c r="F264" s="208">
        <v>0.05</v>
      </c>
      <c r="G264" s="208">
        <v>0.05</v>
      </c>
      <c r="H264" s="208">
        <v>0.16</v>
      </c>
      <c r="I264" s="208" t="s">
        <v>186</v>
      </c>
      <c r="J264" s="208">
        <v>1.23</v>
      </c>
      <c r="K264" s="208">
        <v>2.67</v>
      </c>
      <c r="L264" s="208">
        <v>18.8</v>
      </c>
      <c r="M264" s="208" t="s">
        <v>131</v>
      </c>
      <c r="N264" s="208" t="s">
        <v>131</v>
      </c>
      <c r="O264" s="208">
        <v>0.54</v>
      </c>
      <c r="P264" s="214">
        <f t="shared" si="37"/>
        <v>0.25838938921712012</v>
      </c>
      <c r="Q264" s="164" t="s">
        <v>131</v>
      </c>
      <c r="R264" s="209">
        <f t="shared" si="38"/>
        <v>4.6706117368337274</v>
      </c>
      <c r="S264" s="139"/>
      <c r="U264" s="203">
        <f t="shared" si="36"/>
        <v>1.5412900559999998</v>
      </c>
    </row>
    <row r="265" spans="2:21" s="165" customFormat="1" x14ac:dyDescent="0.2">
      <c r="B265" s="136"/>
      <c r="C265" s="208" t="s">
        <v>19</v>
      </c>
      <c r="D265" s="208" t="s">
        <v>147</v>
      </c>
      <c r="E265" s="208">
        <v>0.72</v>
      </c>
      <c r="F265" s="208">
        <v>0.05</v>
      </c>
      <c r="G265" s="208">
        <v>0.06</v>
      </c>
      <c r="H265" s="208">
        <v>0.17</v>
      </c>
      <c r="I265" s="208" t="s">
        <v>186</v>
      </c>
      <c r="J265" s="208">
        <v>1.27</v>
      </c>
      <c r="K265" s="209">
        <v>2.7</v>
      </c>
      <c r="L265" s="208">
        <v>26.6</v>
      </c>
      <c r="M265" s="208" t="s">
        <v>131</v>
      </c>
      <c r="N265" s="208" t="s">
        <v>131</v>
      </c>
      <c r="O265" s="208">
        <v>0.53</v>
      </c>
      <c r="P265" s="214">
        <f t="shared" si="37"/>
        <v>0.2924856741949286</v>
      </c>
      <c r="Q265" s="164" t="s">
        <v>131</v>
      </c>
      <c r="R265" s="209">
        <f t="shared" si="38"/>
        <v>5.052764357274401</v>
      </c>
      <c r="S265" s="139"/>
      <c r="U265" s="203">
        <f t="shared" si="36"/>
        <v>1.6199354909999997</v>
      </c>
    </row>
    <row r="266" spans="2:21" s="165" customFormat="1" x14ac:dyDescent="0.2">
      <c r="B266" s="136"/>
      <c r="C266" s="208" t="s">
        <v>75</v>
      </c>
      <c r="D266" s="208" t="s">
        <v>109</v>
      </c>
      <c r="E266" s="208">
        <v>0.71</v>
      </c>
      <c r="F266" s="208">
        <v>0.05</v>
      </c>
      <c r="G266" s="208">
        <v>0.06</v>
      </c>
      <c r="H266" s="208">
        <v>0.18</v>
      </c>
      <c r="I266" s="208" t="s">
        <v>186</v>
      </c>
      <c r="J266" s="209">
        <v>1.3</v>
      </c>
      <c r="K266" s="208">
        <v>2.67</v>
      </c>
      <c r="L266" s="208">
        <v>27.1</v>
      </c>
      <c r="M266" s="208" t="s">
        <v>131</v>
      </c>
      <c r="N266" s="208" t="s">
        <v>131</v>
      </c>
      <c r="O266" s="208">
        <v>0.51</v>
      </c>
      <c r="P266" s="214">
        <f t="shared" si="37"/>
        <v>0.29443744967437457</v>
      </c>
      <c r="Q266" s="164" t="s">
        <v>131</v>
      </c>
      <c r="R266" s="209">
        <f t="shared" si="38"/>
        <v>5.2562917939811467</v>
      </c>
      <c r="S266" s="139"/>
      <c r="U266" s="203">
        <f t="shared" si="36"/>
        <v>1.659425795999999</v>
      </c>
    </row>
    <row r="267" spans="2:21" s="165" customFormat="1" x14ac:dyDescent="0.2">
      <c r="B267" s="158"/>
      <c r="C267" s="204" t="s">
        <v>76</v>
      </c>
      <c r="D267" s="204" t="s">
        <v>270</v>
      </c>
      <c r="E267" s="204">
        <v>0.72</v>
      </c>
      <c r="F267" s="204">
        <v>0.05</v>
      </c>
      <c r="G267" s="204">
        <v>7.0000000000000007E-2</v>
      </c>
      <c r="H267" s="204">
        <v>0.16</v>
      </c>
      <c r="I267" s="204" t="s">
        <v>186</v>
      </c>
      <c r="J267" s="204">
        <v>1.26</v>
      </c>
      <c r="K267" s="204">
        <v>2.67</v>
      </c>
      <c r="L267" s="204">
        <v>43.8</v>
      </c>
      <c r="M267" s="204" t="s">
        <v>131</v>
      </c>
      <c r="N267" s="204" t="s">
        <v>131</v>
      </c>
      <c r="O267" s="204">
        <v>0.53</v>
      </c>
      <c r="P267" s="214">
        <f t="shared" si="37"/>
        <v>0.34950955599975497</v>
      </c>
      <c r="Q267" s="215" t="s">
        <v>131</v>
      </c>
      <c r="R267" s="209">
        <f t="shared" si="38"/>
        <v>5.1441651459596409</v>
      </c>
      <c r="S267" s="161"/>
      <c r="U267" s="203">
        <f t="shared" si="36"/>
        <v>1.6378630910000007</v>
      </c>
    </row>
    <row r="268" spans="2:21" s="165" customFormat="1" x14ac:dyDescent="0.2">
      <c r="B268" s="148">
        <v>62</v>
      </c>
      <c r="C268" s="207" t="s">
        <v>154</v>
      </c>
      <c r="D268" s="207" t="s">
        <v>133</v>
      </c>
      <c r="E268" s="207">
        <v>0.74</v>
      </c>
      <c r="F268" s="207">
        <v>0.05</v>
      </c>
      <c r="G268" s="207">
        <v>0.08</v>
      </c>
      <c r="H268" s="207">
        <v>0.13</v>
      </c>
      <c r="I268" s="207" t="s">
        <v>186</v>
      </c>
      <c r="J268" s="207">
        <v>1.18</v>
      </c>
      <c r="K268" s="207">
        <v>2.59</v>
      </c>
      <c r="L268" s="207">
        <v>32.9</v>
      </c>
      <c r="M268" s="207" t="s">
        <v>131</v>
      </c>
      <c r="N268" s="207" t="s">
        <v>131</v>
      </c>
      <c r="O268" s="207">
        <v>0.54</v>
      </c>
      <c r="P268" s="216">
        <f t="shared" si="37"/>
        <v>0.31555420979304644</v>
      </c>
      <c r="Q268" s="213" t="s">
        <v>131</v>
      </c>
      <c r="R268" s="210">
        <f t="shared" si="38"/>
        <v>4.955297746065856</v>
      </c>
      <c r="S268" s="163" t="s">
        <v>234</v>
      </c>
      <c r="U268" s="203">
        <f t="shared" si="36"/>
        <v>1.6004572559999999</v>
      </c>
    </row>
    <row r="269" spans="2:21" s="165" customFormat="1" x14ac:dyDescent="0.2">
      <c r="B269" s="136"/>
      <c r="C269" s="208" t="s">
        <v>18</v>
      </c>
      <c r="D269" s="208" t="s">
        <v>269</v>
      </c>
      <c r="E269" s="208">
        <v>0.78</v>
      </c>
      <c r="F269" s="208">
        <v>0.05</v>
      </c>
      <c r="G269" s="208">
        <v>0.06</v>
      </c>
      <c r="H269" s="208">
        <v>0.11</v>
      </c>
      <c r="I269" s="208" t="s">
        <v>136</v>
      </c>
      <c r="J269" s="208">
        <v>1.23</v>
      </c>
      <c r="K269" s="208">
        <v>2.63</v>
      </c>
      <c r="L269" s="208">
        <v>33</v>
      </c>
      <c r="M269" s="208" t="s">
        <v>131</v>
      </c>
      <c r="N269" s="208" t="s">
        <v>131</v>
      </c>
      <c r="O269" s="208">
        <v>0.53</v>
      </c>
      <c r="P269" s="214">
        <f t="shared" si="37"/>
        <v>0.31589642259124484</v>
      </c>
      <c r="Q269" s="164" t="s">
        <v>131</v>
      </c>
      <c r="R269" s="209">
        <f t="shared" si="38"/>
        <v>4.3389601863161147</v>
      </c>
      <c r="S269" s="139"/>
      <c r="U269" s="203">
        <f t="shared" si="36"/>
        <v>1.4676347310000009</v>
      </c>
    </row>
    <row r="270" spans="2:21" s="165" customFormat="1" x14ac:dyDescent="0.2">
      <c r="B270" s="136"/>
      <c r="C270" s="208" t="s">
        <v>19</v>
      </c>
      <c r="D270" s="208" t="s">
        <v>147</v>
      </c>
      <c r="E270" s="208">
        <v>0.73</v>
      </c>
      <c r="F270" s="208">
        <v>0.05</v>
      </c>
      <c r="G270" s="208">
        <v>0.06</v>
      </c>
      <c r="H270" s="208">
        <v>0.16</v>
      </c>
      <c r="I270" s="208" t="s">
        <v>186</v>
      </c>
      <c r="J270" s="208">
        <v>1.23</v>
      </c>
      <c r="K270" s="209">
        <v>2.7</v>
      </c>
      <c r="L270" s="208">
        <v>2.4</v>
      </c>
      <c r="M270" s="208" t="s">
        <v>131</v>
      </c>
      <c r="N270" s="208" t="s">
        <v>131</v>
      </c>
      <c r="O270" s="208">
        <v>0.54</v>
      </c>
      <c r="P270" s="214">
        <f t="shared" si="37"/>
        <v>0.12388194912039881</v>
      </c>
      <c r="Q270" s="164" t="s">
        <v>131</v>
      </c>
      <c r="R270" s="209">
        <f t="shared" si="38"/>
        <v>4.9082690499529598</v>
      </c>
      <c r="S270" s="139"/>
      <c r="U270" s="203">
        <f t="shared" si="36"/>
        <v>1.5909213439999998</v>
      </c>
    </row>
    <row r="271" spans="2:21" s="165" customFormat="1" x14ac:dyDescent="0.2">
      <c r="B271" s="136"/>
      <c r="C271" s="208" t="s">
        <v>75</v>
      </c>
      <c r="D271" s="208" t="s">
        <v>109</v>
      </c>
      <c r="E271" s="208">
        <v>0.71</v>
      </c>
      <c r="F271" s="208">
        <v>0.04</v>
      </c>
      <c r="G271" s="208">
        <v>0.09</v>
      </c>
      <c r="H271" s="208">
        <v>0.16</v>
      </c>
      <c r="I271" s="208" t="s">
        <v>186</v>
      </c>
      <c r="J271" s="208">
        <v>1.24</v>
      </c>
      <c r="K271" s="208">
        <v>2.62</v>
      </c>
      <c r="L271" s="208">
        <v>22.6</v>
      </c>
      <c r="M271" s="208" t="s">
        <v>131</v>
      </c>
      <c r="N271" s="208" t="s">
        <v>131</v>
      </c>
      <c r="O271" s="208">
        <v>0.53</v>
      </c>
      <c r="P271" s="214">
        <f t="shared" si="37"/>
        <v>0.27594876672527585</v>
      </c>
      <c r="Q271" s="164" t="s">
        <v>131</v>
      </c>
      <c r="R271" s="209">
        <f t="shared" si="38"/>
        <v>5.6810727253609787</v>
      </c>
      <c r="S271" s="139"/>
      <c r="U271" s="203">
        <f t="shared" si="36"/>
        <v>1.7371400750000006</v>
      </c>
    </row>
    <row r="272" spans="2:21" s="165" customFormat="1" x14ac:dyDescent="0.2">
      <c r="B272" s="158"/>
      <c r="C272" s="204" t="s">
        <v>76</v>
      </c>
      <c r="D272" s="204" t="s">
        <v>270</v>
      </c>
      <c r="E272" s="204">
        <v>0.68</v>
      </c>
      <c r="F272" s="204">
        <v>0.04</v>
      </c>
      <c r="G272" s="204">
        <v>0.09</v>
      </c>
      <c r="H272" s="204">
        <v>0.19</v>
      </c>
      <c r="I272" s="204" t="s">
        <v>186</v>
      </c>
      <c r="J272" s="204">
        <v>1.24</v>
      </c>
      <c r="K272" s="204">
        <v>2.63</v>
      </c>
      <c r="L272" s="204">
        <v>8.9</v>
      </c>
      <c r="M272" s="204" t="s">
        <v>131</v>
      </c>
      <c r="N272" s="204" t="s">
        <v>131</v>
      </c>
      <c r="O272" s="204">
        <v>0.53</v>
      </c>
      <c r="P272" s="214">
        <f t="shared" si="37"/>
        <v>0.19782727105639339</v>
      </c>
      <c r="Q272" s="215" t="s">
        <v>131</v>
      </c>
      <c r="R272" s="209">
        <f t="shared" si="38"/>
        <v>6.3795019879822679</v>
      </c>
      <c r="S272" s="161"/>
      <c r="U272" s="203">
        <f t="shared" si="36"/>
        <v>1.8530900360000007</v>
      </c>
    </row>
    <row r="273" spans="2:21" s="165" customFormat="1" x14ac:dyDescent="0.2">
      <c r="B273" s="148">
        <v>63</v>
      </c>
      <c r="C273" s="207" t="s">
        <v>154</v>
      </c>
      <c r="D273" s="207" t="s">
        <v>148</v>
      </c>
      <c r="E273" s="207">
        <v>0.32</v>
      </c>
      <c r="F273" s="207">
        <v>0.05</v>
      </c>
      <c r="G273" s="207">
        <v>0.18</v>
      </c>
      <c r="H273" s="207">
        <v>0.45</v>
      </c>
      <c r="I273" s="208" t="s">
        <v>6</v>
      </c>
      <c r="J273" s="207">
        <v>1.04</v>
      </c>
      <c r="K273" s="210">
        <v>2.6</v>
      </c>
      <c r="L273" s="207">
        <v>1.9</v>
      </c>
      <c r="M273" s="207" t="s">
        <v>131</v>
      </c>
      <c r="N273" s="207" t="s">
        <v>131</v>
      </c>
      <c r="O273" s="210">
        <v>0.6</v>
      </c>
      <c r="P273" s="216">
        <f t="shared" si="37"/>
        <v>0.11396543646256189</v>
      </c>
      <c r="Q273" s="213" t="s">
        <v>131</v>
      </c>
      <c r="R273" s="210">
        <f t="shared" si="38"/>
        <v>46.269722245775839</v>
      </c>
      <c r="S273" s="163" t="s">
        <v>234</v>
      </c>
      <c r="U273" s="203">
        <f t="shared" si="36"/>
        <v>3.8344878000000011</v>
      </c>
    </row>
    <row r="274" spans="2:21" s="165" customFormat="1" x14ac:dyDescent="0.2">
      <c r="B274" s="136"/>
      <c r="C274" s="208" t="s">
        <v>18</v>
      </c>
      <c r="D274" s="208" t="s">
        <v>149</v>
      </c>
      <c r="E274" s="208">
        <v>0.31</v>
      </c>
      <c r="F274" s="208">
        <v>0.05</v>
      </c>
      <c r="G274" s="208">
        <v>0.17</v>
      </c>
      <c r="H274" s="208">
        <v>0.47</v>
      </c>
      <c r="I274" s="208" t="s">
        <v>6</v>
      </c>
      <c r="J274" s="208">
        <v>1.04</v>
      </c>
      <c r="K274" s="209">
        <v>2.6</v>
      </c>
      <c r="L274" s="208">
        <v>17.100000000000001</v>
      </c>
      <c r="M274" s="208" t="s">
        <v>131</v>
      </c>
      <c r="N274" s="208" t="s">
        <v>131</v>
      </c>
      <c r="O274" s="209">
        <v>0.6</v>
      </c>
      <c r="P274" s="214">
        <f t="shared" si="37"/>
        <v>0.24978942847322944</v>
      </c>
      <c r="Q274" s="164" t="s">
        <v>131</v>
      </c>
      <c r="R274" s="209">
        <f t="shared" si="38"/>
        <v>49.2814626902858</v>
      </c>
      <c r="S274" s="139"/>
      <c r="U274" s="203">
        <f t="shared" si="36"/>
        <v>3.8975480000000009</v>
      </c>
    </row>
    <row r="275" spans="2:21" s="165" customFormat="1" x14ac:dyDescent="0.2">
      <c r="B275" s="136"/>
      <c r="C275" s="208" t="s">
        <v>75</v>
      </c>
      <c r="D275" s="208" t="s">
        <v>150</v>
      </c>
      <c r="E275" s="208">
        <v>0.28999999999999998</v>
      </c>
      <c r="F275" s="208">
        <v>0.03</v>
      </c>
      <c r="G275" s="208">
        <v>0.15</v>
      </c>
      <c r="H275" s="208">
        <v>0.53</v>
      </c>
      <c r="I275" s="208" t="s">
        <v>6</v>
      </c>
      <c r="J275" s="208">
        <v>1.05</v>
      </c>
      <c r="K275" s="208">
        <v>2.63</v>
      </c>
      <c r="L275" s="208">
        <v>24.4</v>
      </c>
      <c r="M275" s="208" t="s">
        <v>131</v>
      </c>
      <c r="N275" s="208" t="s">
        <v>131</v>
      </c>
      <c r="O275" s="209">
        <v>0.6</v>
      </c>
      <c r="P275" s="214">
        <f t="shared" si="37"/>
        <v>0.28360551190873123</v>
      </c>
      <c r="Q275" s="164" t="s">
        <v>131</v>
      </c>
      <c r="R275" s="209">
        <f t="shared" si="38"/>
        <v>61.713925353972222</v>
      </c>
      <c r="S275" s="139"/>
      <c r="U275" s="203">
        <f t="shared" ref="U275:U306" si="39">6.531-(7.326*O275)+(15.8*(H275^2))+(3.809*(O275^2))+(3.44*((E275+F275))*H275)-(4.989*(E275+F275)*O275)+(16.1*((E275+F275)^2)*(O275^2))+(16*H275*(O275^2))-(13.6*((E275+F275)^2)*H275)-(34.8*(H275^2)*O275)-(7.99*((E275+F275)^2)*O275)</f>
        <v>4.1225096000000025</v>
      </c>
    </row>
    <row r="276" spans="2:21" s="165" customFormat="1" x14ac:dyDescent="0.2">
      <c r="B276" s="136"/>
      <c r="C276" s="208" t="s">
        <v>76</v>
      </c>
      <c r="D276" s="208" t="s">
        <v>276</v>
      </c>
      <c r="E276" s="208">
        <v>0.28000000000000003</v>
      </c>
      <c r="F276" s="208">
        <v>0.04</v>
      </c>
      <c r="G276" s="208">
        <v>0.15</v>
      </c>
      <c r="H276" s="208">
        <v>0.53</v>
      </c>
      <c r="I276" s="208" t="s">
        <v>6</v>
      </c>
      <c r="J276" s="208">
        <v>1.01</v>
      </c>
      <c r="K276" s="208">
        <v>2.64</v>
      </c>
      <c r="L276" s="208">
        <v>30</v>
      </c>
      <c r="M276" s="208" t="s">
        <v>131</v>
      </c>
      <c r="N276" s="208" t="s">
        <v>131</v>
      </c>
      <c r="O276" s="208">
        <v>0.62</v>
      </c>
      <c r="P276" s="214">
        <f t="shared" si="37"/>
        <v>0.30532446576084693</v>
      </c>
      <c r="Q276" s="164" t="s">
        <v>131</v>
      </c>
      <c r="R276" s="209">
        <f t="shared" si="38"/>
        <v>58.689949610534086</v>
      </c>
      <c r="S276" s="139"/>
      <c r="U276" s="203">
        <f t="shared" si="39"/>
        <v>4.0722684960000004</v>
      </c>
    </row>
    <row r="277" spans="2:21" s="165" customFormat="1" x14ac:dyDescent="0.2">
      <c r="B277" s="158"/>
      <c r="C277" s="204" t="s">
        <v>77</v>
      </c>
      <c r="D277" s="204" t="s">
        <v>277</v>
      </c>
      <c r="E277" s="204">
        <v>0.28999999999999998</v>
      </c>
      <c r="F277" s="204">
        <v>0.03</v>
      </c>
      <c r="G277" s="204">
        <v>0.14000000000000001</v>
      </c>
      <c r="H277" s="204">
        <v>0.54</v>
      </c>
      <c r="I277" s="204" t="s">
        <v>6</v>
      </c>
      <c r="J277" s="211">
        <v>1</v>
      </c>
      <c r="K277" s="204">
        <v>2.64</v>
      </c>
      <c r="L277" s="204">
        <v>17.5</v>
      </c>
      <c r="M277" s="204" t="s">
        <v>131</v>
      </c>
      <c r="N277" s="204" t="s">
        <v>131</v>
      </c>
      <c r="O277" s="204">
        <v>0.62</v>
      </c>
      <c r="P277" s="214">
        <f t="shared" si="37"/>
        <v>0.25186073177448587</v>
      </c>
      <c r="Q277" s="215" t="s">
        <v>131</v>
      </c>
      <c r="R277" s="209">
        <f t="shared" si="38"/>
        <v>58.501412310135841</v>
      </c>
      <c r="S277" s="161"/>
      <c r="U277" s="203">
        <f t="shared" si="39"/>
        <v>4.0690508960000003</v>
      </c>
    </row>
    <row r="278" spans="2:21" s="165" customFormat="1" x14ac:dyDescent="0.2">
      <c r="B278" s="148">
        <v>64</v>
      </c>
      <c r="C278" s="207" t="s">
        <v>17</v>
      </c>
      <c r="D278" s="207" t="s">
        <v>138</v>
      </c>
      <c r="E278" s="207">
        <v>0.23</v>
      </c>
      <c r="F278" s="207">
        <v>0.03</v>
      </c>
      <c r="G278" s="207">
        <v>0.17</v>
      </c>
      <c r="H278" s="207">
        <v>0.56999999999999995</v>
      </c>
      <c r="I278" s="207" t="s">
        <v>6</v>
      </c>
      <c r="J278" s="207">
        <v>1</v>
      </c>
      <c r="K278" s="207">
        <v>2.57</v>
      </c>
      <c r="L278" s="207">
        <v>19.3</v>
      </c>
      <c r="M278" s="207" t="s">
        <v>131</v>
      </c>
      <c r="N278" s="207" t="s">
        <v>131</v>
      </c>
      <c r="O278" s="207">
        <v>0.61</v>
      </c>
      <c r="P278" s="216">
        <f t="shared" si="37"/>
        <v>0.26082301506810962</v>
      </c>
      <c r="Q278" s="213" t="s">
        <v>131</v>
      </c>
      <c r="R278" s="210">
        <f t="shared" si="38"/>
        <v>79.796864842818238</v>
      </c>
      <c r="S278" s="163" t="s">
        <v>234</v>
      </c>
      <c r="U278" s="203">
        <f t="shared" si="39"/>
        <v>4.3794842159999998</v>
      </c>
    </row>
    <row r="279" spans="2:21" s="165" customFormat="1" x14ac:dyDescent="0.2">
      <c r="B279" s="136"/>
      <c r="C279" s="208" t="s">
        <v>75</v>
      </c>
      <c r="D279" s="208" t="s">
        <v>273</v>
      </c>
      <c r="E279" s="208">
        <v>0.22</v>
      </c>
      <c r="F279" s="208">
        <v>0.03</v>
      </c>
      <c r="G279" s="208">
        <v>0.14000000000000001</v>
      </c>
      <c r="H279" s="208">
        <v>0.61</v>
      </c>
      <c r="I279" s="208" t="s">
        <v>194</v>
      </c>
      <c r="J279" s="208">
        <v>1.02</v>
      </c>
      <c r="K279" s="208">
        <v>2.62</v>
      </c>
      <c r="L279" s="208">
        <v>15.6</v>
      </c>
      <c r="M279" s="208" t="s">
        <v>131</v>
      </c>
      <c r="N279" s="208" t="s">
        <v>131</v>
      </c>
      <c r="O279" s="208">
        <v>0.61</v>
      </c>
      <c r="P279" s="214">
        <f t="shared" si="37"/>
        <v>0.24173204639025897</v>
      </c>
      <c r="Q279" s="164" t="s">
        <v>131</v>
      </c>
      <c r="R279" s="209">
        <f t="shared" si="38"/>
        <v>81.981242819974469</v>
      </c>
      <c r="S279" s="139"/>
      <c r="U279" s="203">
        <f t="shared" si="39"/>
        <v>4.4064904750000018</v>
      </c>
    </row>
    <row r="280" spans="2:21" s="165" customFormat="1" x14ac:dyDescent="0.2">
      <c r="B280" s="136"/>
      <c r="C280" s="208" t="s">
        <v>271</v>
      </c>
      <c r="D280" s="208" t="s">
        <v>274</v>
      </c>
      <c r="E280" s="208">
        <v>0.17</v>
      </c>
      <c r="F280" s="208">
        <v>0.03</v>
      </c>
      <c r="G280" s="208">
        <v>0.15</v>
      </c>
      <c r="H280" s="208">
        <v>0.65</v>
      </c>
      <c r="I280" s="208" t="s">
        <v>194</v>
      </c>
      <c r="J280" s="208">
        <v>0.98</v>
      </c>
      <c r="K280" s="208">
        <v>2.68</v>
      </c>
      <c r="L280" s="208">
        <v>10.6</v>
      </c>
      <c r="M280" s="208" t="s">
        <v>131</v>
      </c>
      <c r="N280" s="208" t="s">
        <v>131</v>
      </c>
      <c r="O280" s="208">
        <v>0.63</v>
      </c>
      <c r="P280" s="214">
        <f t="shared" si="37"/>
        <v>0.21057119742417299</v>
      </c>
      <c r="Q280" s="164" t="s">
        <v>131</v>
      </c>
      <c r="R280" s="209">
        <f t="shared" si="38"/>
        <v>88.85658806296567</v>
      </c>
      <c r="S280" s="139"/>
      <c r="U280" s="203">
        <f t="shared" si="39"/>
        <v>4.4870237000000008</v>
      </c>
    </row>
    <row r="281" spans="2:21" s="165" customFormat="1" x14ac:dyDescent="0.2">
      <c r="B281" s="158"/>
      <c r="C281" s="204" t="s">
        <v>272</v>
      </c>
      <c r="D281" s="204" t="s">
        <v>275</v>
      </c>
      <c r="E281" s="204">
        <v>0.14000000000000001</v>
      </c>
      <c r="F281" s="204">
        <v>0.03</v>
      </c>
      <c r="G281" s="204">
        <v>0.19</v>
      </c>
      <c r="H281" s="204">
        <v>0.64</v>
      </c>
      <c r="I281" s="204" t="s">
        <v>194</v>
      </c>
      <c r="J281" s="204">
        <v>1.02</v>
      </c>
      <c r="K281" s="204">
        <v>2.63</v>
      </c>
      <c r="L281" s="204">
        <v>10.199999999999999</v>
      </c>
      <c r="M281" s="204" t="s">
        <v>131</v>
      </c>
      <c r="N281" s="194" t="s">
        <v>131</v>
      </c>
      <c r="O281" s="204">
        <v>0.61</v>
      </c>
      <c r="P281" s="214">
        <f t="shared" si="37"/>
        <v>0.20769815929983962</v>
      </c>
      <c r="Q281" s="215" t="s">
        <v>131</v>
      </c>
      <c r="R281" s="209">
        <f t="shared" si="38"/>
        <v>110.39997407333647</v>
      </c>
      <c r="S281" s="161"/>
      <c r="U281" s="203">
        <f t="shared" si="39"/>
        <v>4.7041098990000005</v>
      </c>
    </row>
    <row r="282" spans="2:21" s="165" customFormat="1" x14ac:dyDescent="0.2">
      <c r="B282" s="148">
        <v>65</v>
      </c>
      <c r="C282" s="207" t="s">
        <v>154</v>
      </c>
      <c r="D282" s="207" t="s">
        <v>62</v>
      </c>
      <c r="E282" s="207">
        <v>0.19</v>
      </c>
      <c r="F282" s="207">
        <v>0.02</v>
      </c>
      <c r="G282" s="207">
        <v>0.41</v>
      </c>
      <c r="H282" s="207">
        <v>0.38</v>
      </c>
      <c r="I282" s="207" t="s">
        <v>283</v>
      </c>
      <c r="J282" s="207">
        <v>0.99</v>
      </c>
      <c r="K282" s="210">
        <v>2.1</v>
      </c>
      <c r="L282" s="207">
        <v>14.2</v>
      </c>
      <c r="M282" s="207" t="s">
        <v>131</v>
      </c>
      <c r="N282" s="207" t="s">
        <v>131</v>
      </c>
      <c r="O282" s="207">
        <v>0.53</v>
      </c>
      <c r="P282" s="216">
        <f t="shared" si="37"/>
        <v>0.23374904875281416</v>
      </c>
      <c r="Q282" s="213" t="s">
        <v>131</v>
      </c>
      <c r="R282" s="210">
        <f t="shared" si="38"/>
        <v>94.468414355042256</v>
      </c>
      <c r="S282" s="163" t="s">
        <v>234</v>
      </c>
      <c r="U282" s="203">
        <f t="shared" si="39"/>
        <v>4.548265539</v>
      </c>
    </row>
    <row r="283" spans="2:21" s="165" customFormat="1" x14ac:dyDescent="0.2">
      <c r="B283" s="136"/>
      <c r="C283" s="208" t="s">
        <v>278</v>
      </c>
      <c r="D283" s="208" t="s">
        <v>281</v>
      </c>
      <c r="E283" s="208">
        <v>0.15</v>
      </c>
      <c r="F283" s="208">
        <v>0.01</v>
      </c>
      <c r="G283" s="208">
        <v>0.37</v>
      </c>
      <c r="H283" s="208">
        <v>0.47</v>
      </c>
      <c r="I283" s="208" t="s">
        <v>6</v>
      </c>
      <c r="J283" s="208">
        <v>0.97</v>
      </c>
      <c r="K283" s="208">
        <v>2.2200000000000002</v>
      </c>
      <c r="L283" s="208">
        <v>11.7</v>
      </c>
      <c r="M283" s="208" t="s">
        <v>131</v>
      </c>
      <c r="N283" s="208" t="s">
        <v>131</v>
      </c>
      <c r="O283" s="208">
        <v>0.56000000000000005</v>
      </c>
      <c r="P283" s="214">
        <f t="shared" si="37"/>
        <v>0.2181289210773921</v>
      </c>
      <c r="Q283" s="164" t="s">
        <v>131</v>
      </c>
      <c r="R283" s="209">
        <f t="shared" si="38"/>
        <v>125.12113349261355</v>
      </c>
      <c r="S283" s="139"/>
      <c r="U283" s="203">
        <f t="shared" si="39"/>
        <v>4.8292823360000003</v>
      </c>
    </row>
    <row r="284" spans="2:21" s="165" customFormat="1" x14ac:dyDescent="0.2">
      <c r="B284" s="136"/>
      <c r="C284" s="208" t="s">
        <v>279</v>
      </c>
      <c r="D284" s="208" t="s">
        <v>147</v>
      </c>
      <c r="E284" s="208">
        <v>0.22</v>
      </c>
      <c r="F284" s="208">
        <v>0.01</v>
      </c>
      <c r="G284" s="208">
        <v>0.35</v>
      </c>
      <c r="H284" s="208">
        <v>0.42</v>
      </c>
      <c r="I284" s="208" t="s">
        <v>6</v>
      </c>
      <c r="J284" s="208">
        <v>0.94</v>
      </c>
      <c r="K284" s="208">
        <v>2.08</v>
      </c>
      <c r="L284" s="208">
        <v>12.1</v>
      </c>
      <c r="M284" s="208" t="s">
        <v>131</v>
      </c>
      <c r="N284" s="208" t="s">
        <v>131</v>
      </c>
      <c r="O284" s="208">
        <v>0.55000000000000004</v>
      </c>
      <c r="P284" s="214">
        <f t="shared" si="37"/>
        <v>0.22076354608268775</v>
      </c>
      <c r="Q284" s="164" t="s">
        <v>131</v>
      </c>
      <c r="R284" s="209">
        <f t="shared" si="38"/>
        <v>91.995933501362728</v>
      </c>
      <c r="S284" s="139"/>
      <c r="U284" s="203">
        <f t="shared" si="39"/>
        <v>4.5217443749999999</v>
      </c>
    </row>
    <row r="285" spans="2:21" s="165" customFormat="1" x14ac:dyDescent="0.2">
      <c r="B285" s="158"/>
      <c r="C285" s="204" t="s">
        <v>280</v>
      </c>
      <c r="D285" s="204" t="s">
        <v>282</v>
      </c>
      <c r="E285" s="204">
        <v>0.35</v>
      </c>
      <c r="F285" s="204">
        <v>0.02</v>
      </c>
      <c r="G285" s="204">
        <v>0.28999999999999998</v>
      </c>
      <c r="H285" s="204">
        <v>0.34</v>
      </c>
      <c r="I285" s="204" t="s">
        <v>283</v>
      </c>
      <c r="J285" s="204">
        <v>1.05</v>
      </c>
      <c r="K285" s="204">
        <v>2.16</v>
      </c>
      <c r="L285" s="204">
        <v>4.5999999999999996</v>
      </c>
      <c r="M285" s="204" t="s">
        <v>131</v>
      </c>
      <c r="N285" s="204" t="s">
        <v>131</v>
      </c>
      <c r="O285" s="204">
        <v>0.51</v>
      </c>
      <c r="P285" s="214">
        <f t="shared" si="37"/>
        <v>0.15628508245309999</v>
      </c>
      <c r="Q285" s="215" t="s">
        <v>131</v>
      </c>
      <c r="R285" s="209">
        <f t="shared" si="38"/>
        <v>46.943661865436717</v>
      </c>
      <c r="S285" s="161"/>
      <c r="U285" s="203">
        <f t="shared" si="39"/>
        <v>3.8489481989999996</v>
      </c>
    </row>
    <row r="286" spans="2:21" s="165" customFormat="1" x14ac:dyDescent="0.2">
      <c r="B286" s="171">
        <v>66</v>
      </c>
      <c r="C286" s="205" t="s">
        <v>17</v>
      </c>
      <c r="D286" s="205" t="s">
        <v>158</v>
      </c>
      <c r="E286" s="205">
        <v>0.55000000000000004</v>
      </c>
      <c r="F286" s="205">
        <v>0.05</v>
      </c>
      <c r="G286" s="205">
        <v>0.24</v>
      </c>
      <c r="H286" s="205">
        <v>0.16</v>
      </c>
      <c r="I286" s="205" t="s">
        <v>186</v>
      </c>
      <c r="J286" s="205">
        <v>1.1200000000000001</v>
      </c>
      <c r="K286" s="205">
        <v>2.38</v>
      </c>
      <c r="L286" s="205">
        <v>16.100000000000001</v>
      </c>
      <c r="M286" s="205" t="s">
        <v>131</v>
      </c>
      <c r="N286" s="205" t="s">
        <v>131</v>
      </c>
      <c r="O286" s="205">
        <v>0.53</v>
      </c>
      <c r="P286" s="216">
        <f t="shared" si="37"/>
        <v>0.24447110867512373</v>
      </c>
      <c r="Q286" s="217" t="s">
        <v>131</v>
      </c>
      <c r="R286" s="210">
        <f t="shared" si="38"/>
        <v>11.399484100108584</v>
      </c>
      <c r="S286" s="172" t="s">
        <v>234</v>
      </c>
      <c r="U286" s="203">
        <f t="shared" si="39"/>
        <v>2.4335680999999996</v>
      </c>
    </row>
    <row r="287" spans="2:21" s="165" customFormat="1" x14ac:dyDescent="0.2">
      <c r="B287" s="148">
        <v>67</v>
      </c>
      <c r="C287" s="207" t="s">
        <v>17</v>
      </c>
      <c r="D287" s="207" t="s">
        <v>84</v>
      </c>
      <c r="E287" s="207">
        <v>0.25</v>
      </c>
      <c r="F287" s="207">
        <v>0.03</v>
      </c>
      <c r="G287" s="207">
        <v>0.22</v>
      </c>
      <c r="H287" s="210">
        <v>0.5</v>
      </c>
      <c r="I287" s="207" t="s">
        <v>6</v>
      </c>
      <c r="J287" s="207">
        <v>1.02</v>
      </c>
      <c r="K287" s="207">
        <v>2.4300000000000002</v>
      </c>
      <c r="L287" s="207">
        <v>10.7</v>
      </c>
      <c r="M287" s="207" t="s">
        <v>131</v>
      </c>
      <c r="N287" s="207" t="s">
        <v>131</v>
      </c>
      <c r="O287" s="207">
        <v>0.57999999999999996</v>
      </c>
      <c r="P287" s="216">
        <f t="shared" si="37"/>
        <v>0.21127852879627146</v>
      </c>
      <c r="Q287" s="213" t="s">
        <v>131</v>
      </c>
      <c r="R287" s="210">
        <f t="shared" si="38"/>
        <v>78.103139617060194</v>
      </c>
      <c r="S287" s="163" t="s">
        <v>234</v>
      </c>
      <c r="U287" s="203">
        <f t="shared" si="39"/>
        <v>4.3580302560000019</v>
      </c>
    </row>
    <row r="288" spans="2:21" s="165" customFormat="1" x14ac:dyDescent="0.2">
      <c r="B288" s="158"/>
      <c r="C288" s="204" t="s">
        <v>284</v>
      </c>
      <c r="D288" s="204" t="s">
        <v>181</v>
      </c>
      <c r="E288" s="211">
        <v>0.2</v>
      </c>
      <c r="F288" s="204">
        <v>0.03</v>
      </c>
      <c r="G288" s="204">
        <v>0.11</v>
      </c>
      <c r="H288" s="204">
        <v>0.66</v>
      </c>
      <c r="I288" s="204" t="s">
        <v>194</v>
      </c>
      <c r="J288" s="204">
        <v>1.1100000000000001</v>
      </c>
      <c r="K288" s="211">
        <v>2.5</v>
      </c>
      <c r="L288" s="204">
        <v>1.2</v>
      </c>
      <c r="M288" s="204" t="s">
        <v>131</v>
      </c>
      <c r="N288" s="204" t="s">
        <v>131</v>
      </c>
      <c r="O288" s="204">
        <v>0.56000000000000005</v>
      </c>
      <c r="P288" s="218">
        <f t="shared" si="37"/>
        <v>9.671577518164183E-2</v>
      </c>
      <c r="Q288" s="215" t="s">
        <v>131</v>
      </c>
      <c r="R288" s="211">
        <f t="shared" si="38"/>
        <v>117.1245881237998</v>
      </c>
      <c r="S288" s="161"/>
      <c r="U288" s="203">
        <f t="shared" si="39"/>
        <v>4.7632382240000002</v>
      </c>
    </row>
    <row r="289" spans="2:21" s="165" customFormat="1" x14ac:dyDescent="0.2">
      <c r="B289" s="148">
        <v>68</v>
      </c>
      <c r="C289" s="207" t="s">
        <v>131</v>
      </c>
      <c r="D289" s="207" t="s">
        <v>148</v>
      </c>
      <c r="E289" s="207">
        <v>0.62</v>
      </c>
      <c r="F289" s="208">
        <v>0.14000000000000001</v>
      </c>
      <c r="G289" s="207">
        <v>0.01</v>
      </c>
      <c r="H289" s="207">
        <v>0.22</v>
      </c>
      <c r="I289" s="207" t="s">
        <v>221</v>
      </c>
      <c r="J289" s="207">
        <v>1.36</v>
      </c>
      <c r="K289" s="207" t="s">
        <v>131</v>
      </c>
      <c r="L289" s="207">
        <v>40.700000000000003</v>
      </c>
      <c r="M289" s="210">
        <v>0.2</v>
      </c>
      <c r="N289" s="209">
        <f t="shared" ref="N289:N312" si="40">O289-M289</f>
        <v>0.24</v>
      </c>
      <c r="O289" s="207">
        <v>0.44</v>
      </c>
      <c r="P289" s="214">
        <f t="shared" ref="P289:P316" si="41">O289-Q289</f>
        <v>0.29000000000000004</v>
      </c>
      <c r="Q289" s="213">
        <v>0.15</v>
      </c>
      <c r="R289" s="209">
        <f t="shared" si="38"/>
        <v>5.4656679423554824</v>
      </c>
      <c r="S289" s="163" t="s">
        <v>288</v>
      </c>
      <c r="U289" s="203">
        <f t="shared" si="39"/>
        <v>1.6984863359999998</v>
      </c>
    </row>
    <row r="290" spans="2:21" s="165" customFormat="1" x14ac:dyDescent="0.2">
      <c r="B290" s="136"/>
      <c r="C290" s="208" t="s">
        <v>131</v>
      </c>
      <c r="D290" s="208" t="s">
        <v>149</v>
      </c>
      <c r="E290" s="208">
        <v>0.38</v>
      </c>
      <c r="F290" s="208">
        <v>0.19</v>
      </c>
      <c r="G290" s="208">
        <v>0.01</v>
      </c>
      <c r="H290" s="208">
        <v>0.42</v>
      </c>
      <c r="I290" s="208" t="s">
        <v>569</v>
      </c>
      <c r="J290" s="208">
        <v>1.51</v>
      </c>
      <c r="K290" s="208" t="s">
        <v>131</v>
      </c>
      <c r="L290" s="208">
        <v>14.8</v>
      </c>
      <c r="M290" s="209">
        <v>0.2</v>
      </c>
      <c r="N290" s="209">
        <f t="shared" si="40"/>
        <v>0.25</v>
      </c>
      <c r="O290" s="208">
        <v>0.45</v>
      </c>
      <c r="P290" s="214">
        <f t="shared" si="41"/>
        <v>0.25</v>
      </c>
      <c r="Q290" s="227">
        <v>0.2</v>
      </c>
      <c r="R290" s="209">
        <f t="shared" si="38"/>
        <v>19.496295535808589</v>
      </c>
      <c r="S290" s="139"/>
      <c r="U290" s="203">
        <f t="shared" si="39"/>
        <v>2.9702244749999993</v>
      </c>
    </row>
    <row r="291" spans="2:21" s="165" customFormat="1" x14ac:dyDescent="0.2">
      <c r="B291" s="136"/>
      <c r="C291" s="208" t="s">
        <v>131</v>
      </c>
      <c r="D291" s="208" t="s">
        <v>181</v>
      </c>
      <c r="E291" s="208">
        <v>0.34</v>
      </c>
      <c r="F291" s="208">
        <v>0.16</v>
      </c>
      <c r="G291" s="208">
        <v>0.01</v>
      </c>
      <c r="H291" s="208">
        <v>0.49</v>
      </c>
      <c r="I291" s="208" t="s">
        <v>569</v>
      </c>
      <c r="J291" s="208">
        <v>1.72</v>
      </c>
      <c r="K291" s="208" t="s">
        <v>131</v>
      </c>
      <c r="L291" s="208">
        <v>0.4</v>
      </c>
      <c r="M291" s="209">
        <v>0.09</v>
      </c>
      <c r="N291" s="209">
        <f t="shared" si="40"/>
        <v>0.29000000000000004</v>
      </c>
      <c r="O291" s="208">
        <v>0.38</v>
      </c>
      <c r="P291" s="214">
        <f t="shared" si="41"/>
        <v>0.13</v>
      </c>
      <c r="Q291" s="164">
        <v>0.25</v>
      </c>
      <c r="R291" s="209">
        <f t="shared" si="38"/>
        <v>60.266910187283443</v>
      </c>
      <c r="S291" s="139"/>
      <c r="U291" s="203">
        <f t="shared" si="39"/>
        <v>4.0987832000000015</v>
      </c>
    </row>
    <row r="292" spans="2:21" s="165" customFormat="1" x14ac:dyDescent="0.2">
      <c r="B292" s="158"/>
      <c r="C292" s="204" t="s">
        <v>131</v>
      </c>
      <c r="D292" s="204" t="s">
        <v>294</v>
      </c>
      <c r="E292" s="204">
        <v>0.32</v>
      </c>
      <c r="F292" s="204">
        <v>0.16</v>
      </c>
      <c r="G292" s="204">
        <v>0.01</v>
      </c>
      <c r="H292" s="204">
        <v>0.51</v>
      </c>
      <c r="I292" s="208" t="s">
        <v>569</v>
      </c>
      <c r="J292" s="204">
        <v>1.66</v>
      </c>
      <c r="K292" s="204" t="s">
        <v>131</v>
      </c>
      <c r="L292" s="204">
        <v>0.04</v>
      </c>
      <c r="M292" s="211">
        <v>0.1</v>
      </c>
      <c r="N292" s="211">
        <f t="shared" si="40"/>
        <v>0.29000000000000004</v>
      </c>
      <c r="O292" s="204">
        <v>0.39</v>
      </c>
      <c r="P292" s="218">
        <f t="shared" si="41"/>
        <v>0.10999999999999999</v>
      </c>
      <c r="Q292" s="215">
        <v>0.28000000000000003</v>
      </c>
      <c r="R292" s="209">
        <f t="shared" si="38"/>
        <v>68.732412387429278</v>
      </c>
      <c r="S292" s="161"/>
      <c r="U292" s="203">
        <f t="shared" si="39"/>
        <v>4.2302208839999986</v>
      </c>
    </row>
    <row r="293" spans="2:21" s="165" customFormat="1" x14ac:dyDescent="0.2">
      <c r="B293" s="148">
        <v>69</v>
      </c>
      <c r="C293" s="207" t="s">
        <v>131</v>
      </c>
      <c r="D293" s="207" t="s">
        <v>148</v>
      </c>
      <c r="E293" s="207">
        <v>0.62</v>
      </c>
      <c r="F293" s="208">
        <v>0.16</v>
      </c>
      <c r="G293" s="207">
        <v>0.01</v>
      </c>
      <c r="H293" s="207">
        <v>0.22</v>
      </c>
      <c r="I293" s="207" t="s">
        <v>221</v>
      </c>
      <c r="J293" s="207">
        <v>1.53</v>
      </c>
      <c r="K293" s="207" t="s">
        <v>131</v>
      </c>
      <c r="L293" s="207">
        <v>12.4</v>
      </c>
      <c r="M293" s="207">
        <v>0.22</v>
      </c>
      <c r="N293" s="209">
        <f t="shared" si="40"/>
        <v>0.18000000000000002</v>
      </c>
      <c r="O293" s="207">
        <v>0.4</v>
      </c>
      <c r="P293" s="214">
        <f t="shared" si="41"/>
        <v>0.25</v>
      </c>
      <c r="Q293" s="213">
        <v>0.15</v>
      </c>
      <c r="R293" s="210">
        <f t="shared" si="38"/>
        <v>5.4762863616213409</v>
      </c>
      <c r="S293" s="163" t="s">
        <v>288</v>
      </c>
      <c r="U293" s="203">
        <f t="shared" si="39"/>
        <v>1.7004271999999996</v>
      </c>
    </row>
    <row r="294" spans="2:21" s="165" customFormat="1" x14ac:dyDescent="0.2">
      <c r="B294" s="136"/>
      <c r="C294" s="208" t="s">
        <v>131</v>
      </c>
      <c r="D294" s="208" t="s">
        <v>149</v>
      </c>
      <c r="E294" s="208">
        <v>0.44</v>
      </c>
      <c r="F294" s="208">
        <v>0.18</v>
      </c>
      <c r="G294" s="208">
        <v>0.01</v>
      </c>
      <c r="H294" s="208">
        <v>0.36</v>
      </c>
      <c r="I294" s="208" t="s">
        <v>569</v>
      </c>
      <c r="J294" s="208">
        <v>1.61</v>
      </c>
      <c r="K294" s="208" t="s">
        <v>131</v>
      </c>
      <c r="L294" s="208">
        <v>0.3</v>
      </c>
      <c r="M294" s="208">
        <v>0.17</v>
      </c>
      <c r="N294" s="209">
        <f t="shared" si="40"/>
        <v>0.23</v>
      </c>
      <c r="O294" s="208">
        <v>0.4</v>
      </c>
      <c r="P294" s="214">
        <f t="shared" si="41"/>
        <v>0.2</v>
      </c>
      <c r="Q294" s="227">
        <v>0.2</v>
      </c>
      <c r="R294" s="209">
        <f t="shared" si="38"/>
        <v>16.207491927580879</v>
      </c>
      <c r="S294" s="139"/>
      <c r="U294" s="203">
        <f t="shared" si="39"/>
        <v>2.7854735999999995</v>
      </c>
    </row>
    <row r="295" spans="2:21" s="165" customFormat="1" x14ac:dyDescent="0.2">
      <c r="B295" s="136"/>
      <c r="C295" s="208" t="s">
        <v>131</v>
      </c>
      <c r="D295" s="208" t="s">
        <v>181</v>
      </c>
      <c r="E295" s="208">
        <v>0.31</v>
      </c>
      <c r="F295" s="208">
        <v>0.15</v>
      </c>
      <c r="G295" s="208">
        <v>0.02</v>
      </c>
      <c r="H295" s="208">
        <v>0.52</v>
      </c>
      <c r="I295" s="208" t="s">
        <v>569</v>
      </c>
      <c r="J295" s="209">
        <v>1.6</v>
      </c>
      <c r="K295" s="208" t="s">
        <v>131</v>
      </c>
      <c r="L295" s="208">
        <v>7.0000000000000007E-2</v>
      </c>
      <c r="M295" s="208">
        <v>0.12</v>
      </c>
      <c r="N295" s="209">
        <f t="shared" si="40"/>
        <v>0.28000000000000003</v>
      </c>
      <c r="O295" s="208">
        <v>0.4</v>
      </c>
      <c r="P295" s="214">
        <f t="shared" si="41"/>
        <v>0.15000000000000002</v>
      </c>
      <c r="Q295" s="164">
        <v>0.25</v>
      </c>
      <c r="R295" s="209">
        <f t="shared" si="38"/>
        <v>75.704439144587894</v>
      </c>
      <c r="S295" s="139"/>
      <c r="U295" s="203">
        <f t="shared" si="39"/>
        <v>4.3268368000000006</v>
      </c>
    </row>
    <row r="296" spans="2:21" s="165" customFormat="1" x14ac:dyDescent="0.2">
      <c r="B296" s="158"/>
      <c r="C296" s="204" t="s">
        <v>131</v>
      </c>
      <c r="D296" s="204" t="s">
        <v>294</v>
      </c>
      <c r="E296" s="204">
        <v>0.31</v>
      </c>
      <c r="F296" s="204">
        <v>0.15</v>
      </c>
      <c r="G296" s="204">
        <v>0.01</v>
      </c>
      <c r="H296" s="204">
        <v>0.53</v>
      </c>
      <c r="I296" s="208" t="s">
        <v>569</v>
      </c>
      <c r="J296" s="204">
        <v>1.66</v>
      </c>
      <c r="K296" s="204" t="s">
        <v>131</v>
      </c>
      <c r="L296" s="204">
        <v>0.03</v>
      </c>
      <c r="M296" s="204">
        <v>0.11</v>
      </c>
      <c r="N296" s="211">
        <f t="shared" si="40"/>
        <v>0.3</v>
      </c>
      <c r="O296" s="204">
        <v>0.41</v>
      </c>
      <c r="P296" s="218">
        <f t="shared" si="41"/>
        <v>0.12999999999999995</v>
      </c>
      <c r="Q296" s="215">
        <v>0.28000000000000003</v>
      </c>
      <c r="R296" s="209">
        <f t="shared" si="38"/>
        <v>71.915327209978017</v>
      </c>
      <c r="S296" s="161"/>
      <c r="U296" s="203">
        <f t="shared" si="39"/>
        <v>4.2754894160000037</v>
      </c>
    </row>
    <row r="297" spans="2:21" s="165" customFormat="1" x14ac:dyDescent="0.2">
      <c r="B297" s="148">
        <v>70</v>
      </c>
      <c r="C297" s="207" t="s">
        <v>131</v>
      </c>
      <c r="D297" s="207" t="s">
        <v>148</v>
      </c>
      <c r="E297" s="207">
        <v>0.56999999999999995</v>
      </c>
      <c r="F297" s="208">
        <v>0.16</v>
      </c>
      <c r="G297" s="207">
        <v>0.01</v>
      </c>
      <c r="H297" s="207">
        <v>0.25</v>
      </c>
      <c r="I297" s="207" t="s">
        <v>221</v>
      </c>
      <c r="J297" s="207">
        <v>1.38</v>
      </c>
      <c r="K297" s="207" t="s">
        <v>131</v>
      </c>
      <c r="L297" s="207">
        <v>37.299999999999997</v>
      </c>
      <c r="M297" s="207">
        <v>0.28999999999999998</v>
      </c>
      <c r="N297" s="209">
        <f t="shared" si="40"/>
        <v>0.2</v>
      </c>
      <c r="O297" s="207">
        <v>0.49</v>
      </c>
      <c r="P297" s="214">
        <f t="shared" si="41"/>
        <v>0.32999999999999996</v>
      </c>
      <c r="Q297" s="213">
        <v>0.16</v>
      </c>
      <c r="R297" s="210">
        <f t="shared" si="38"/>
        <v>5.7141889947692661</v>
      </c>
      <c r="S297" s="163" t="s">
        <v>288</v>
      </c>
      <c r="U297" s="203">
        <f t="shared" si="39"/>
        <v>1.7429523789999997</v>
      </c>
    </row>
    <row r="298" spans="2:21" s="165" customFormat="1" x14ac:dyDescent="0.2">
      <c r="B298" s="136"/>
      <c r="C298" s="208" t="s">
        <v>131</v>
      </c>
      <c r="D298" s="208" t="s">
        <v>149</v>
      </c>
      <c r="E298" s="208">
        <v>0.44</v>
      </c>
      <c r="F298" s="208">
        <v>0.19</v>
      </c>
      <c r="G298" s="208">
        <v>0.01</v>
      </c>
      <c r="H298" s="208">
        <v>0.35</v>
      </c>
      <c r="I298" s="208" t="s">
        <v>221</v>
      </c>
      <c r="J298" s="208">
        <v>1.39</v>
      </c>
      <c r="K298" s="208" t="s">
        <v>131</v>
      </c>
      <c r="L298" s="208">
        <v>15</v>
      </c>
      <c r="M298" s="208">
        <v>0.28999999999999998</v>
      </c>
      <c r="N298" s="209">
        <f t="shared" si="40"/>
        <v>0.19</v>
      </c>
      <c r="O298" s="208">
        <v>0.48</v>
      </c>
      <c r="P298" s="214">
        <f t="shared" si="41"/>
        <v>0.32999999999999996</v>
      </c>
      <c r="Q298" s="164">
        <v>0.15</v>
      </c>
      <c r="R298" s="209">
        <f t="shared" si="38"/>
        <v>10.829802841504961</v>
      </c>
      <c r="S298" s="139"/>
      <c r="U298" s="203">
        <f t="shared" si="39"/>
        <v>2.3823018560000015</v>
      </c>
    </row>
    <row r="299" spans="2:21" s="165" customFormat="1" x14ac:dyDescent="0.2">
      <c r="B299" s="136"/>
      <c r="C299" s="208" t="s">
        <v>131</v>
      </c>
      <c r="D299" s="208" t="s">
        <v>181</v>
      </c>
      <c r="E299" s="208">
        <v>0.36</v>
      </c>
      <c r="F299" s="208">
        <v>0.18</v>
      </c>
      <c r="G299" s="208">
        <v>0.01</v>
      </c>
      <c r="H299" s="208">
        <v>0.45</v>
      </c>
      <c r="I299" s="208" t="s">
        <v>569</v>
      </c>
      <c r="J299" s="208">
        <v>1.46</v>
      </c>
      <c r="K299" s="208" t="s">
        <v>131</v>
      </c>
      <c r="L299" s="208">
        <v>0.5</v>
      </c>
      <c r="M299" s="208">
        <v>0.24</v>
      </c>
      <c r="N299" s="209">
        <f t="shared" si="40"/>
        <v>0.22999999999999998</v>
      </c>
      <c r="O299" s="208">
        <v>0.47</v>
      </c>
      <c r="P299" s="214">
        <f t="shared" si="41"/>
        <v>0.27999999999999997</v>
      </c>
      <c r="Q299" s="164">
        <v>0.19</v>
      </c>
      <c r="R299" s="209">
        <f t="shared" si="38"/>
        <v>22.970824346049589</v>
      </c>
      <c r="S299" s="139"/>
      <c r="U299" s="203">
        <f t="shared" si="39"/>
        <v>3.1342249040000012</v>
      </c>
    </row>
    <row r="300" spans="2:21" s="165" customFormat="1" x14ac:dyDescent="0.2">
      <c r="B300" s="158"/>
      <c r="C300" s="204" t="s">
        <v>131</v>
      </c>
      <c r="D300" s="204" t="s">
        <v>294</v>
      </c>
      <c r="E300" s="204">
        <v>0.32</v>
      </c>
      <c r="F300" s="204">
        <v>0.14000000000000001</v>
      </c>
      <c r="G300" s="204">
        <v>0.01</v>
      </c>
      <c r="H300" s="204">
        <v>0.52</v>
      </c>
      <c r="I300" s="208" t="s">
        <v>569</v>
      </c>
      <c r="J300" s="204">
        <v>1.66</v>
      </c>
      <c r="K300" s="204" t="s">
        <v>131</v>
      </c>
      <c r="L300" s="204">
        <v>0.05</v>
      </c>
      <c r="M300" s="204">
        <v>0.11</v>
      </c>
      <c r="N300" s="211">
        <f t="shared" si="40"/>
        <v>0.28000000000000003</v>
      </c>
      <c r="O300" s="204">
        <v>0.39</v>
      </c>
      <c r="P300" s="218">
        <f t="shared" si="41"/>
        <v>0.14000000000000001</v>
      </c>
      <c r="Q300" s="215">
        <v>0.25</v>
      </c>
      <c r="R300" s="209">
        <f t="shared" si="38"/>
        <v>82.37810915290676</v>
      </c>
      <c r="S300" s="161"/>
      <c r="U300" s="203">
        <f t="shared" si="39"/>
        <v>4.4113197360000003</v>
      </c>
    </row>
    <row r="301" spans="2:21" s="165" customFormat="1" x14ac:dyDescent="0.2">
      <c r="B301" s="148">
        <v>71</v>
      </c>
      <c r="C301" s="207" t="s">
        <v>131</v>
      </c>
      <c r="D301" s="207" t="s">
        <v>148</v>
      </c>
      <c r="E301" s="207">
        <v>0.57999999999999996</v>
      </c>
      <c r="F301" s="208">
        <v>0.16</v>
      </c>
      <c r="G301" s="207">
        <v>0.01</v>
      </c>
      <c r="H301" s="207">
        <v>0.24</v>
      </c>
      <c r="I301" s="207" t="s">
        <v>221</v>
      </c>
      <c r="J301" s="210">
        <v>1.6</v>
      </c>
      <c r="K301" s="207" t="s">
        <v>131</v>
      </c>
      <c r="L301" s="207">
        <v>16.3</v>
      </c>
      <c r="M301" s="207">
        <v>0.19</v>
      </c>
      <c r="N301" s="209">
        <f t="shared" si="40"/>
        <v>0.18</v>
      </c>
      <c r="O301" s="207">
        <v>0.37</v>
      </c>
      <c r="P301" s="214">
        <f t="shared" si="41"/>
        <v>0.22</v>
      </c>
      <c r="Q301" s="213">
        <v>0.15</v>
      </c>
      <c r="R301" s="210">
        <f t="shared" si="38"/>
        <v>8.0175244647557022</v>
      </c>
      <c r="S301" s="163" t="s">
        <v>288</v>
      </c>
      <c r="U301" s="203">
        <f t="shared" si="39"/>
        <v>2.081629704</v>
      </c>
    </row>
    <row r="302" spans="2:21" s="165" customFormat="1" x14ac:dyDescent="0.2">
      <c r="B302" s="136"/>
      <c r="C302" s="208" t="s">
        <v>131</v>
      </c>
      <c r="D302" s="208" t="s">
        <v>149</v>
      </c>
      <c r="E302" s="208">
        <v>0.45</v>
      </c>
      <c r="F302" s="208">
        <v>0.16</v>
      </c>
      <c r="G302" s="208">
        <v>0.01</v>
      </c>
      <c r="H302" s="208">
        <v>0.38</v>
      </c>
      <c r="I302" s="208" t="s">
        <v>569</v>
      </c>
      <c r="J302" s="208">
        <v>1.67</v>
      </c>
      <c r="K302" s="208" t="s">
        <v>131</v>
      </c>
      <c r="L302" s="208">
        <v>0.3</v>
      </c>
      <c r="M302" s="208">
        <v>0.16</v>
      </c>
      <c r="N302" s="209">
        <f t="shared" si="40"/>
        <v>0.23</v>
      </c>
      <c r="O302" s="208">
        <v>0.39</v>
      </c>
      <c r="P302" s="214">
        <f t="shared" si="41"/>
        <v>0.19</v>
      </c>
      <c r="Q302" s="227">
        <v>0.2</v>
      </c>
      <c r="R302" s="209">
        <f t="shared" si="38"/>
        <v>18.895004803082184</v>
      </c>
      <c r="S302" s="139"/>
      <c r="U302" s="203">
        <f t="shared" si="39"/>
        <v>2.9388975910000008</v>
      </c>
    </row>
    <row r="303" spans="2:21" s="165" customFormat="1" x14ac:dyDescent="0.2">
      <c r="B303" s="136"/>
      <c r="C303" s="208" t="s">
        <v>131</v>
      </c>
      <c r="D303" s="208" t="s">
        <v>181</v>
      </c>
      <c r="E303" s="208">
        <v>0.36</v>
      </c>
      <c r="F303" s="208">
        <v>0.16</v>
      </c>
      <c r="G303" s="208">
        <v>0.01</v>
      </c>
      <c r="H303" s="208">
        <v>0.47</v>
      </c>
      <c r="I303" s="208" t="s">
        <v>569</v>
      </c>
      <c r="J303" s="208">
        <v>1.67</v>
      </c>
      <c r="K303" s="208" t="s">
        <v>131</v>
      </c>
      <c r="L303" s="208">
        <v>0.09</v>
      </c>
      <c r="M303" s="208">
        <v>0.13</v>
      </c>
      <c r="N303" s="209">
        <f t="shared" si="40"/>
        <v>0.27999999999999997</v>
      </c>
      <c r="O303" s="208">
        <v>0.41</v>
      </c>
      <c r="P303" s="214">
        <f t="shared" si="41"/>
        <v>0.16999999999999998</v>
      </c>
      <c r="Q303" s="164">
        <v>0.24</v>
      </c>
      <c r="R303" s="209">
        <f t="shared" si="38"/>
        <v>39.050590741711801</v>
      </c>
      <c r="S303" s="139"/>
      <c r="U303" s="203">
        <f t="shared" si="39"/>
        <v>3.6648580039999978</v>
      </c>
    </row>
    <row r="304" spans="2:21" s="165" customFormat="1" x14ac:dyDescent="0.2">
      <c r="B304" s="158"/>
      <c r="C304" s="204" t="s">
        <v>131</v>
      </c>
      <c r="D304" s="204" t="s">
        <v>294</v>
      </c>
      <c r="E304" s="204">
        <v>0.35</v>
      </c>
      <c r="F304" s="204">
        <v>0.14000000000000001</v>
      </c>
      <c r="G304" s="204">
        <v>0.01</v>
      </c>
      <c r="H304" s="211">
        <v>0.5</v>
      </c>
      <c r="I304" s="208" t="s">
        <v>569</v>
      </c>
      <c r="J304" s="204">
        <v>1.62</v>
      </c>
      <c r="K304" s="204" t="s">
        <v>131</v>
      </c>
      <c r="L304" s="204">
        <v>0.03</v>
      </c>
      <c r="M304" s="204">
        <v>0.12</v>
      </c>
      <c r="N304" s="211">
        <f t="shared" si="40"/>
        <v>0.34</v>
      </c>
      <c r="O304" s="204">
        <v>0.46</v>
      </c>
      <c r="P304" s="218">
        <f t="shared" si="41"/>
        <v>0.17000000000000004</v>
      </c>
      <c r="Q304" s="215">
        <v>0.28999999999999998</v>
      </c>
      <c r="R304" s="209">
        <f t="shared" si="38"/>
        <v>37.672234435798508</v>
      </c>
      <c r="S304" s="161"/>
      <c r="U304" s="203">
        <f t="shared" si="39"/>
        <v>3.6289233359999988</v>
      </c>
    </row>
    <row r="305" spans="2:21" s="165" customFormat="1" x14ac:dyDescent="0.2">
      <c r="B305" s="148">
        <v>72</v>
      </c>
      <c r="C305" s="207" t="s">
        <v>131</v>
      </c>
      <c r="D305" s="207" t="s">
        <v>148</v>
      </c>
      <c r="E305" s="207">
        <v>0.55000000000000004</v>
      </c>
      <c r="F305" s="208">
        <v>0.18</v>
      </c>
      <c r="G305" s="207">
        <v>0.01</v>
      </c>
      <c r="H305" s="207">
        <v>0.26</v>
      </c>
      <c r="I305" s="207" t="s">
        <v>221</v>
      </c>
      <c r="J305" s="207">
        <v>1.45</v>
      </c>
      <c r="K305" s="207" t="s">
        <v>131</v>
      </c>
      <c r="L305" s="207">
        <v>39.5</v>
      </c>
      <c r="M305" s="207">
        <v>0.28000000000000003</v>
      </c>
      <c r="N305" s="209">
        <f t="shared" si="40"/>
        <v>0.18999999999999995</v>
      </c>
      <c r="O305" s="207">
        <v>0.47</v>
      </c>
      <c r="P305" s="214">
        <f t="shared" si="41"/>
        <v>0.32999999999999996</v>
      </c>
      <c r="Q305" s="213">
        <v>0.14000000000000001</v>
      </c>
      <c r="R305" s="210">
        <f t="shared" si="38"/>
        <v>5.8208852267887563</v>
      </c>
      <c r="S305" s="163" t="s">
        <v>288</v>
      </c>
      <c r="U305" s="203">
        <f t="shared" si="39"/>
        <v>1.7614523509999995</v>
      </c>
    </row>
    <row r="306" spans="2:21" s="165" customFormat="1" x14ac:dyDescent="0.2">
      <c r="B306" s="136"/>
      <c r="C306" s="208" t="s">
        <v>131</v>
      </c>
      <c r="D306" s="208" t="s">
        <v>149</v>
      </c>
      <c r="E306" s="208">
        <v>0.42</v>
      </c>
      <c r="F306" s="208">
        <v>0.18</v>
      </c>
      <c r="G306" s="208">
        <v>0.02</v>
      </c>
      <c r="H306" s="208">
        <v>0.37</v>
      </c>
      <c r="I306" s="208" t="s">
        <v>569</v>
      </c>
      <c r="J306" s="208">
        <v>1.58</v>
      </c>
      <c r="K306" s="208" t="s">
        <v>131</v>
      </c>
      <c r="L306" s="208">
        <v>16.100000000000001</v>
      </c>
      <c r="M306" s="208">
        <v>0.23</v>
      </c>
      <c r="N306" s="209">
        <f t="shared" si="40"/>
        <v>0.23999999999999996</v>
      </c>
      <c r="O306" s="208">
        <v>0.47</v>
      </c>
      <c r="P306" s="214">
        <f t="shared" si="41"/>
        <v>0.27999999999999997</v>
      </c>
      <c r="Q306" s="164">
        <v>0.19</v>
      </c>
      <c r="R306" s="209">
        <f t="shared" si="38"/>
        <v>13.936204580446608</v>
      </c>
      <c r="S306" s="139"/>
      <c r="U306" s="203">
        <f t="shared" si="39"/>
        <v>2.6344901000000007</v>
      </c>
    </row>
    <row r="307" spans="2:21" s="165" customFormat="1" x14ac:dyDescent="0.2">
      <c r="B307" s="136"/>
      <c r="C307" s="208" t="s">
        <v>131</v>
      </c>
      <c r="D307" s="208" t="s">
        <v>181</v>
      </c>
      <c r="E307" s="208">
        <v>0.37</v>
      </c>
      <c r="F307" s="208">
        <v>0.16</v>
      </c>
      <c r="G307" s="208">
        <v>0.01</v>
      </c>
      <c r="H307" s="208">
        <v>0.46</v>
      </c>
      <c r="I307" s="208" t="s">
        <v>569</v>
      </c>
      <c r="J307" s="208">
        <v>1.66</v>
      </c>
      <c r="K307" s="208" t="s">
        <v>131</v>
      </c>
      <c r="L307" s="208">
        <v>0.6</v>
      </c>
      <c r="M307" s="208">
        <v>0.14000000000000001</v>
      </c>
      <c r="N307" s="209">
        <f t="shared" si="40"/>
        <v>0.27999999999999997</v>
      </c>
      <c r="O307" s="208">
        <v>0.42</v>
      </c>
      <c r="P307" s="214">
        <f t="shared" si="41"/>
        <v>0.21</v>
      </c>
      <c r="Q307" s="164">
        <v>0.21</v>
      </c>
      <c r="R307" s="209">
        <f t="shared" si="38"/>
        <v>33.140603286103577</v>
      </c>
      <c r="S307" s="139"/>
      <c r="U307" s="203">
        <f t="shared" ref="U307:U316" si="42">6.531-(7.326*O307)+(15.8*(H307^2))+(3.809*(O307^2))+(3.44*((E307+F307))*H307)-(4.989*(E307+F307)*O307)+(16.1*((E307+F307)^2)*(O307^2))+(16*H307*(O307^2))-(13.6*((E307+F307)^2)*H307)-(34.8*(H307^2)*O307)-(7.99*((E307+F307)^2)*O307)</f>
        <v>3.5007592160000005</v>
      </c>
    </row>
    <row r="308" spans="2:21" s="165" customFormat="1" x14ac:dyDescent="0.2">
      <c r="B308" s="158"/>
      <c r="C308" s="204" t="s">
        <v>131</v>
      </c>
      <c r="D308" s="204" t="s">
        <v>294</v>
      </c>
      <c r="E308" s="204">
        <v>0.31</v>
      </c>
      <c r="F308" s="204">
        <v>0.14000000000000001</v>
      </c>
      <c r="G308" s="204">
        <v>0.02</v>
      </c>
      <c r="H308" s="204">
        <v>0.54</v>
      </c>
      <c r="I308" s="204" t="s">
        <v>569</v>
      </c>
      <c r="J308" s="204">
        <v>1.67</v>
      </c>
      <c r="K308" s="204" t="s">
        <v>131</v>
      </c>
      <c r="L308" s="204">
        <v>0.06</v>
      </c>
      <c r="M308" s="204">
        <v>0.11</v>
      </c>
      <c r="N308" s="211">
        <f t="shared" si="40"/>
        <v>0.3</v>
      </c>
      <c r="O308" s="204">
        <v>0.41</v>
      </c>
      <c r="P308" s="218">
        <f t="shared" si="41"/>
        <v>0.15999999999999998</v>
      </c>
      <c r="Q308" s="215">
        <v>0.25</v>
      </c>
      <c r="R308" s="209">
        <f t="shared" si="38"/>
        <v>79.815352646081237</v>
      </c>
      <c r="S308" s="161"/>
      <c r="U308" s="203">
        <f t="shared" si="42"/>
        <v>4.3797158750000005</v>
      </c>
    </row>
    <row r="309" spans="2:21" s="165" customFormat="1" x14ac:dyDescent="0.2">
      <c r="B309" s="136">
        <v>73</v>
      </c>
      <c r="C309" s="207" t="s">
        <v>131</v>
      </c>
      <c r="D309" s="208" t="s">
        <v>148</v>
      </c>
      <c r="E309" s="208">
        <v>0.67</v>
      </c>
      <c r="F309" s="208">
        <v>0.12</v>
      </c>
      <c r="G309" s="208">
        <v>0.02</v>
      </c>
      <c r="H309" s="208">
        <v>0.19</v>
      </c>
      <c r="I309" s="207" t="s">
        <v>221</v>
      </c>
      <c r="J309" s="208">
        <v>1.67</v>
      </c>
      <c r="K309" s="207" t="s">
        <v>131</v>
      </c>
      <c r="L309" s="208">
        <v>15.4</v>
      </c>
      <c r="M309" s="208">
        <v>0.23</v>
      </c>
      <c r="N309" s="209">
        <f t="shared" si="40"/>
        <v>0.19999999999999998</v>
      </c>
      <c r="O309" s="208">
        <v>0.43</v>
      </c>
      <c r="P309" s="214">
        <f t="shared" si="41"/>
        <v>0.22999999999999998</v>
      </c>
      <c r="Q309" s="227">
        <v>0.2</v>
      </c>
      <c r="R309" s="210">
        <f t="shared" si="38"/>
        <v>4.9527485197604415</v>
      </c>
      <c r="S309" s="163" t="s">
        <v>288</v>
      </c>
      <c r="U309" s="203">
        <f t="shared" si="42"/>
        <v>1.5999426789999998</v>
      </c>
    </row>
    <row r="310" spans="2:21" s="165" customFormat="1" x14ac:dyDescent="0.2">
      <c r="B310" s="136"/>
      <c r="C310" s="208" t="s">
        <v>131</v>
      </c>
      <c r="D310" s="208" t="s">
        <v>149</v>
      </c>
      <c r="E310" s="208">
        <v>0.51</v>
      </c>
      <c r="F310" s="208">
        <v>0.18</v>
      </c>
      <c r="G310" s="208">
        <v>0.01</v>
      </c>
      <c r="H310" s="208">
        <v>0.28999999999999998</v>
      </c>
      <c r="I310" s="208" t="s">
        <v>221</v>
      </c>
      <c r="J310" s="208">
        <v>1.72</v>
      </c>
      <c r="K310" s="208" t="s">
        <v>131</v>
      </c>
      <c r="L310" s="208">
        <v>0.5</v>
      </c>
      <c r="M310" s="208">
        <v>0.15</v>
      </c>
      <c r="N310" s="209">
        <f t="shared" si="40"/>
        <v>0.24000000000000002</v>
      </c>
      <c r="O310" s="208">
        <v>0.39</v>
      </c>
      <c r="P310" s="214">
        <f t="shared" si="41"/>
        <v>0.21000000000000002</v>
      </c>
      <c r="Q310" s="164">
        <v>0.18</v>
      </c>
      <c r="R310" s="209">
        <f t="shared" si="38"/>
        <v>9.9412884101891201</v>
      </c>
      <c r="S310" s="139"/>
      <c r="U310" s="203">
        <f t="shared" si="42"/>
        <v>2.2966966310000005</v>
      </c>
    </row>
    <row r="311" spans="2:21" s="165" customFormat="1" x14ac:dyDescent="0.2">
      <c r="B311" s="136"/>
      <c r="C311" s="208" t="s">
        <v>131</v>
      </c>
      <c r="D311" s="208" t="s">
        <v>181</v>
      </c>
      <c r="E311" s="208">
        <v>0.36</v>
      </c>
      <c r="F311" s="208">
        <v>0.15</v>
      </c>
      <c r="G311" s="208">
        <v>0.01</v>
      </c>
      <c r="H311" s="208">
        <v>0.48</v>
      </c>
      <c r="I311" s="208" t="s">
        <v>569</v>
      </c>
      <c r="J311" s="209">
        <v>1.6</v>
      </c>
      <c r="K311" s="208" t="s">
        <v>131</v>
      </c>
      <c r="L311" s="208">
        <v>0.09</v>
      </c>
      <c r="M311" s="208">
        <v>0.14000000000000001</v>
      </c>
      <c r="N311" s="209">
        <f t="shared" si="40"/>
        <v>0.26999999999999996</v>
      </c>
      <c r="O311" s="208">
        <v>0.41</v>
      </c>
      <c r="P311" s="214">
        <f t="shared" si="41"/>
        <v>0.19999999999999998</v>
      </c>
      <c r="Q311" s="164">
        <v>0.21</v>
      </c>
      <c r="R311" s="209">
        <f t="shared" si="38"/>
        <v>43.140776960078597</v>
      </c>
      <c r="S311" s="139"/>
      <c r="U311" s="203">
        <f t="shared" si="42"/>
        <v>3.7644686510000014</v>
      </c>
    </row>
    <row r="312" spans="2:21" s="165" customFormat="1" x14ac:dyDescent="0.2">
      <c r="B312" s="136"/>
      <c r="C312" s="204" t="s">
        <v>131</v>
      </c>
      <c r="D312" s="208" t="s">
        <v>294</v>
      </c>
      <c r="E312" s="208">
        <v>0.35</v>
      </c>
      <c r="F312" s="204">
        <v>0.13</v>
      </c>
      <c r="G312" s="208">
        <v>0.01</v>
      </c>
      <c r="H312" s="208">
        <v>0.51</v>
      </c>
      <c r="I312" s="208" t="s">
        <v>569</v>
      </c>
      <c r="J312" s="208">
        <v>1.75</v>
      </c>
      <c r="K312" s="204" t="s">
        <v>131</v>
      </c>
      <c r="L312" s="208">
        <v>0.03</v>
      </c>
      <c r="M312" s="209">
        <v>0.1</v>
      </c>
      <c r="N312" s="211">
        <f t="shared" si="40"/>
        <v>0.31999999999999995</v>
      </c>
      <c r="O312" s="208">
        <v>0.42</v>
      </c>
      <c r="P312" s="218">
        <f t="shared" si="41"/>
        <v>0.16999999999999998</v>
      </c>
      <c r="Q312" s="164">
        <v>0.25</v>
      </c>
      <c r="R312" s="209">
        <f t="shared" si="38"/>
        <v>54.207219246194654</v>
      </c>
      <c r="S312" s="139"/>
      <c r="U312" s="203">
        <f t="shared" si="42"/>
        <v>3.992814096</v>
      </c>
    </row>
    <row r="313" spans="2:21" s="165" customFormat="1" x14ac:dyDescent="0.2">
      <c r="B313" s="148">
        <v>74</v>
      </c>
      <c r="C313" s="207" t="s">
        <v>178</v>
      </c>
      <c r="D313" s="207" t="s">
        <v>148</v>
      </c>
      <c r="E313" s="207">
        <v>0.25</v>
      </c>
      <c r="F313" s="207">
        <v>0.06</v>
      </c>
      <c r="G313" s="207">
        <v>0.13</v>
      </c>
      <c r="H313" s="207">
        <v>0.56000000000000005</v>
      </c>
      <c r="I313" s="207" t="s">
        <v>6</v>
      </c>
      <c r="J313" s="207">
        <v>1.1499999999999999</v>
      </c>
      <c r="K313" s="210">
        <v>2.67</v>
      </c>
      <c r="L313" s="207">
        <v>23.4</v>
      </c>
      <c r="M313" s="207">
        <v>0.13</v>
      </c>
      <c r="N313" s="208">
        <v>0.44</v>
      </c>
      <c r="O313" s="207">
        <v>0.56999999999999995</v>
      </c>
      <c r="P313" s="214">
        <f t="shared" si="41"/>
        <v>0.32999999999999996</v>
      </c>
      <c r="Q313" s="213">
        <v>0.24</v>
      </c>
      <c r="R313" s="210">
        <f t="shared" si="38"/>
        <v>72.739815199984704</v>
      </c>
      <c r="S313" s="163" t="s">
        <v>288</v>
      </c>
      <c r="U313" s="203">
        <f t="shared" si="42"/>
        <v>4.2868888990000027</v>
      </c>
    </row>
    <row r="314" spans="2:21" s="165" customFormat="1" x14ac:dyDescent="0.2">
      <c r="B314" s="136"/>
      <c r="C314" s="208" t="s">
        <v>75</v>
      </c>
      <c r="D314" s="208" t="s">
        <v>285</v>
      </c>
      <c r="E314" s="208">
        <v>0.21</v>
      </c>
      <c r="F314" s="208">
        <v>0.05</v>
      </c>
      <c r="G314" s="208">
        <v>0.08</v>
      </c>
      <c r="H314" s="208">
        <v>0.65</v>
      </c>
      <c r="I314" s="208" t="s">
        <v>194</v>
      </c>
      <c r="J314" s="208">
        <v>1.1100000000000001</v>
      </c>
      <c r="K314" s="209">
        <v>2.63</v>
      </c>
      <c r="L314" s="208">
        <v>25.2</v>
      </c>
      <c r="M314" s="208">
        <v>0.15</v>
      </c>
      <c r="N314" s="208">
        <v>0.43</v>
      </c>
      <c r="O314" s="208">
        <v>0.57999999999999996</v>
      </c>
      <c r="P314" s="214">
        <f t="shared" si="41"/>
        <v>0.33999999999999997</v>
      </c>
      <c r="Q314" s="164">
        <v>0.24</v>
      </c>
      <c r="R314" s="209">
        <f t="shared" si="38"/>
        <v>89.467442128675742</v>
      </c>
      <c r="S314" s="139"/>
      <c r="U314" s="203">
        <f t="shared" si="42"/>
        <v>4.4938747840000026</v>
      </c>
    </row>
    <row r="315" spans="2:21" s="165" customFormat="1" x14ac:dyDescent="0.2">
      <c r="B315" s="136"/>
      <c r="C315" s="208" t="s">
        <v>76</v>
      </c>
      <c r="D315" s="208" t="s">
        <v>286</v>
      </c>
      <c r="E315" s="208">
        <v>0.22</v>
      </c>
      <c r="F315" s="208">
        <v>0.06</v>
      </c>
      <c r="G315" s="208">
        <v>0.13</v>
      </c>
      <c r="H315" s="208">
        <v>0.59</v>
      </c>
      <c r="I315" s="208" t="s">
        <v>6</v>
      </c>
      <c r="J315" s="208">
        <v>1.1499999999999999</v>
      </c>
      <c r="K315" s="209">
        <v>2.6</v>
      </c>
      <c r="L315" s="208">
        <v>12</v>
      </c>
      <c r="M315" s="208">
        <v>0.12</v>
      </c>
      <c r="N315" s="208">
        <v>0.44</v>
      </c>
      <c r="O315" s="208">
        <v>0.56000000000000005</v>
      </c>
      <c r="P315" s="214">
        <f t="shared" si="41"/>
        <v>0.31000000000000005</v>
      </c>
      <c r="Q315" s="164">
        <v>0.25</v>
      </c>
      <c r="R315" s="209">
        <f t="shared" si="38"/>
        <v>90.153187251054661</v>
      </c>
      <c r="S315" s="139"/>
      <c r="U315" s="203">
        <f t="shared" si="42"/>
        <v>4.5015103040000017</v>
      </c>
    </row>
    <row r="316" spans="2:21" s="165" customFormat="1" x14ac:dyDescent="0.2">
      <c r="B316" s="158"/>
      <c r="C316" s="204" t="s">
        <v>126</v>
      </c>
      <c r="D316" s="204" t="s">
        <v>287</v>
      </c>
      <c r="E316" s="204">
        <v>0.19</v>
      </c>
      <c r="F316" s="204">
        <v>0.06</v>
      </c>
      <c r="G316" s="204">
        <v>0.26</v>
      </c>
      <c r="H316" s="204">
        <v>0.49</v>
      </c>
      <c r="I316" s="204" t="s">
        <v>6</v>
      </c>
      <c r="J316" s="204">
        <v>1.28</v>
      </c>
      <c r="K316" s="211">
        <v>2.7</v>
      </c>
      <c r="L316" s="204">
        <v>2.4</v>
      </c>
      <c r="M316" s="204">
        <v>0.01</v>
      </c>
      <c r="N316" s="204">
        <v>0.52</v>
      </c>
      <c r="O316" s="204">
        <v>0.52</v>
      </c>
      <c r="P316" s="214">
        <f t="shared" si="41"/>
        <v>0.27</v>
      </c>
      <c r="Q316" s="215">
        <v>0.25</v>
      </c>
      <c r="R316" s="209">
        <f t="shared" si="38"/>
        <v>108.72752696322496</v>
      </c>
      <c r="S316" s="161"/>
      <c r="U316" s="203">
        <f t="shared" si="42"/>
        <v>4.6888450000000033</v>
      </c>
    </row>
    <row r="317" spans="2:21" s="165" customFormat="1" x14ac:dyDescent="0.2">
      <c r="B317" s="148">
        <v>75</v>
      </c>
      <c r="C317" s="207" t="s">
        <v>217</v>
      </c>
      <c r="D317" s="207" t="s">
        <v>148</v>
      </c>
      <c r="E317" s="293">
        <v>0.36</v>
      </c>
      <c r="F317" s="293"/>
      <c r="G317" s="207">
        <v>0.12</v>
      </c>
      <c r="H317" s="207">
        <v>0.52</v>
      </c>
      <c r="I317" s="207" t="s">
        <v>6</v>
      </c>
      <c r="J317" s="207">
        <v>1.33</v>
      </c>
      <c r="K317" s="207">
        <v>2.72</v>
      </c>
      <c r="L317" s="207">
        <v>5.4</v>
      </c>
      <c r="M317" s="207" t="s">
        <v>131</v>
      </c>
      <c r="N317" s="207" t="s">
        <v>131</v>
      </c>
      <c r="O317" s="207">
        <v>0.59</v>
      </c>
      <c r="P317" s="216">
        <f t="shared" ref="P317:P380" si="43">10^((LOG(L317*24)-4.3)/2.8)</f>
        <v>0.16549599965953138</v>
      </c>
      <c r="Q317" s="213" t="s">
        <v>131</v>
      </c>
      <c r="R317" s="210">
        <f t="shared" si="38"/>
        <v>51.13092376935554</v>
      </c>
      <c r="S317" s="163" t="s">
        <v>289</v>
      </c>
      <c r="U317" s="203">
        <f t="shared" ref="U317:U358" si="44">6.531-(7.326*O317)+(15.8*(H317^2))+(3.809*(O317^2))+(3.44*((E317))*H317)-(4.989*(E317)*O317)+(16.1*((E317)^2)*(O317^2))+(16*H317*(O317^2))-(13.6*((E317)^2)*H317)-(34.8*(H317^2)*O317)-(7.99*((E317)^2)*O317)</f>
        <v>3.9343894759999998</v>
      </c>
    </row>
    <row r="318" spans="2:21" s="165" customFormat="1" x14ac:dyDescent="0.2">
      <c r="B318" s="158"/>
      <c r="C318" s="204" t="s">
        <v>218</v>
      </c>
      <c r="D318" s="204" t="s">
        <v>149</v>
      </c>
      <c r="E318" s="294">
        <v>0.33</v>
      </c>
      <c r="F318" s="294"/>
      <c r="G318" s="204">
        <v>0.14000000000000001</v>
      </c>
      <c r="H318" s="211">
        <v>0.53</v>
      </c>
      <c r="I318" s="204" t="s">
        <v>6</v>
      </c>
      <c r="J318" s="204">
        <v>1.23</v>
      </c>
      <c r="K318" s="204">
        <v>2.72</v>
      </c>
      <c r="L318" s="204">
        <v>5.4</v>
      </c>
      <c r="M318" s="204" t="s">
        <v>131</v>
      </c>
      <c r="N318" s="204" t="s">
        <v>131</v>
      </c>
      <c r="O318" s="204">
        <v>0.59</v>
      </c>
      <c r="P318" s="218">
        <f t="shared" si="43"/>
        <v>0.16549599965953138</v>
      </c>
      <c r="Q318" s="215" t="s">
        <v>131</v>
      </c>
      <c r="R318" s="211">
        <f t="shared" si="38"/>
        <v>60.312740038244442</v>
      </c>
      <c r="S318" s="161"/>
      <c r="U318" s="203">
        <f t="shared" si="44"/>
        <v>4.099543359000001</v>
      </c>
    </row>
    <row r="319" spans="2:21" s="165" customFormat="1" x14ac:dyDescent="0.2">
      <c r="B319" s="148">
        <v>76</v>
      </c>
      <c r="C319" s="207" t="s">
        <v>17</v>
      </c>
      <c r="D319" s="207" t="s">
        <v>148</v>
      </c>
      <c r="E319" s="290">
        <v>0.31</v>
      </c>
      <c r="F319" s="290"/>
      <c r="G319" s="207">
        <v>0.18</v>
      </c>
      <c r="H319" s="207">
        <v>0.51</v>
      </c>
      <c r="I319" s="207" t="s">
        <v>6</v>
      </c>
      <c r="J319" s="207">
        <v>1.43</v>
      </c>
      <c r="K319" s="207">
        <v>2.75</v>
      </c>
      <c r="L319" s="207">
        <v>8.5</v>
      </c>
      <c r="M319" s="207" t="s">
        <v>131</v>
      </c>
      <c r="N319" s="207" t="s">
        <v>131</v>
      </c>
      <c r="O319" s="207">
        <v>0.49</v>
      </c>
      <c r="P319" s="214">
        <f t="shared" si="43"/>
        <v>0.19460483724722535</v>
      </c>
      <c r="Q319" s="213" t="s">
        <v>131</v>
      </c>
      <c r="R319" s="209">
        <f t="shared" si="38"/>
        <v>99.893139637583701</v>
      </c>
      <c r="S319" s="163" t="s">
        <v>289</v>
      </c>
      <c r="U319" s="203">
        <f t="shared" si="44"/>
        <v>4.6041010109999982</v>
      </c>
    </row>
    <row r="320" spans="2:21" s="165" customFormat="1" x14ac:dyDescent="0.2">
      <c r="B320" s="158"/>
      <c r="C320" s="204" t="s">
        <v>18</v>
      </c>
      <c r="D320" s="204" t="s">
        <v>149</v>
      </c>
      <c r="E320" s="287">
        <v>0.31</v>
      </c>
      <c r="F320" s="287"/>
      <c r="G320" s="204">
        <v>0.18</v>
      </c>
      <c r="H320" s="204">
        <v>0.51</v>
      </c>
      <c r="I320" s="204" t="s">
        <v>6</v>
      </c>
      <c r="J320" s="204">
        <v>1.38</v>
      </c>
      <c r="K320" s="204">
        <v>2.75</v>
      </c>
      <c r="L320" s="204">
        <v>8.5</v>
      </c>
      <c r="M320" s="204" t="s">
        <v>131</v>
      </c>
      <c r="N320" s="204" t="s">
        <v>131</v>
      </c>
      <c r="O320" s="204">
        <v>0.49</v>
      </c>
      <c r="P320" s="218">
        <f t="shared" si="43"/>
        <v>0.19460483724722535</v>
      </c>
      <c r="Q320" s="215" t="s">
        <v>131</v>
      </c>
      <c r="R320" s="211">
        <f t="shared" si="38"/>
        <v>99.893139637583701</v>
      </c>
      <c r="S320" s="161"/>
      <c r="U320" s="203">
        <f t="shared" si="44"/>
        <v>4.6041010109999982</v>
      </c>
    </row>
    <row r="321" spans="2:21" s="165" customFormat="1" x14ac:dyDescent="0.2">
      <c r="B321" s="225">
        <v>77</v>
      </c>
      <c r="C321" s="207" t="s">
        <v>17</v>
      </c>
      <c r="D321" s="207" t="s">
        <v>148</v>
      </c>
      <c r="E321" s="291">
        <v>0.19</v>
      </c>
      <c r="F321" s="291"/>
      <c r="G321" s="207">
        <v>0.17</v>
      </c>
      <c r="H321" s="207">
        <v>0.64</v>
      </c>
      <c r="I321" s="207" t="s">
        <v>194</v>
      </c>
      <c r="J321" s="207">
        <v>1.37</v>
      </c>
      <c r="K321" s="207">
        <v>3.23</v>
      </c>
      <c r="L321" s="207">
        <v>3.3</v>
      </c>
      <c r="M321" s="207" t="s">
        <v>131</v>
      </c>
      <c r="N321" s="207" t="s">
        <v>131</v>
      </c>
      <c r="O321" s="207">
        <v>0.57999999999999996</v>
      </c>
      <c r="P321" s="214">
        <f t="shared" si="43"/>
        <v>0.13880395811155805</v>
      </c>
      <c r="Q321" s="213" t="s">
        <v>131</v>
      </c>
      <c r="R321" s="209">
        <f t="shared" si="38"/>
        <v>120.88545254054344</v>
      </c>
      <c r="S321" s="163" t="s">
        <v>289</v>
      </c>
      <c r="U321" s="203">
        <f t="shared" si="44"/>
        <v>4.7948434239999997</v>
      </c>
    </row>
    <row r="322" spans="2:21" s="165" customFormat="1" x14ac:dyDescent="0.2">
      <c r="B322" s="158"/>
      <c r="C322" s="204" t="s">
        <v>18</v>
      </c>
      <c r="D322" s="204" t="s">
        <v>149</v>
      </c>
      <c r="E322" s="294">
        <v>0.2</v>
      </c>
      <c r="F322" s="294"/>
      <c r="G322" s="204">
        <v>0.18</v>
      </c>
      <c r="H322" s="204">
        <v>0.62</v>
      </c>
      <c r="I322" s="204" t="s">
        <v>194</v>
      </c>
      <c r="J322" s="204">
        <v>1.35</v>
      </c>
      <c r="K322" s="204">
        <v>3.23</v>
      </c>
      <c r="L322" s="204">
        <v>3.3</v>
      </c>
      <c r="M322" s="204" t="s">
        <v>131</v>
      </c>
      <c r="N322" s="204" t="s">
        <v>131</v>
      </c>
      <c r="O322" s="204">
        <v>0.57999999999999996</v>
      </c>
      <c r="P322" s="218">
        <f t="shared" si="43"/>
        <v>0.13880395811155805</v>
      </c>
      <c r="Q322" s="215" t="s">
        <v>131</v>
      </c>
      <c r="R322" s="211">
        <f t="shared" si="38"/>
        <v>116.39337292004947</v>
      </c>
      <c r="S322" s="161"/>
      <c r="U322" s="203">
        <f t="shared" si="44"/>
        <v>4.7569756000000032</v>
      </c>
    </row>
    <row r="323" spans="2:21" s="165" customFormat="1" x14ac:dyDescent="0.2">
      <c r="B323" s="148">
        <v>78</v>
      </c>
      <c r="C323" s="207" t="s">
        <v>131</v>
      </c>
      <c r="D323" s="207" t="s">
        <v>148</v>
      </c>
      <c r="E323" s="291">
        <v>0.46</v>
      </c>
      <c r="F323" s="291"/>
      <c r="G323" s="207">
        <v>0.17</v>
      </c>
      <c r="H323" s="207">
        <v>0.37</v>
      </c>
      <c r="I323" s="207" t="s">
        <v>51</v>
      </c>
      <c r="J323" s="207">
        <v>1.36</v>
      </c>
      <c r="K323" s="207" t="s">
        <v>131</v>
      </c>
      <c r="L323" s="207">
        <v>1.3</v>
      </c>
      <c r="M323" s="207">
        <v>0.27</v>
      </c>
      <c r="N323" s="207">
        <f>O323-M323</f>
        <v>0.21999999999999997</v>
      </c>
      <c r="O323" s="207">
        <v>0.49</v>
      </c>
      <c r="P323" s="214">
        <f t="shared" si="43"/>
        <v>9.9520455479791964E-2</v>
      </c>
      <c r="Q323" s="213" t="s">
        <v>131</v>
      </c>
      <c r="R323" s="209">
        <f t="shared" si="38"/>
        <v>32.835761661218008</v>
      </c>
      <c r="S323" s="163" t="s">
        <v>291</v>
      </c>
      <c r="U323" s="203">
        <f t="shared" si="44"/>
        <v>3.4915182159999989</v>
      </c>
    </row>
    <row r="324" spans="2:21" s="165" customFormat="1" x14ac:dyDescent="0.2">
      <c r="B324" s="158"/>
      <c r="C324" s="204" t="s">
        <v>131</v>
      </c>
      <c r="D324" s="204" t="s">
        <v>290</v>
      </c>
      <c r="E324" s="291">
        <v>0.46</v>
      </c>
      <c r="F324" s="291"/>
      <c r="G324" s="204">
        <v>0.17</v>
      </c>
      <c r="H324" s="204">
        <v>0.37</v>
      </c>
      <c r="I324" s="204" t="s">
        <v>51</v>
      </c>
      <c r="J324" s="204">
        <v>1.45</v>
      </c>
      <c r="K324" s="204" t="s">
        <v>131</v>
      </c>
      <c r="L324" s="204">
        <v>0.3</v>
      </c>
      <c r="M324" s="204">
        <v>0.18</v>
      </c>
      <c r="N324" s="204">
        <f>O324-M324</f>
        <v>0.28000000000000003</v>
      </c>
      <c r="O324" s="204">
        <v>0.46</v>
      </c>
      <c r="P324" s="218">
        <f t="shared" si="43"/>
        <v>5.8948925261695886E-2</v>
      </c>
      <c r="Q324" s="215" t="s">
        <v>131</v>
      </c>
      <c r="R324" s="211">
        <f t="shared" ref="R324:R387" si="45">EXP(U324)</f>
        <v>36.577063952339088</v>
      </c>
      <c r="S324" s="161"/>
      <c r="U324" s="203">
        <f t="shared" si="44"/>
        <v>3.5994213759999996</v>
      </c>
    </row>
    <row r="325" spans="2:21" s="165" customFormat="1" x14ac:dyDescent="0.2">
      <c r="B325" s="148">
        <v>79</v>
      </c>
      <c r="C325" s="207" t="s">
        <v>131</v>
      </c>
      <c r="D325" s="207" t="s">
        <v>91</v>
      </c>
      <c r="E325" s="290">
        <v>0.24</v>
      </c>
      <c r="F325" s="290"/>
      <c r="G325" s="207">
        <v>7.0000000000000007E-2</v>
      </c>
      <c r="H325" s="207">
        <v>0.69</v>
      </c>
      <c r="I325" s="207" t="s">
        <v>194</v>
      </c>
      <c r="J325" s="207">
        <v>1.29</v>
      </c>
      <c r="K325" s="207">
        <v>2.4700000000000002</v>
      </c>
      <c r="L325" s="207">
        <v>0.4</v>
      </c>
      <c r="M325" s="207" t="s">
        <v>131</v>
      </c>
      <c r="N325" s="207" t="s">
        <v>131</v>
      </c>
      <c r="O325" s="207">
        <v>0.48</v>
      </c>
      <c r="P325" s="214">
        <f t="shared" si="43"/>
        <v>6.5327624900140283E-2</v>
      </c>
      <c r="Q325" s="213" t="s">
        <v>131</v>
      </c>
      <c r="R325" s="209">
        <f t="shared" si="45"/>
        <v>233.34177493179607</v>
      </c>
      <c r="S325" s="163" t="s">
        <v>291</v>
      </c>
      <c r="U325" s="203">
        <f t="shared" si="44"/>
        <v>5.4525042240000028</v>
      </c>
    </row>
    <row r="326" spans="2:21" s="165" customFormat="1" x14ac:dyDescent="0.2">
      <c r="B326" s="158"/>
      <c r="C326" s="204" t="s">
        <v>131</v>
      </c>
      <c r="D326" s="204" t="s">
        <v>92</v>
      </c>
      <c r="E326" s="287">
        <v>0.24</v>
      </c>
      <c r="F326" s="287"/>
      <c r="G326" s="204">
        <v>7.0000000000000007E-2</v>
      </c>
      <c r="H326" s="204">
        <v>0.69</v>
      </c>
      <c r="I326" s="208" t="s">
        <v>194</v>
      </c>
      <c r="J326" s="211">
        <v>1.3</v>
      </c>
      <c r="K326" s="204">
        <v>2.4700000000000002</v>
      </c>
      <c r="L326" s="204">
        <v>0.1</v>
      </c>
      <c r="M326" s="204" t="s">
        <v>131</v>
      </c>
      <c r="N326" s="204" t="s">
        <v>131</v>
      </c>
      <c r="O326" s="204">
        <v>0.47</v>
      </c>
      <c r="P326" s="218">
        <f t="shared" si="43"/>
        <v>3.9817633375009633E-2</v>
      </c>
      <c r="Q326" s="215" t="s">
        <v>131</v>
      </c>
      <c r="R326" s="211">
        <f t="shared" si="45"/>
        <v>259.34194554466615</v>
      </c>
      <c r="S326" s="161"/>
      <c r="U326" s="203">
        <f t="shared" si="44"/>
        <v>5.5581474440000029</v>
      </c>
    </row>
    <row r="327" spans="2:21" s="165" customFormat="1" x14ac:dyDescent="0.2">
      <c r="B327" s="148">
        <v>80</v>
      </c>
      <c r="C327" s="207" t="s">
        <v>131</v>
      </c>
      <c r="D327" s="207" t="s">
        <v>292</v>
      </c>
      <c r="E327" s="293">
        <v>0.4</v>
      </c>
      <c r="F327" s="293"/>
      <c r="G327" s="207">
        <v>0.32</v>
      </c>
      <c r="H327" s="207">
        <v>0.28000000000000003</v>
      </c>
      <c r="I327" s="207" t="s">
        <v>283</v>
      </c>
      <c r="J327" s="207">
        <v>1.24</v>
      </c>
      <c r="K327" s="207">
        <v>2.54</v>
      </c>
      <c r="L327" s="207">
        <v>0.02</v>
      </c>
      <c r="M327" s="207" t="s">
        <v>131</v>
      </c>
      <c r="N327" s="207" t="s">
        <v>131</v>
      </c>
      <c r="O327" s="207">
        <v>0.48</v>
      </c>
      <c r="P327" s="214">
        <f t="shared" si="43"/>
        <v>2.2410074435894618E-2</v>
      </c>
      <c r="Q327" s="213" t="s">
        <v>131</v>
      </c>
      <c r="R327" s="209">
        <f t="shared" si="45"/>
        <v>38.529431353871558</v>
      </c>
      <c r="S327" s="163" t="s">
        <v>291</v>
      </c>
      <c r="U327" s="203">
        <f t="shared" si="44"/>
        <v>3.6514224000000004</v>
      </c>
    </row>
    <row r="328" spans="2:21" s="165" customFormat="1" x14ac:dyDescent="0.2">
      <c r="B328" s="158"/>
      <c r="C328" s="204" t="s">
        <v>131</v>
      </c>
      <c r="D328" s="204" t="s">
        <v>293</v>
      </c>
      <c r="E328" s="294">
        <v>0.4</v>
      </c>
      <c r="F328" s="294"/>
      <c r="G328" s="204">
        <v>0.32</v>
      </c>
      <c r="H328" s="204">
        <v>0.28000000000000003</v>
      </c>
      <c r="I328" s="204" t="s">
        <v>283</v>
      </c>
      <c r="J328" s="204">
        <v>1.22</v>
      </c>
      <c r="K328" s="204">
        <v>2.41</v>
      </c>
      <c r="L328" s="204">
        <v>0.01</v>
      </c>
      <c r="M328" s="204" t="s">
        <v>131</v>
      </c>
      <c r="N328" s="204" t="s">
        <v>131</v>
      </c>
      <c r="O328" s="204">
        <v>0.49</v>
      </c>
      <c r="P328" s="218">
        <f t="shared" si="43"/>
        <v>1.7495750884895869E-2</v>
      </c>
      <c r="Q328" s="215" t="s">
        <v>131</v>
      </c>
      <c r="R328" s="211">
        <f t="shared" si="45"/>
        <v>37.469591099405505</v>
      </c>
      <c r="S328" s="161"/>
      <c r="U328" s="203">
        <f t="shared" si="44"/>
        <v>3.6235297000000015</v>
      </c>
    </row>
    <row r="329" spans="2:21" s="165" customFormat="1" x14ac:dyDescent="0.2">
      <c r="B329" s="136">
        <v>81</v>
      </c>
      <c r="C329" s="208" t="s">
        <v>131</v>
      </c>
      <c r="D329" s="208" t="s">
        <v>131</v>
      </c>
      <c r="E329" s="284">
        <v>0.34</v>
      </c>
      <c r="F329" s="284"/>
      <c r="G329" s="208">
        <v>0.13</v>
      </c>
      <c r="H329" s="208">
        <v>0.53</v>
      </c>
      <c r="I329" s="208" t="s">
        <v>6</v>
      </c>
      <c r="J329" s="208">
        <v>1.33</v>
      </c>
      <c r="K329" s="208">
        <v>2.56</v>
      </c>
      <c r="L329" s="208">
        <v>1.9</v>
      </c>
      <c r="M329" s="208">
        <v>0.16</v>
      </c>
      <c r="N329" s="208">
        <v>0.4</v>
      </c>
      <c r="O329" s="208">
        <v>0.56000000000000005</v>
      </c>
      <c r="P329" s="214">
        <f t="shared" ref="P329" si="46">O329-Q329</f>
        <v>0.29000000000000004</v>
      </c>
      <c r="Q329" s="164">
        <v>0.27</v>
      </c>
      <c r="R329" s="209">
        <f t="shared" si="45"/>
        <v>63.400258327428588</v>
      </c>
      <c r="S329" s="139" t="s">
        <v>291</v>
      </c>
      <c r="U329" s="203">
        <f t="shared" si="44"/>
        <v>4.1494679359999989</v>
      </c>
    </row>
    <row r="330" spans="2:21" s="165" customFormat="1" x14ac:dyDescent="0.2">
      <c r="B330" s="148">
        <v>82</v>
      </c>
      <c r="C330" s="207" t="s">
        <v>131</v>
      </c>
      <c r="D330" s="207" t="s">
        <v>148</v>
      </c>
      <c r="E330" s="290">
        <v>0.61</v>
      </c>
      <c r="F330" s="290"/>
      <c r="G330" s="207">
        <v>0.18</v>
      </c>
      <c r="H330" s="207">
        <v>0.21</v>
      </c>
      <c r="I330" s="149" t="s">
        <v>32</v>
      </c>
      <c r="J330" s="207">
        <v>1.31</v>
      </c>
      <c r="K330" s="207" t="s">
        <v>131</v>
      </c>
      <c r="L330" s="207">
        <v>1.9</v>
      </c>
      <c r="M330" s="207">
        <v>0.22</v>
      </c>
      <c r="N330" s="207">
        <f>O330-M330</f>
        <v>0.26</v>
      </c>
      <c r="O330" s="207">
        <v>0.48</v>
      </c>
      <c r="P330" s="216">
        <f t="shared" si="43"/>
        <v>0.11396543646256189</v>
      </c>
      <c r="Q330" s="213" t="s">
        <v>131</v>
      </c>
      <c r="R330" s="210">
        <f t="shared" si="45"/>
        <v>12.143124246941216</v>
      </c>
      <c r="S330" s="163" t="s">
        <v>291</v>
      </c>
      <c r="U330" s="203">
        <f t="shared" si="44"/>
        <v>2.4967631040000007</v>
      </c>
    </row>
    <row r="331" spans="2:21" s="165" customFormat="1" x14ac:dyDescent="0.2">
      <c r="B331" s="158"/>
      <c r="C331" s="204" t="s">
        <v>131</v>
      </c>
      <c r="D331" s="204" t="s">
        <v>290</v>
      </c>
      <c r="E331" s="287">
        <v>0.56000000000000005</v>
      </c>
      <c r="F331" s="287"/>
      <c r="G331" s="204">
        <v>0.19</v>
      </c>
      <c r="H331" s="204">
        <v>0.25</v>
      </c>
      <c r="I331" s="154" t="s">
        <v>32</v>
      </c>
      <c r="J331" s="204">
        <v>1.48</v>
      </c>
      <c r="K331" s="204" t="s">
        <v>131</v>
      </c>
      <c r="L331" s="204">
        <v>3.1</v>
      </c>
      <c r="M331" s="204">
        <v>0.13</v>
      </c>
      <c r="N331" s="211">
        <f>O331-M331</f>
        <v>0.3</v>
      </c>
      <c r="O331" s="204">
        <v>0.43</v>
      </c>
      <c r="P331" s="214">
        <f t="shared" si="43"/>
        <v>0.13573899201512679</v>
      </c>
      <c r="Q331" s="215" t="s">
        <v>131</v>
      </c>
      <c r="R331" s="211">
        <f t="shared" si="45"/>
        <v>19.050247316845251</v>
      </c>
      <c r="S331" s="161"/>
      <c r="U331" s="203">
        <f t="shared" si="44"/>
        <v>2.9470800839999995</v>
      </c>
    </row>
    <row r="332" spans="2:21" s="165" customFormat="1" x14ac:dyDescent="0.2">
      <c r="B332" s="148">
        <v>83</v>
      </c>
      <c r="C332" s="207" t="s">
        <v>131</v>
      </c>
      <c r="D332" s="207" t="s">
        <v>148</v>
      </c>
      <c r="E332" s="290">
        <v>0.18</v>
      </c>
      <c r="F332" s="290"/>
      <c r="G332" s="207">
        <v>0.35</v>
      </c>
      <c r="H332" s="207">
        <v>0.47</v>
      </c>
      <c r="I332" s="207" t="s">
        <v>6</v>
      </c>
      <c r="J332" s="207">
        <v>1.05</v>
      </c>
      <c r="K332" s="207" t="s">
        <v>131</v>
      </c>
      <c r="L332" s="207">
        <v>1.3</v>
      </c>
      <c r="M332" s="207">
        <v>0.18</v>
      </c>
      <c r="N332" s="210">
        <f>O332-M332</f>
        <v>0.42</v>
      </c>
      <c r="O332" s="210">
        <v>0.6</v>
      </c>
      <c r="P332" s="214">
        <f t="shared" si="43"/>
        <v>9.9520455479791964E-2</v>
      </c>
      <c r="Q332" s="213" t="s">
        <v>131</v>
      </c>
      <c r="R332" s="209">
        <f t="shared" si="45"/>
        <v>106.61710942229021</v>
      </c>
      <c r="S332" s="163" t="s">
        <v>291</v>
      </c>
      <c r="U332" s="203">
        <f t="shared" si="44"/>
        <v>4.6692440000000008</v>
      </c>
    </row>
    <row r="333" spans="2:21" s="165" customFormat="1" x14ac:dyDescent="0.2">
      <c r="B333" s="158"/>
      <c r="C333" s="204" t="s">
        <v>131</v>
      </c>
      <c r="D333" s="204" t="s">
        <v>290</v>
      </c>
      <c r="E333" s="287">
        <v>0.11</v>
      </c>
      <c r="F333" s="287"/>
      <c r="G333" s="204">
        <v>0.32</v>
      </c>
      <c r="H333" s="204">
        <v>0.56999999999999995</v>
      </c>
      <c r="I333" s="204" t="s">
        <v>6</v>
      </c>
      <c r="J333" s="204">
        <v>1.32</v>
      </c>
      <c r="K333" s="204" t="s">
        <v>131</v>
      </c>
      <c r="L333" s="204">
        <v>0.7</v>
      </c>
      <c r="M333" s="204">
        <v>0.19</v>
      </c>
      <c r="N333" s="204">
        <f>O333-M333</f>
        <v>0.32</v>
      </c>
      <c r="O333" s="204">
        <v>0.51</v>
      </c>
      <c r="P333" s="218">
        <f t="shared" si="43"/>
        <v>7.9780393132546104E-2</v>
      </c>
      <c r="Q333" s="215" t="s">
        <v>131</v>
      </c>
      <c r="R333" s="211">
        <f t="shared" si="45"/>
        <v>214.44158944389039</v>
      </c>
      <c r="S333" s="161"/>
      <c r="U333" s="203">
        <f t="shared" si="44"/>
        <v>5.3680373910000005</v>
      </c>
    </row>
    <row r="334" spans="2:21" s="165" customFormat="1" x14ac:dyDescent="0.2">
      <c r="B334" s="148">
        <v>84</v>
      </c>
      <c r="C334" s="207" t="s">
        <v>131</v>
      </c>
      <c r="D334" s="207" t="s">
        <v>148</v>
      </c>
      <c r="E334" s="290">
        <v>0.42</v>
      </c>
      <c r="F334" s="290"/>
      <c r="G334" s="207">
        <v>0.16</v>
      </c>
      <c r="H334" s="207">
        <v>0.42</v>
      </c>
      <c r="I334" s="207" t="s">
        <v>6</v>
      </c>
      <c r="J334" s="207">
        <v>1.4</v>
      </c>
      <c r="K334" s="207">
        <v>2.61</v>
      </c>
      <c r="L334" s="207">
        <v>4.0999999999999996</v>
      </c>
      <c r="M334" s="207">
        <v>0.08</v>
      </c>
      <c r="N334" s="207">
        <v>0.39</v>
      </c>
      <c r="O334" s="207">
        <v>0.47</v>
      </c>
      <c r="P334" s="214">
        <f t="shared" si="43"/>
        <v>0.14999254635649609</v>
      </c>
      <c r="Q334" s="213" t="s">
        <v>131</v>
      </c>
      <c r="R334" s="209">
        <f t="shared" si="45"/>
        <v>49.150067306391527</v>
      </c>
      <c r="S334" s="163" t="s">
        <v>291</v>
      </c>
      <c r="U334" s="203">
        <f t="shared" si="44"/>
        <v>3.8948782160000004</v>
      </c>
    </row>
    <row r="335" spans="2:21" s="165" customFormat="1" x14ac:dyDescent="0.2">
      <c r="B335" s="158"/>
      <c r="C335" s="204" t="s">
        <v>131</v>
      </c>
      <c r="D335" s="204" t="s">
        <v>294</v>
      </c>
      <c r="E335" s="287">
        <v>0.36</v>
      </c>
      <c r="F335" s="287"/>
      <c r="G335" s="204">
        <v>0.11</v>
      </c>
      <c r="H335" s="204">
        <v>0.53</v>
      </c>
      <c r="I335" s="204" t="s">
        <v>6</v>
      </c>
      <c r="J335" s="204">
        <v>1.35</v>
      </c>
      <c r="K335" s="204">
        <v>2.65</v>
      </c>
      <c r="L335" s="204">
        <v>1.5</v>
      </c>
      <c r="M335" s="204">
        <v>0.05</v>
      </c>
      <c r="N335" s="204">
        <v>0.44</v>
      </c>
      <c r="O335" s="204">
        <v>0.49</v>
      </c>
      <c r="P335" s="218">
        <f t="shared" si="43"/>
        <v>0.10473890663038087</v>
      </c>
      <c r="Q335" s="215" t="s">
        <v>131</v>
      </c>
      <c r="R335" s="211">
        <f t="shared" si="45"/>
        <v>79.51007919888572</v>
      </c>
      <c r="S335" s="161"/>
      <c r="U335" s="203">
        <f t="shared" si="44"/>
        <v>4.375883796000001</v>
      </c>
    </row>
    <row r="336" spans="2:21" s="165" customFormat="1" x14ac:dyDescent="0.2">
      <c r="B336" s="148">
        <v>85</v>
      </c>
      <c r="C336" s="207" t="s">
        <v>131</v>
      </c>
      <c r="D336" s="207" t="s">
        <v>148</v>
      </c>
      <c r="E336" s="293">
        <v>0.3</v>
      </c>
      <c r="F336" s="293"/>
      <c r="G336" s="207">
        <v>0.36</v>
      </c>
      <c r="H336" s="207">
        <v>0.34</v>
      </c>
      <c r="I336" s="207" t="s">
        <v>283</v>
      </c>
      <c r="J336" s="207">
        <v>1.21</v>
      </c>
      <c r="K336" s="207" t="s">
        <v>131</v>
      </c>
      <c r="L336" s="207">
        <v>0.7</v>
      </c>
      <c r="M336" s="210">
        <v>0.2</v>
      </c>
      <c r="N336" s="207">
        <v>0.34</v>
      </c>
      <c r="O336" s="207">
        <v>0.54</v>
      </c>
      <c r="P336" s="214">
        <f t="shared" si="43"/>
        <v>7.9780393132546104E-2</v>
      </c>
      <c r="Q336" s="213" t="s">
        <v>131</v>
      </c>
      <c r="R336" s="209">
        <f t="shared" si="45"/>
        <v>59.549601266366942</v>
      </c>
      <c r="S336" s="163" t="s">
        <v>291</v>
      </c>
      <c r="U336" s="203">
        <f t="shared" si="44"/>
        <v>4.0868095999999996</v>
      </c>
    </row>
    <row r="337" spans="2:21" s="165" customFormat="1" x14ac:dyDescent="0.2">
      <c r="B337" s="158"/>
      <c r="C337" s="204" t="s">
        <v>131</v>
      </c>
      <c r="D337" s="204" t="s">
        <v>290</v>
      </c>
      <c r="E337" s="287">
        <v>0.19</v>
      </c>
      <c r="F337" s="287"/>
      <c r="G337" s="204">
        <v>0.44</v>
      </c>
      <c r="H337" s="204">
        <v>0.37</v>
      </c>
      <c r="I337" s="154" t="s">
        <v>118</v>
      </c>
      <c r="J337" s="204">
        <v>1.57</v>
      </c>
      <c r="K337" s="204" t="s">
        <v>131</v>
      </c>
      <c r="L337" s="204">
        <v>0.1</v>
      </c>
      <c r="M337" s="204">
        <v>7.0000000000000007E-2</v>
      </c>
      <c r="N337" s="204">
        <v>0.33</v>
      </c>
      <c r="O337" s="211">
        <v>0.4</v>
      </c>
      <c r="P337" s="218">
        <f t="shared" si="43"/>
        <v>3.9817633375009633E-2</v>
      </c>
      <c r="Q337" s="215" t="s">
        <v>131</v>
      </c>
      <c r="R337" s="211">
        <f t="shared" si="45"/>
        <v>159.69133567625599</v>
      </c>
      <c r="S337" s="161"/>
      <c r="U337" s="203">
        <f t="shared" si="44"/>
        <v>5.0732427999999992</v>
      </c>
    </row>
    <row r="338" spans="2:21" s="165" customFormat="1" x14ac:dyDescent="0.2">
      <c r="B338" s="148">
        <v>86</v>
      </c>
      <c r="C338" s="207" t="s">
        <v>131</v>
      </c>
      <c r="D338" s="207" t="s">
        <v>148</v>
      </c>
      <c r="E338" s="290">
        <v>0.56000000000000005</v>
      </c>
      <c r="F338" s="290"/>
      <c r="G338" s="207">
        <v>0.18</v>
      </c>
      <c r="H338" s="207">
        <v>0.26</v>
      </c>
      <c r="I338" s="149" t="s">
        <v>32</v>
      </c>
      <c r="J338" s="207">
        <v>1.1599999999999999</v>
      </c>
      <c r="K338" s="207" t="s">
        <v>131</v>
      </c>
      <c r="L338" s="207">
        <v>2.2999999999999998</v>
      </c>
      <c r="M338" s="207">
        <v>0.26</v>
      </c>
      <c r="N338" s="207">
        <f>O338-M338</f>
        <v>0.28000000000000003</v>
      </c>
      <c r="O338" s="207">
        <v>0.54</v>
      </c>
      <c r="P338" s="214">
        <f t="shared" si="43"/>
        <v>0.12201319890509738</v>
      </c>
      <c r="Q338" s="213" t="s">
        <v>131</v>
      </c>
      <c r="R338" s="209">
        <f t="shared" si="45"/>
        <v>14.864564752481996</v>
      </c>
      <c r="S338" s="163" t="s">
        <v>291</v>
      </c>
      <c r="U338" s="203">
        <f t="shared" si="44"/>
        <v>2.6989801760000001</v>
      </c>
    </row>
    <row r="339" spans="2:21" s="165" customFormat="1" x14ac:dyDescent="0.2">
      <c r="B339" s="158"/>
      <c r="C339" s="204" t="s">
        <v>131</v>
      </c>
      <c r="D339" s="204" t="s">
        <v>290</v>
      </c>
      <c r="E339" s="287">
        <v>0.56000000000000005</v>
      </c>
      <c r="F339" s="287"/>
      <c r="G339" s="204">
        <v>0.18</v>
      </c>
      <c r="H339" s="204">
        <v>0.26</v>
      </c>
      <c r="I339" s="154" t="s">
        <v>32</v>
      </c>
      <c r="J339" s="204">
        <v>1.48</v>
      </c>
      <c r="K339" s="204" t="s">
        <v>131</v>
      </c>
      <c r="L339" s="204">
        <v>0.7</v>
      </c>
      <c r="M339" s="204">
        <v>0.15</v>
      </c>
      <c r="N339" s="204">
        <f>O339-M339</f>
        <v>0.27</v>
      </c>
      <c r="O339" s="204">
        <v>0.42</v>
      </c>
      <c r="P339" s="218">
        <f t="shared" si="43"/>
        <v>7.9780393132546104E-2</v>
      </c>
      <c r="Q339" s="215" t="s">
        <v>131</v>
      </c>
      <c r="R339" s="211">
        <f t="shared" si="45"/>
        <v>20.018748591173878</v>
      </c>
      <c r="S339" s="161"/>
      <c r="U339" s="203">
        <f t="shared" si="44"/>
        <v>2.9966692639999994</v>
      </c>
    </row>
    <row r="340" spans="2:21" s="165" customFormat="1" x14ac:dyDescent="0.2">
      <c r="B340" s="136">
        <v>87</v>
      </c>
      <c r="C340" s="208" t="s">
        <v>131</v>
      </c>
      <c r="D340" s="208" t="s">
        <v>131</v>
      </c>
      <c r="E340" s="284">
        <v>0.43</v>
      </c>
      <c r="F340" s="284"/>
      <c r="G340" s="205">
        <v>0.12</v>
      </c>
      <c r="H340" s="205">
        <v>0.45</v>
      </c>
      <c r="I340" s="152" t="s">
        <v>6</v>
      </c>
      <c r="J340" s="208">
        <v>1.57</v>
      </c>
      <c r="K340" s="208">
        <v>2.61</v>
      </c>
      <c r="L340" s="208">
        <v>1.2</v>
      </c>
      <c r="M340" s="208">
        <v>0.05</v>
      </c>
      <c r="N340" s="208">
        <v>0.37</v>
      </c>
      <c r="O340" s="208">
        <v>0.42</v>
      </c>
      <c r="P340" s="214">
        <f t="shared" ref="P340" si="47">O340-Q340</f>
        <v>0.13</v>
      </c>
      <c r="Q340" s="164">
        <v>0.28999999999999998</v>
      </c>
      <c r="R340" s="209">
        <f t="shared" si="45"/>
        <v>64.942494349487788</v>
      </c>
      <c r="S340" s="139" t="s">
        <v>291</v>
      </c>
      <c r="U340" s="203">
        <f t="shared" si="44"/>
        <v>4.1735021759999995</v>
      </c>
    </row>
    <row r="341" spans="2:21" s="165" customFormat="1" x14ac:dyDescent="0.2">
      <c r="B341" s="148">
        <v>88</v>
      </c>
      <c r="C341" s="207" t="s">
        <v>131</v>
      </c>
      <c r="D341" s="207" t="s">
        <v>295</v>
      </c>
      <c r="E341" s="290">
        <v>0.26</v>
      </c>
      <c r="F341" s="290"/>
      <c r="G341" s="208">
        <v>0.02</v>
      </c>
      <c r="H341" s="208">
        <v>0.72</v>
      </c>
      <c r="I341" s="207" t="s">
        <v>194</v>
      </c>
      <c r="J341" s="207">
        <v>1.25</v>
      </c>
      <c r="K341" s="207">
        <v>2.5099999999999998</v>
      </c>
      <c r="L341" s="207">
        <v>0.03</v>
      </c>
      <c r="M341" s="207" t="s">
        <v>131</v>
      </c>
      <c r="N341" s="207" t="s">
        <v>131</v>
      </c>
      <c r="O341" s="210">
        <v>0.5</v>
      </c>
      <c r="P341" s="216">
        <f t="shared" si="43"/>
        <v>2.5901984218837961E-2</v>
      </c>
      <c r="Q341" s="213" t="s">
        <v>131</v>
      </c>
      <c r="R341" s="210">
        <f t="shared" si="45"/>
        <v>182.4172781767237</v>
      </c>
      <c r="S341" s="163" t="s">
        <v>291</v>
      </c>
      <c r="U341" s="203">
        <f t="shared" si="44"/>
        <v>5.2062967999999996</v>
      </c>
    </row>
    <row r="342" spans="2:21" s="165" customFormat="1" x14ac:dyDescent="0.2">
      <c r="B342" s="136"/>
      <c r="C342" s="208" t="s">
        <v>131</v>
      </c>
      <c r="D342" s="208" t="s">
        <v>296</v>
      </c>
      <c r="E342" s="291">
        <v>0.26</v>
      </c>
      <c r="F342" s="291"/>
      <c r="G342" s="208">
        <v>0.02</v>
      </c>
      <c r="H342" s="208">
        <v>0.72</v>
      </c>
      <c r="I342" s="208" t="s">
        <v>194</v>
      </c>
      <c r="J342" s="208">
        <v>1.22</v>
      </c>
      <c r="K342" s="208">
        <v>2.5099999999999998</v>
      </c>
      <c r="L342" s="208">
        <v>0.4</v>
      </c>
      <c r="M342" s="208" t="s">
        <v>131</v>
      </c>
      <c r="N342" s="208" t="s">
        <v>131</v>
      </c>
      <c r="O342" s="208">
        <v>0.51</v>
      </c>
      <c r="P342" s="214">
        <f t="shared" si="43"/>
        <v>6.5327624900140283E-2</v>
      </c>
      <c r="Q342" s="164" t="s">
        <v>131</v>
      </c>
      <c r="R342" s="209">
        <f t="shared" si="45"/>
        <v>164.03442199274554</v>
      </c>
      <c r="S342" s="139"/>
      <c r="U342" s="203">
        <f t="shared" si="44"/>
        <v>5.1000762960000001</v>
      </c>
    </row>
    <row r="343" spans="2:21" s="165" customFormat="1" x14ac:dyDescent="0.2">
      <c r="B343" s="158"/>
      <c r="C343" s="204" t="s">
        <v>131</v>
      </c>
      <c r="D343" s="204" t="s">
        <v>297</v>
      </c>
      <c r="E343" s="287">
        <v>0.26</v>
      </c>
      <c r="F343" s="287"/>
      <c r="G343" s="208">
        <v>0.02</v>
      </c>
      <c r="H343" s="208">
        <v>0.72</v>
      </c>
      <c r="I343" s="204" t="s">
        <v>194</v>
      </c>
      <c r="J343" s="204">
        <v>1.23</v>
      </c>
      <c r="K343" s="204">
        <v>2.5099999999999998</v>
      </c>
      <c r="L343" s="204">
        <v>0.02</v>
      </c>
      <c r="M343" s="204" t="s">
        <v>131</v>
      </c>
      <c r="N343" s="204" t="s">
        <v>131</v>
      </c>
      <c r="O343" s="204">
        <v>0.51</v>
      </c>
      <c r="P343" s="214">
        <f t="shared" si="43"/>
        <v>2.2410074435894618E-2</v>
      </c>
      <c r="Q343" s="215" t="s">
        <v>131</v>
      </c>
      <c r="R343" s="209">
        <f t="shared" si="45"/>
        <v>164.03442199274554</v>
      </c>
      <c r="S343" s="161"/>
      <c r="U343" s="203">
        <f t="shared" si="44"/>
        <v>5.1000762960000001</v>
      </c>
    </row>
    <row r="344" spans="2:21" s="165" customFormat="1" x14ac:dyDescent="0.2">
      <c r="B344" s="148">
        <v>89</v>
      </c>
      <c r="C344" s="207" t="s">
        <v>131</v>
      </c>
      <c r="D344" s="207" t="s">
        <v>295</v>
      </c>
      <c r="E344" s="293">
        <v>0.3</v>
      </c>
      <c r="F344" s="293"/>
      <c r="G344" s="207">
        <v>0.23</v>
      </c>
      <c r="H344" s="207">
        <v>0.47</v>
      </c>
      <c r="I344" s="207" t="s">
        <v>6</v>
      </c>
      <c r="J344" s="207">
        <v>0.94</v>
      </c>
      <c r="K344" s="207">
        <v>2.0299999999999998</v>
      </c>
      <c r="L344" s="207">
        <v>0.2</v>
      </c>
      <c r="M344" s="207" t="s">
        <v>131</v>
      </c>
      <c r="N344" s="207" t="s">
        <v>131</v>
      </c>
      <c r="O344" s="207">
        <v>0.54</v>
      </c>
      <c r="P344" s="216">
        <f t="shared" si="43"/>
        <v>5.1001876607963514E-2</v>
      </c>
      <c r="Q344" s="213" t="s">
        <v>131</v>
      </c>
      <c r="R344" s="210">
        <f t="shared" si="45"/>
        <v>77.736118894415981</v>
      </c>
      <c r="S344" s="163" t="s">
        <v>291</v>
      </c>
      <c r="U344" s="203">
        <f t="shared" si="44"/>
        <v>4.3533200000000001</v>
      </c>
    </row>
    <row r="345" spans="2:21" s="165" customFormat="1" x14ac:dyDescent="0.2">
      <c r="B345" s="136"/>
      <c r="C345" s="208" t="s">
        <v>131</v>
      </c>
      <c r="D345" s="208" t="s">
        <v>296</v>
      </c>
      <c r="E345" s="292">
        <v>0.3</v>
      </c>
      <c r="F345" s="292"/>
      <c r="G345" s="208">
        <v>0.23</v>
      </c>
      <c r="H345" s="208">
        <v>0.47</v>
      </c>
      <c r="I345" s="208" t="s">
        <v>6</v>
      </c>
      <c r="J345" s="208">
        <v>0.95</v>
      </c>
      <c r="K345" s="208">
        <v>2.0299999999999998</v>
      </c>
      <c r="L345" s="208">
        <v>0.3</v>
      </c>
      <c r="M345" s="208" t="s">
        <v>131</v>
      </c>
      <c r="N345" s="208" t="s">
        <v>131</v>
      </c>
      <c r="O345" s="208">
        <v>0.51</v>
      </c>
      <c r="P345" s="214">
        <f t="shared" si="43"/>
        <v>5.8948925261695886E-2</v>
      </c>
      <c r="Q345" s="164" t="s">
        <v>131</v>
      </c>
      <c r="R345" s="209">
        <f t="shared" si="45"/>
        <v>87.15486554897636</v>
      </c>
      <c r="S345" s="139"/>
      <c r="U345" s="203">
        <f t="shared" si="44"/>
        <v>4.4676866000000013</v>
      </c>
    </row>
    <row r="346" spans="2:21" s="165" customFormat="1" x14ac:dyDescent="0.2">
      <c r="B346" s="158"/>
      <c r="C346" s="204" t="s">
        <v>131</v>
      </c>
      <c r="D346" s="204" t="s">
        <v>297</v>
      </c>
      <c r="E346" s="294">
        <v>0.3</v>
      </c>
      <c r="F346" s="294"/>
      <c r="G346" s="204">
        <v>0.23</v>
      </c>
      <c r="H346" s="204">
        <v>0.47</v>
      </c>
      <c r="I346" s="204" t="s">
        <v>6</v>
      </c>
      <c r="J346" s="211">
        <v>1</v>
      </c>
      <c r="K346" s="204">
        <v>2.0299999999999998</v>
      </c>
      <c r="L346" s="204">
        <v>0.4</v>
      </c>
      <c r="M346" s="204" t="s">
        <v>131</v>
      </c>
      <c r="N346" s="204" t="s">
        <v>131</v>
      </c>
      <c r="O346" s="204">
        <v>0.51</v>
      </c>
      <c r="P346" s="214">
        <f t="shared" si="43"/>
        <v>6.5327624900140283E-2</v>
      </c>
      <c r="Q346" s="215" t="s">
        <v>131</v>
      </c>
      <c r="R346" s="209">
        <f t="shared" si="45"/>
        <v>87.15486554897636</v>
      </c>
      <c r="S346" s="161"/>
      <c r="U346" s="203">
        <f t="shared" si="44"/>
        <v>4.4676866000000013</v>
      </c>
    </row>
    <row r="347" spans="2:21" s="165" customFormat="1" x14ac:dyDescent="0.2">
      <c r="B347" s="148">
        <v>90</v>
      </c>
      <c r="C347" s="207" t="s">
        <v>131</v>
      </c>
      <c r="D347" s="207" t="s">
        <v>148</v>
      </c>
      <c r="E347" s="290">
        <v>0.25</v>
      </c>
      <c r="F347" s="290"/>
      <c r="G347" s="207">
        <v>0.13</v>
      </c>
      <c r="H347" s="207">
        <v>0.62</v>
      </c>
      <c r="I347" s="207" t="s">
        <v>194</v>
      </c>
      <c r="J347" s="207">
        <v>0.95</v>
      </c>
      <c r="K347" s="207" t="s">
        <v>131</v>
      </c>
      <c r="L347" s="207">
        <v>2.8</v>
      </c>
      <c r="M347" s="207">
        <v>0.28999999999999998</v>
      </c>
      <c r="N347" s="210">
        <f>O347-M347</f>
        <v>0.31</v>
      </c>
      <c r="O347" s="210">
        <v>0.6</v>
      </c>
      <c r="P347" s="216">
        <f t="shared" si="43"/>
        <v>0.13089335440563299</v>
      </c>
      <c r="Q347" s="213" t="s">
        <v>131</v>
      </c>
      <c r="R347" s="210">
        <f t="shared" si="45"/>
        <v>85.247858873939492</v>
      </c>
      <c r="S347" s="163" t="s">
        <v>291</v>
      </c>
      <c r="U347" s="203">
        <f t="shared" si="44"/>
        <v>4.4455630000000008</v>
      </c>
    </row>
    <row r="348" spans="2:21" s="165" customFormat="1" x14ac:dyDescent="0.2">
      <c r="B348" s="158"/>
      <c r="C348" s="204" t="s">
        <v>131</v>
      </c>
      <c r="D348" s="204" t="s">
        <v>290</v>
      </c>
      <c r="E348" s="287">
        <v>0.16</v>
      </c>
      <c r="F348" s="287"/>
      <c r="G348" s="204">
        <v>0.11</v>
      </c>
      <c r="H348" s="204">
        <v>0.73</v>
      </c>
      <c r="I348" s="204" t="s">
        <v>194</v>
      </c>
      <c r="J348" s="204">
        <v>2.17</v>
      </c>
      <c r="K348" s="204" t="s">
        <v>131</v>
      </c>
      <c r="L348" s="204">
        <v>5.6</v>
      </c>
      <c r="M348" s="204">
        <v>0.15</v>
      </c>
      <c r="N348" s="204">
        <f>O348-M348</f>
        <v>0.27</v>
      </c>
      <c r="O348" s="204">
        <v>0.42</v>
      </c>
      <c r="P348" s="218">
        <f t="shared" si="43"/>
        <v>0.16765955543677305</v>
      </c>
      <c r="Q348" s="215" t="s">
        <v>131</v>
      </c>
      <c r="R348" s="211">
        <f t="shared" si="45"/>
        <v>747.29808173100662</v>
      </c>
      <c r="S348" s="161"/>
      <c r="U348" s="203">
        <f t="shared" si="44"/>
        <v>6.616464144</v>
      </c>
    </row>
    <row r="349" spans="2:21" s="165" customFormat="1" x14ac:dyDescent="0.2">
      <c r="B349" s="171">
        <v>91</v>
      </c>
      <c r="C349" s="205" t="s">
        <v>131</v>
      </c>
      <c r="D349" s="205" t="s">
        <v>131</v>
      </c>
      <c r="E349" s="284">
        <v>0.14000000000000001</v>
      </c>
      <c r="F349" s="284"/>
      <c r="G349" s="206">
        <v>0.1</v>
      </c>
      <c r="H349" s="205">
        <v>0.76</v>
      </c>
      <c r="I349" s="205" t="s">
        <v>194</v>
      </c>
      <c r="J349" s="205">
        <v>1.03</v>
      </c>
      <c r="K349" s="205">
        <v>2.81</v>
      </c>
      <c r="L349" s="205">
        <v>15.5</v>
      </c>
      <c r="M349" s="205">
        <v>0.23</v>
      </c>
      <c r="N349" s="205">
        <v>0.39</v>
      </c>
      <c r="O349" s="205">
        <v>0.62</v>
      </c>
      <c r="P349" s="214">
        <f t="shared" ref="P349" si="48">O349-Q349</f>
        <v>0.36</v>
      </c>
      <c r="Q349" s="217">
        <v>0.26</v>
      </c>
      <c r="R349" s="209">
        <f t="shared" si="45"/>
        <v>94.229941745273521</v>
      </c>
      <c r="S349" s="172" t="s">
        <v>291</v>
      </c>
      <c r="U349" s="203">
        <f t="shared" si="44"/>
        <v>4.5457379840000032</v>
      </c>
    </row>
    <row r="350" spans="2:21" s="165" customFormat="1" x14ac:dyDescent="0.2">
      <c r="B350" s="171">
        <v>92</v>
      </c>
      <c r="C350" s="205" t="s">
        <v>131</v>
      </c>
      <c r="D350" s="205" t="s">
        <v>148</v>
      </c>
      <c r="E350" s="284">
        <v>0.32</v>
      </c>
      <c r="F350" s="284"/>
      <c r="G350" s="205">
        <v>0.27</v>
      </c>
      <c r="H350" s="205">
        <v>0.41</v>
      </c>
      <c r="I350" s="205" t="s">
        <v>6</v>
      </c>
      <c r="J350" s="205">
        <v>0.88</v>
      </c>
      <c r="K350" s="206">
        <v>2.7</v>
      </c>
      <c r="L350" s="205">
        <v>69.900000000000006</v>
      </c>
      <c r="M350" s="205">
        <v>0.35</v>
      </c>
      <c r="N350" s="205">
        <v>0.32</v>
      </c>
      <c r="O350" s="205">
        <v>0.67</v>
      </c>
      <c r="P350" s="216">
        <f t="shared" si="43"/>
        <v>0.41300960244605883</v>
      </c>
      <c r="Q350" s="217" t="s">
        <v>131</v>
      </c>
      <c r="R350" s="210">
        <f t="shared" si="45"/>
        <v>55.500114066359572</v>
      </c>
      <c r="S350" s="172" t="s">
        <v>291</v>
      </c>
      <c r="U350" s="203">
        <f t="shared" si="44"/>
        <v>4.0163850759999988</v>
      </c>
    </row>
    <row r="351" spans="2:21" s="165" customFormat="1" x14ac:dyDescent="0.2">
      <c r="B351" s="171">
        <v>93</v>
      </c>
      <c r="C351" s="205" t="s">
        <v>131</v>
      </c>
      <c r="D351" s="205" t="s">
        <v>148</v>
      </c>
      <c r="E351" s="289">
        <v>0.4</v>
      </c>
      <c r="F351" s="289"/>
      <c r="G351" s="205">
        <v>0.24</v>
      </c>
      <c r="H351" s="205">
        <v>0.36</v>
      </c>
      <c r="I351" s="205" t="s">
        <v>588</v>
      </c>
      <c r="J351" s="205">
        <v>1.05</v>
      </c>
      <c r="K351" s="205">
        <v>2.66</v>
      </c>
      <c r="L351" s="205">
        <v>33.1</v>
      </c>
      <c r="M351" s="205">
        <v>0.21</v>
      </c>
      <c r="N351" s="205">
        <v>0.39</v>
      </c>
      <c r="O351" s="206">
        <v>0.6</v>
      </c>
      <c r="P351" s="216">
        <f t="shared" si="43"/>
        <v>0.31623796938870091</v>
      </c>
      <c r="Q351" s="217" t="s">
        <v>131</v>
      </c>
      <c r="R351" s="210">
        <f t="shared" si="45"/>
        <v>36.482474697214712</v>
      </c>
      <c r="S351" s="172" t="s">
        <v>291</v>
      </c>
      <c r="U351" s="203">
        <f t="shared" si="44"/>
        <v>3.5968320000000005</v>
      </c>
    </row>
    <row r="352" spans="2:21" s="165" customFormat="1" x14ac:dyDescent="0.2">
      <c r="B352" s="148">
        <v>94</v>
      </c>
      <c r="C352" s="207" t="s">
        <v>131</v>
      </c>
      <c r="D352" s="207" t="s">
        <v>148</v>
      </c>
      <c r="E352" s="290">
        <v>0.14000000000000001</v>
      </c>
      <c r="F352" s="290"/>
      <c r="G352" s="207">
        <v>0.11</v>
      </c>
      <c r="H352" s="207">
        <v>0.75</v>
      </c>
      <c r="I352" s="207" t="s">
        <v>194</v>
      </c>
      <c r="J352" s="207">
        <v>1.1200000000000001</v>
      </c>
      <c r="K352" s="207" t="s">
        <v>131</v>
      </c>
      <c r="L352" s="207">
        <v>4.5999999999999996</v>
      </c>
      <c r="M352" s="207">
        <v>0.22</v>
      </c>
      <c r="N352" s="207">
        <f t="shared" ref="N352:N367" si="49">O352-M352</f>
        <v>0.36</v>
      </c>
      <c r="O352" s="207">
        <v>0.57999999999999996</v>
      </c>
      <c r="P352" s="216">
        <f t="shared" si="43"/>
        <v>0.15628508245309999</v>
      </c>
      <c r="Q352" s="213" t="s">
        <v>131</v>
      </c>
      <c r="R352" s="210">
        <f t="shared" si="45"/>
        <v>135.03916723146233</v>
      </c>
      <c r="S352" s="163" t="s">
        <v>291</v>
      </c>
      <c r="U352" s="203">
        <f t="shared" si="44"/>
        <v>4.9055648640000058</v>
      </c>
    </row>
    <row r="353" spans="2:21" s="165" customFormat="1" x14ac:dyDescent="0.2">
      <c r="B353" s="158"/>
      <c r="C353" s="204" t="s">
        <v>131</v>
      </c>
      <c r="D353" s="204" t="s">
        <v>290</v>
      </c>
      <c r="E353" s="294">
        <v>0.1</v>
      </c>
      <c r="F353" s="294"/>
      <c r="G353" s="211">
        <v>0.1</v>
      </c>
      <c r="H353" s="211">
        <v>0.8</v>
      </c>
      <c r="I353" s="204" t="s">
        <v>194</v>
      </c>
      <c r="J353" s="204">
        <v>0.96</v>
      </c>
      <c r="K353" s="204" t="s">
        <v>131</v>
      </c>
      <c r="L353" s="204">
        <v>4.3</v>
      </c>
      <c r="M353" s="204">
        <v>0.27</v>
      </c>
      <c r="N353" s="204">
        <f t="shared" si="49"/>
        <v>0.31999999999999995</v>
      </c>
      <c r="O353" s="204">
        <v>0.59</v>
      </c>
      <c r="P353" s="218">
        <f t="shared" si="43"/>
        <v>0.15256574522927421</v>
      </c>
      <c r="Q353" s="215" t="s">
        <v>131</v>
      </c>
      <c r="R353" s="211">
        <f t="shared" si="45"/>
        <v>126.8144506973745</v>
      </c>
      <c r="S353" s="161"/>
      <c r="U353" s="203">
        <f t="shared" si="44"/>
        <v>4.8427250000000015</v>
      </c>
    </row>
    <row r="354" spans="2:21" s="165" customFormat="1" x14ac:dyDescent="0.2">
      <c r="B354" s="148">
        <v>95</v>
      </c>
      <c r="C354" s="207" t="s">
        <v>131</v>
      </c>
      <c r="D354" s="207" t="s">
        <v>148</v>
      </c>
      <c r="E354" s="290">
        <v>0.15</v>
      </c>
      <c r="F354" s="290"/>
      <c r="G354" s="207">
        <v>0.11</v>
      </c>
      <c r="H354" s="207">
        <v>0.74</v>
      </c>
      <c r="I354" s="207" t="s">
        <v>194</v>
      </c>
      <c r="J354" s="207">
        <v>0.76</v>
      </c>
      <c r="K354" s="207" t="s">
        <v>131</v>
      </c>
      <c r="L354" s="207">
        <v>4.5</v>
      </c>
      <c r="M354" s="207">
        <v>0.39</v>
      </c>
      <c r="N354" s="210">
        <f t="shared" si="49"/>
        <v>0.29999999999999993</v>
      </c>
      <c r="O354" s="207">
        <v>0.69</v>
      </c>
      <c r="P354" s="214">
        <f t="shared" si="43"/>
        <v>0.1550631078646966</v>
      </c>
      <c r="Q354" s="213" t="s">
        <v>131</v>
      </c>
      <c r="R354" s="209">
        <f t="shared" si="45"/>
        <v>61.382125368916377</v>
      </c>
      <c r="S354" s="163" t="s">
        <v>291</v>
      </c>
      <c r="U354" s="203">
        <f t="shared" si="44"/>
        <v>4.1171186750000013</v>
      </c>
    </row>
    <row r="355" spans="2:21" s="165" customFormat="1" x14ac:dyDescent="0.2">
      <c r="B355" s="158"/>
      <c r="C355" s="204" t="s">
        <v>131</v>
      </c>
      <c r="D355" s="204" t="s">
        <v>290</v>
      </c>
      <c r="E355" s="287">
        <v>0.11</v>
      </c>
      <c r="F355" s="287"/>
      <c r="G355" s="204">
        <v>0.11</v>
      </c>
      <c r="H355" s="204">
        <v>0.78</v>
      </c>
      <c r="I355" s="204" t="s">
        <v>194</v>
      </c>
      <c r="J355" s="204">
        <v>0.92</v>
      </c>
      <c r="K355" s="204" t="s">
        <v>131</v>
      </c>
      <c r="L355" s="204">
        <v>7.3</v>
      </c>
      <c r="M355" s="204">
        <v>0.32</v>
      </c>
      <c r="N355" s="204">
        <f t="shared" si="49"/>
        <v>0.32</v>
      </c>
      <c r="O355" s="204">
        <v>0.64</v>
      </c>
      <c r="P355" s="218">
        <f t="shared" si="43"/>
        <v>0.18430957323068844</v>
      </c>
      <c r="Q355" s="215" t="s">
        <v>131</v>
      </c>
      <c r="R355" s="211">
        <f t="shared" si="45"/>
        <v>82.290758913345911</v>
      </c>
      <c r="S355" s="161"/>
      <c r="U355" s="203">
        <f t="shared" si="44"/>
        <v>4.410258816000006</v>
      </c>
    </row>
    <row r="356" spans="2:21" s="165" customFormat="1" x14ac:dyDescent="0.2">
      <c r="B356" s="148">
        <v>96</v>
      </c>
      <c r="C356" s="207" t="s">
        <v>131</v>
      </c>
      <c r="D356" s="207" t="s">
        <v>148</v>
      </c>
      <c r="E356" s="290">
        <v>0.39</v>
      </c>
      <c r="F356" s="290"/>
      <c r="G356" s="207">
        <v>0.13</v>
      </c>
      <c r="H356" s="207">
        <v>0.48</v>
      </c>
      <c r="I356" s="207" t="s">
        <v>6</v>
      </c>
      <c r="J356" s="207">
        <v>1.1499999999999999</v>
      </c>
      <c r="K356" s="207" t="s">
        <v>131</v>
      </c>
      <c r="L356" s="207">
        <v>2.9</v>
      </c>
      <c r="M356" s="207">
        <v>0.23</v>
      </c>
      <c r="N356" s="207">
        <f t="shared" si="49"/>
        <v>0.33999999999999997</v>
      </c>
      <c r="O356" s="207">
        <v>0.56999999999999995</v>
      </c>
      <c r="P356" s="214">
        <f t="shared" si="43"/>
        <v>0.13254411287315646</v>
      </c>
      <c r="Q356" s="213" t="s">
        <v>131</v>
      </c>
      <c r="R356" s="209">
        <f t="shared" si="45"/>
        <v>44.834392695924301</v>
      </c>
      <c r="S356" s="163" t="s">
        <v>291</v>
      </c>
      <c r="U356" s="203">
        <f t="shared" si="44"/>
        <v>3.8029755390000006</v>
      </c>
    </row>
    <row r="357" spans="2:21" s="165" customFormat="1" x14ac:dyDescent="0.2">
      <c r="B357" s="136"/>
      <c r="C357" s="208" t="s">
        <v>131</v>
      </c>
      <c r="D357" s="208" t="s">
        <v>149</v>
      </c>
      <c r="E357" s="291">
        <v>0.34</v>
      </c>
      <c r="F357" s="291"/>
      <c r="G357" s="208">
        <v>0.08</v>
      </c>
      <c r="H357" s="208">
        <v>0.57999999999999996</v>
      </c>
      <c r="I357" s="208" t="s">
        <v>6</v>
      </c>
      <c r="J357" s="209">
        <v>1.1000000000000001</v>
      </c>
      <c r="K357" s="208" t="s">
        <v>131</v>
      </c>
      <c r="L357" s="208">
        <v>22.8</v>
      </c>
      <c r="M357" s="208">
        <v>0.28000000000000003</v>
      </c>
      <c r="N357" s="208">
        <f t="shared" si="49"/>
        <v>0.38</v>
      </c>
      <c r="O357" s="208">
        <v>0.66</v>
      </c>
      <c r="P357" s="214">
        <f t="shared" si="43"/>
        <v>0.27681844944377376</v>
      </c>
      <c r="Q357" s="164" t="s">
        <v>131</v>
      </c>
      <c r="R357" s="209">
        <f t="shared" si="45"/>
        <v>46.256086532383293</v>
      </c>
      <c r="S357" s="139"/>
      <c r="U357" s="203">
        <f t="shared" si="44"/>
        <v>3.834193056000001</v>
      </c>
    </row>
    <row r="358" spans="2:21" s="165" customFormat="1" x14ac:dyDescent="0.2">
      <c r="B358" s="158"/>
      <c r="C358" s="204" t="s">
        <v>131</v>
      </c>
      <c r="D358" s="204" t="s">
        <v>181</v>
      </c>
      <c r="E358" s="287">
        <v>0.32</v>
      </c>
      <c r="F358" s="287"/>
      <c r="G358" s="204">
        <v>0.06</v>
      </c>
      <c r="H358" s="204">
        <v>0.62</v>
      </c>
      <c r="I358" s="204" t="s">
        <v>6</v>
      </c>
      <c r="J358" s="211">
        <v>1</v>
      </c>
      <c r="K358" s="204" t="s">
        <v>131</v>
      </c>
      <c r="L358" s="204">
        <v>12</v>
      </c>
      <c r="M358" s="204">
        <v>0.33</v>
      </c>
      <c r="N358" s="204">
        <f t="shared" si="49"/>
        <v>0.28999999999999998</v>
      </c>
      <c r="O358" s="204">
        <v>0.62</v>
      </c>
      <c r="P358" s="218">
        <f t="shared" si="43"/>
        <v>0.22011020293430478</v>
      </c>
      <c r="Q358" s="215" t="s">
        <v>131</v>
      </c>
      <c r="R358" s="209">
        <f t="shared" si="45"/>
        <v>54.692298047773726</v>
      </c>
      <c r="S358" s="161"/>
      <c r="U358" s="203">
        <f t="shared" si="44"/>
        <v>4.0017228959999986</v>
      </c>
    </row>
    <row r="359" spans="2:21" s="165" customFormat="1" x14ac:dyDescent="0.2">
      <c r="B359" s="148">
        <v>97</v>
      </c>
      <c r="C359" s="207" t="s">
        <v>131</v>
      </c>
      <c r="D359" s="207" t="s">
        <v>84</v>
      </c>
      <c r="E359" s="207">
        <v>0.31</v>
      </c>
      <c r="F359" s="207">
        <v>0.17</v>
      </c>
      <c r="G359" s="207">
        <v>0.12</v>
      </c>
      <c r="H359" s="210">
        <v>0.4</v>
      </c>
      <c r="I359" s="207" t="s">
        <v>51</v>
      </c>
      <c r="J359" s="210">
        <v>0.8</v>
      </c>
      <c r="K359" s="207">
        <v>2.37</v>
      </c>
      <c r="L359" s="207">
        <v>16</v>
      </c>
      <c r="M359" s="207">
        <v>0.33</v>
      </c>
      <c r="N359" s="207">
        <f t="shared" si="49"/>
        <v>0.34</v>
      </c>
      <c r="O359" s="207">
        <v>0.67</v>
      </c>
      <c r="P359" s="214">
        <f t="shared" ref="P359" si="50">O359-Q359</f>
        <v>0.35000000000000003</v>
      </c>
      <c r="Q359" s="213">
        <v>0.32</v>
      </c>
      <c r="R359" s="210">
        <f t="shared" si="45"/>
        <v>25.463574908046851</v>
      </c>
      <c r="S359" s="163" t="s">
        <v>291</v>
      </c>
      <c r="U359" s="203">
        <f t="shared" ref="U359:U367" si="51">6.531-(7.326*O359)+(15.8*(H359^2))+(3.809*(O359^2))+(3.44*((E359+F359))*H359)-(4.989*(E359+F359)*O359)+(16.1*((E359+F359)^2)*(O359^2))+(16*H359*(O359^2))-(13.6*((E359+F359)^2)*H359)-(34.8*(H359^2)*O359)-(7.99*((E359+F359)^2)*O359)</f>
        <v>3.2372489960000008</v>
      </c>
    </row>
    <row r="360" spans="2:21" s="165" customFormat="1" x14ac:dyDescent="0.2">
      <c r="B360" s="136"/>
      <c r="C360" s="208" t="s">
        <v>131</v>
      </c>
      <c r="D360" s="141" t="s">
        <v>219</v>
      </c>
      <c r="E360" s="208">
        <v>0.26</v>
      </c>
      <c r="F360" s="208">
        <v>0.19</v>
      </c>
      <c r="G360" s="208">
        <v>0.12</v>
      </c>
      <c r="H360" s="208">
        <v>0.42</v>
      </c>
      <c r="I360" s="208" t="s">
        <v>51</v>
      </c>
      <c r="J360" s="208">
        <v>0.85</v>
      </c>
      <c r="K360" s="209">
        <v>2.5</v>
      </c>
      <c r="L360" s="208">
        <v>140</v>
      </c>
      <c r="M360" s="208">
        <v>0.34</v>
      </c>
      <c r="N360" s="208">
        <f t="shared" si="49"/>
        <v>0.33</v>
      </c>
      <c r="O360" s="208">
        <v>0.67</v>
      </c>
      <c r="P360" s="214">
        <f t="shared" si="43"/>
        <v>0.52928867185619799</v>
      </c>
      <c r="Q360" s="164" t="s">
        <v>131</v>
      </c>
      <c r="R360" s="209">
        <f t="shared" si="45"/>
        <v>29.725497375439481</v>
      </c>
      <c r="S360" s="139"/>
      <c r="U360" s="203">
        <f t="shared" si="51"/>
        <v>3.3920051750000026</v>
      </c>
    </row>
    <row r="361" spans="2:21" s="165" customFormat="1" x14ac:dyDescent="0.2">
      <c r="B361" s="158"/>
      <c r="C361" s="204" t="s">
        <v>131</v>
      </c>
      <c r="D361" s="204" t="s">
        <v>149</v>
      </c>
      <c r="E361" s="208">
        <v>0.24</v>
      </c>
      <c r="F361" s="208">
        <v>0.18</v>
      </c>
      <c r="G361" s="208">
        <v>0.13</v>
      </c>
      <c r="H361" s="208">
        <v>0.45</v>
      </c>
      <c r="I361" s="204" t="s">
        <v>6</v>
      </c>
      <c r="J361" s="204">
        <v>0.88</v>
      </c>
      <c r="K361" s="204">
        <v>2.56</v>
      </c>
      <c r="L361" s="204">
        <v>132</v>
      </c>
      <c r="M361" s="204">
        <v>0.47</v>
      </c>
      <c r="N361" s="211">
        <f t="shared" si="49"/>
        <v>0.20000000000000007</v>
      </c>
      <c r="O361" s="204">
        <v>0.67</v>
      </c>
      <c r="P361" s="218">
        <f t="shared" si="43"/>
        <v>0.51828200857585627</v>
      </c>
      <c r="Q361" s="215" t="s">
        <v>131</v>
      </c>
      <c r="R361" s="209">
        <f t="shared" si="45"/>
        <v>34.459659016548436</v>
      </c>
      <c r="S361" s="161"/>
      <c r="U361" s="203">
        <f t="shared" si="51"/>
        <v>3.5397893359999983</v>
      </c>
    </row>
    <row r="362" spans="2:21" s="165" customFormat="1" x14ac:dyDescent="0.2">
      <c r="B362" s="148">
        <v>98</v>
      </c>
      <c r="C362" s="207" t="s">
        <v>131</v>
      </c>
      <c r="D362" s="207" t="s">
        <v>84</v>
      </c>
      <c r="E362" s="207">
        <v>0.27</v>
      </c>
      <c r="F362" s="207">
        <v>0.12</v>
      </c>
      <c r="G362" s="207">
        <v>0.11</v>
      </c>
      <c r="H362" s="210">
        <v>0.5</v>
      </c>
      <c r="I362" s="207" t="s">
        <v>6</v>
      </c>
      <c r="J362" s="210">
        <v>1</v>
      </c>
      <c r="K362" s="207">
        <v>2.61</v>
      </c>
      <c r="L362" s="207">
        <v>68.2</v>
      </c>
      <c r="M362" s="210">
        <v>0.3</v>
      </c>
      <c r="N362" s="210">
        <f t="shared" si="49"/>
        <v>0.32</v>
      </c>
      <c r="O362" s="207">
        <v>0.62</v>
      </c>
      <c r="P362" s="214">
        <f t="shared" ref="P362" si="52">O362-Q362</f>
        <v>0.37</v>
      </c>
      <c r="Q362" s="213">
        <v>0.25</v>
      </c>
      <c r="R362" s="210">
        <f t="shared" si="45"/>
        <v>40.539993634253513</v>
      </c>
      <c r="S362" s="163" t="s">
        <v>291</v>
      </c>
      <c r="U362" s="203">
        <f t="shared" si="51"/>
        <v>3.7022889840000013</v>
      </c>
    </row>
    <row r="363" spans="2:21" s="165" customFormat="1" x14ac:dyDescent="0.2">
      <c r="B363" s="136"/>
      <c r="C363" s="208" t="s">
        <v>131</v>
      </c>
      <c r="D363" s="141" t="s">
        <v>219</v>
      </c>
      <c r="E363" s="208">
        <v>0.26</v>
      </c>
      <c r="F363" s="208">
        <v>0.13</v>
      </c>
      <c r="G363" s="208">
        <v>0.11</v>
      </c>
      <c r="H363" s="208">
        <v>0.51</v>
      </c>
      <c r="I363" s="208" t="s">
        <v>6</v>
      </c>
      <c r="J363" s="209">
        <v>1.1000000000000001</v>
      </c>
      <c r="K363" s="208">
        <v>2.59</v>
      </c>
      <c r="L363" s="208">
        <v>35.6</v>
      </c>
      <c r="M363" s="208">
        <v>0.25</v>
      </c>
      <c r="N363" s="209">
        <f t="shared" si="49"/>
        <v>0.36</v>
      </c>
      <c r="O363" s="208">
        <v>0.61</v>
      </c>
      <c r="P363" s="214">
        <f t="shared" si="43"/>
        <v>0.32456940966013198</v>
      </c>
      <c r="Q363" s="164" t="s">
        <v>131</v>
      </c>
      <c r="R363" s="209">
        <f t="shared" si="45"/>
        <v>41.109178223022283</v>
      </c>
      <c r="S363" s="139"/>
      <c r="U363" s="203">
        <f t="shared" si="51"/>
        <v>3.7162314109999994</v>
      </c>
    </row>
    <row r="364" spans="2:21" s="165" customFormat="1" x14ac:dyDescent="0.2">
      <c r="B364" s="158"/>
      <c r="C364" s="204" t="s">
        <v>131</v>
      </c>
      <c r="D364" s="204" t="s">
        <v>149</v>
      </c>
      <c r="E364" s="204">
        <v>0.24</v>
      </c>
      <c r="F364" s="204">
        <v>0.12</v>
      </c>
      <c r="G364" s="204">
        <v>0.11</v>
      </c>
      <c r="H364" s="204">
        <v>0.53</v>
      </c>
      <c r="I364" s="204" t="s">
        <v>6</v>
      </c>
      <c r="J364" s="211">
        <v>1</v>
      </c>
      <c r="K364" s="211">
        <v>2.6</v>
      </c>
      <c r="L364" s="204">
        <v>70</v>
      </c>
      <c r="M364" s="204">
        <v>0.38</v>
      </c>
      <c r="N364" s="209">
        <f t="shared" si="49"/>
        <v>0.24</v>
      </c>
      <c r="O364" s="204">
        <v>0.62</v>
      </c>
      <c r="P364" s="218">
        <f t="shared" si="43"/>
        <v>0.41322052612913424</v>
      </c>
      <c r="Q364" s="215" t="s">
        <v>131</v>
      </c>
      <c r="R364" s="209">
        <f t="shared" si="45"/>
        <v>47.418136590074383</v>
      </c>
      <c r="S364" s="161"/>
      <c r="U364" s="203">
        <f t="shared" si="51"/>
        <v>3.8590047840000024</v>
      </c>
    </row>
    <row r="365" spans="2:21" s="165" customFormat="1" x14ac:dyDescent="0.2">
      <c r="B365" s="148">
        <v>99</v>
      </c>
      <c r="C365" s="207" t="s">
        <v>131</v>
      </c>
      <c r="D365" s="207" t="s">
        <v>84</v>
      </c>
      <c r="E365" s="207">
        <v>0.31</v>
      </c>
      <c r="F365" s="207">
        <v>0.13</v>
      </c>
      <c r="G365" s="207">
        <v>0.13</v>
      </c>
      <c r="H365" s="207">
        <v>0.42</v>
      </c>
      <c r="I365" s="207" t="s">
        <v>51</v>
      </c>
      <c r="J365" s="207">
        <v>1.1100000000000001</v>
      </c>
      <c r="K365" s="207">
        <v>2.61</v>
      </c>
      <c r="L365" s="207">
        <v>40</v>
      </c>
      <c r="M365" s="207">
        <v>0.23</v>
      </c>
      <c r="N365" s="207">
        <f t="shared" si="49"/>
        <v>0.35</v>
      </c>
      <c r="O365" s="207">
        <v>0.57999999999999996</v>
      </c>
      <c r="P365" s="214">
        <f t="shared" ref="P365" si="53">O365-Q365</f>
        <v>0.28999999999999998</v>
      </c>
      <c r="Q365" s="213">
        <v>0.28999999999999998</v>
      </c>
      <c r="R365" s="210">
        <f t="shared" si="45"/>
        <v>31.771772043997274</v>
      </c>
      <c r="S365" s="163" t="s">
        <v>291</v>
      </c>
      <c r="U365" s="203">
        <f t="shared" si="51"/>
        <v>3.4585782240000027</v>
      </c>
    </row>
    <row r="366" spans="2:21" s="165" customFormat="1" x14ac:dyDescent="0.2">
      <c r="B366" s="136"/>
      <c r="C366" s="208" t="s">
        <v>131</v>
      </c>
      <c r="D366" s="141" t="s">
        <v>219</v>
      </c>
      <c r="E366" s="208">
        <v>0.28000000000000003</v>
      </c>
      <c r="F366" s="208">
        <v>0.13</v>
      </c>
      <c r="G366" s="208">
        <v>0.15</v>
      </c>
      <c r="H366" s="208">
        <v>0.45</v>
      </c>
      <c r="I366" s="208" t="s">
        <v>6</v>
      </c>
      <c r="J366" s="208">
        <v>1.21</v>
      </c>
      <c r="K366" s="208">
        <v>2.77</v>
      </c>
      <c r="L366" s="208">
        <v>1.2</v>
      </c>
      <c r="M366" s="208">
        <v>0.22</v>
      </c>
      <c r="N366" s="208">
        <f t="shared" si="49"/>
        <v>0.36</v>
      </c>
      <c r="O366" s="208">
        <v>0.57999999999999996</v>
      </c>
      <c r="P366" s="214">
        <f t="shared" si="43"/>
        <v>9.671577518164183E-2</v>
      </c>
      <c r="Q366" s="164" t="s">
        <v>131</v>
      </c>
      <c r="R366" s="209">
        <f t="shared" si="45"/>
        <v>38.418484232562697</v>
      </c>
      <c r="S366" s="139"/>
      <c r="U366" s="203">
        <f t="shared" si="51"/>
        <v>3.6485387040000008</v>
      </c>
    </row>
    <row r="367" spans="2:21" s="165" customFormat="1" x14ac:dyDescent="0.2">
      <c r="B367" s="158"/>
      <c r="C367" s="204" t="s">
        <v>131</v>
      </c>
      <c r="D367" s="204" t="s">
        <v>149</v>
      </c>
      <c r="E367" s="204">
        <v>0.25</v>
      </c>
      <c r="F367" s="204">
        <v>0.11</v>
      </c>
      <c r="G367" s="204">
        <v>0.14000000000000001</v>
      </c>
      <c r="H367" s="204">
        <v>0.51</v>
      </c>
      <c r="I367" s="204" t="s">
        <v>6</v>
      </c>
      <c r="J367" s="211">
        <v>1.2</v>
      </c>
      <c r="K367" s="204">
        <v>2.66</v>
      </c>
      <c r="L367" s="204">
        <v>0.3</v>
      </c>
      <c r="M367" s="204">
        <v>0.19</v>
      </c>
      <c r="N367" s="204">
        <f t="shared" si="49"/>
        <v>0.38999999999999996</v>
      </c>
      <c r="O367" s="204">
        <v>0.57999999999999996</v>
      </c>
      <c r="P367" s="214">
        <f t="shared" si="43"/>
        <v>5.8948925261695886E-2</v>
      </c>
      <c r="Q367" s="215" t="s">
        <v>131</v>
      </c>
      <c r="R367" s="209">
        <f t="shared" si="45"/>
        <v>52.473845473142028</v>
      </c>
      <c r="S367" s="161"/>
      <c r="U367" s="203">
        <f t="shared" si="51"/>
        <v>3.9603148640000021</v>
      </c>
    </row>
    <row r="368" spans="2:21" s="165" customFormat="1" x14ac:dyDescent="0.2">
      <c r="B368" s="148">
        <v>100</v>
      </c>
      <c r="C368" s="207" t="s">
        <v>131</v>
      </c>
      <c r="D368" s="207" t="s">
        <v>298</v>
      </c>
      <c r="E368" s="293">
        <v>0.2</v>
      </c>
      <c r="F368" s="293"/>
      <c r="G368" s="207">
        <v>0.04</v>
      </c>
      <c r="H368" s="207">
        <v>0.76</v>
      </c>
      <c r="I368" s="207" t="s">
        <v>194</v>
      </c>
      <c r="J368" s="207">
        <v>1.1200000000000001</v>
      </c>
      <c r="K368" s="207">
        <v>2.52</v>
      </c>
      <c r="L368" s="207">
        <v>0.04</v>
      </c>
      <c r="M368" s="207" t="s">
        <v>131</v>
      </c>
      <c r="N368" s="207" t="s">
        <v>131</v>
      </c>
      <c r="O368" s="207">
        <v>0.56000000000000005</v>
      </c>
      <c r="P368" s="216">
        <f t="shared" si="43"/>
        <v>2.8704766061563993E-2</v>
      </c>
      <c r="Q368" s="213" t="s">
        <v>131</v>
      </c>
      <c r="R368" s="210">
        <f t="shared" si="45"/>
        <v>131.60223473289003</v>
      </c>
      <c r="S368" s="163" t="s">
        <v>291</v>
      </c>
      <c r="U368" s="203">
        <f>6.531-(7.326*O368)+(15.8*(H368^2))+(3.809*(O368^2))+(3.44*((E368))*H368)-(4.989*(E368)*O368)+(16.1*((E368)^2)*(O368^2))+(16*H368*(O368^2))-(13.6*((E368)^2)*H368)-(34.8*(H368^2)*O368)-(7.99*((E368)^2)*O368)</f>
        <v>4.8797840000000008</v>
      </c>
    </row>
    <row r="369" spans="2:21" s="165" customFormat="1" x14ac:dyDescent="0.2">
      <c r="B369" s="136"/>
      <c r="C369" s="208" t="s">
        <v>131</v>
      </c>
      <c r="D369" s="208" t="s">
        <v>299</v>
      </c>
      <c r="E369" s="292">
        <v>0.2</v>
      </c>
      <c r="F369" s="292"/>
      <c r="G369" s="208">
        <v>0.04</v>
      </c>
      <c r="H369" s="208">
        <v>0.76</v>
      </c>
      <c r="I369" s="208" t="s">
        <v>194</v>
      </c>
      <c r="J369" s="209">
        <v>1</v>
      </c>
      <c r="K369" s="208">
        <v>2.52</v>
      </c>
      <c r="L369" s="208">
        <v>0.3</v>
      </c>
      <c r="M369" s="208" t="s">
        <v>131</v>
      </c>
      <c r="N369" s="208" t="s">
        <v>131</v>
      </c>
      <c r="O369" s="209">
        <v>0.6</v>
      </c>
      <c r="P369" s="214">
        <f t="shared" si="43"/>
        <v>5.8948925261695886E-2</v>
      </c>
      <c r="Q369" s="164" t="s">
        <v>131</v>
      </c>
      <c r="R369" s="209">
        <f t="shared" si="45"/>
        <v>90.095660472759036</v>
      </c>
      <c r="S369" s="139"/>
      <c r="U369" s="203">
        <f>6.531-(7.326*O369)+(15.8*(H369^2))+(3.809*(O369^2))+(3.44*((E369))*H369)-(4.989*(E369)*O369)+(16.1*((E369)^2)*(O369^2))+(16*H369*(O369^2))-(13.6*((E369)^2)*H369)-(34.8*(H369^2)*O369)-(7.99*((E369)^2)*O369)</f>
        <v>4.5008720000000011</v>
      </c>
    </row>
    <row r="370" spans="2:21" s="165" customFormat="1" x14ac:dyDescent="0.2">
      <c r="B370" s="158"/>
      <c r="C370" s="204" t="s">
        <v>131</v>
      </c>
      <c r="D370" s="204" t="s">
        <v>300</v>
      </c>
      <c r="E370" s="294">
        <v>0.2</v>
      </c>
      <c r="F370" s="294"/>
      <c r="G370" s="204">
        <v>0.04</v>
      </c>
      <c r="H370" s="204">
        <v>0.76</v>
      </c>
      <c r="I370" s="204" t="s">
        <v>194</v>
      </c>
      <c r="J370" s="204">
        <v>1.04</v>
      </c>
      <c r="K370" s="204">
        <v>2.52</v>
      </c>
      <c r="L370" s="204">
        <v>0.1</v>
      </c>
      <c r="M370" s="204" t="s">
        <v>131</v>
      </c>
      <c r="N370" s="204" t="s">
        <v>131</v>
      </c>
      <c r="O370" s="204">
        <v>0.59</v>
      </c>
      <c r="P370" s="214">
        <f t="shared" si="43"/>
        <v>3.9817633375009633E-2</v>
      </c>
      <c r="Q370" s="215" t="s">
        <v>131</v>
      </c>
      <c r="R370" s="209">
        <f t="shared" si="45"/>
        <v>98.555131277427577</v>
      </c>
      <c r="S370" s="161"/>
      <c r="U370" s="203">
        <f>6.531-(7.326*O370)+(15.8*(H370^2))+(3.809*(O370^2))+(3.44*((E370))*H370)-(4.989*(E370)*O370)+(16.1*((E370)^2)*(O370^2))+(16*H370*(O370^2))-(13.6*((E370)^2)*H370)-(34.8*(H370^2)*O370)-(7.99*((E370)^2)*O370)</f>
        <v>4.5906160999999992</v>
      </c>
    </row>
    <row r="371" spans="2:21" s="165" customFormat="1" x14ac:dyDescent="0.2">
      <c r="B371" s="148">
        <v>101</v>
      </c>
      <c r="C371" s="207" t="s">
        <v>17</v>
      </c>
      <c r="D371" s="207" t="s">
        <v>302</v>
      </c>
      <c r="E371" s="207">
        <v>0.13</v>
      </c>
      <c r="F371" s="207">
        <v>0.09</v>
      </c>
      <c r="G371" s="207">
        <v>7.0000000000000007E-2</v>
      </c>
      <c r="H371" s="207">
        <v>0.71</v>
      </c>
      <c r="I371" s="207" t="s">
        <v>194</v>
      </c>
      <c r="J371" s="207">
        <v>0.88</v>
      </c>
      <c r="K371" s="207">
        <v>2.66</v>
      </c>
      <c r="L371" s="207">
        <v>5.2</v>
      </c>
      <c r="M371" s="207" t="s">
        <v>131</v>
      </c>
      <c r="N371" s="207" t="s">
        <v>131</v>
      </c>
      <c r="O371" s="207">
        <v>0.68</v>
      </c>
      <c r="P371" s="216">
        <f t="shared" si="43"/>
        <v>0.16328029655211485</v>
      </c>
      <c r="Q371" s="213" t="s">
        <v>131</v>
      </c>
      <c r="R371" s="210">
        <f t="shared" si="45"/>
        <v>55.712252510433245</v>
      </c>
      <c r="S371" s="163" t="s">
        <v>291</v>
      </c>
      <c r="U371" s="203">
        <f>6.531-(7.326*O371)+(15.8*(H371^2))+(3.809*(O371^2))+(3.44*((E371+F371))*H371)-(4.989*(E371+F371)*O371)+(16.1*((E371+F371)^2)*(O371^2))+(16*H371*(O371^2))-(13.6*((E371+F371)^2)*H371)-(34.8*(H371^2)*O371)-(7.99*((E371+F371)^2)*O371)</f>
        <v>4.0202000959999982</v>
      </c>
    </row>
    <row r="372" spans="2:21" s="165" customFormat="1" x14ac:dyDescent="0.2">
      <c r="B372" s="136"/>
      <c r="C372" s="208" t="s">
        <v>301</v>
      </c>
      <c r="D372" s="208" t="s">
        <v>303</v>
      </c>
      <c r="E372" s="208">
        <v>0.13</v>
      </c>
      <c r="F372" s="208">
        <v>0.09</v>
      </c>
      <c r="G372" s="208">
        <v>0.04</v>
      </c>
      <c r="H372" s="208">
        <v>0.74</v>
      </c>
      <c r="I372" s="208" t="s">
        <v>194</v>
      </c>
      <c r="J372" s="209">
        <v>1</v>
      </c>
      <c r="K372" s="208">
        <v>2.69</v>
      </c>
      <c r="L372" s="208">
        <v>3.4</v>
      </c>
      <c r="M372" s="208" t="s">
        <v>131</v>
      </c>
      <c r="N372" s="208" t="s">
        <v>131</v>
      </c>
      <c r="O372" s="208">
        <v>0.63</v>
      </c>
      <c r="P372" s="214">
        <f t="shared" si="43"/>
        <v>0.1402917716133345</v>
      </c>
      <c r="Q372" s="164" t="s">
        <v>131</v>
      </c>
      <c r="R372" s="209">
        <f t="shared" si="45"/>
        <v>68.054848524436181</v>
      </c>
      <c r="S372" s="139"/>
      <c r="U372" s="203">
        <f>6.531-(7.326*O372)+(15.8*(H372^2))+(3.809*(O372^2))+(3.44*((E372+F372))*H372)-(4.989*(E372+F372)*O372)+(16.1*((E372+F372)^2)*(O372^2))+(16*H372*(O372^2))-(13.6*((E372+F372)^2)*H372)-(34.8*(H372^2)*O372)-(7.99*((E372+F372)^2)*O372)</f>
        <v>4.2203139760000035</v>
      </c>
    </row>
    <row r="373" spans="2:21" s="165" customFormat="1" x14ac:dyDescent="0.2">
      <c r="B373" s="158"/>
      <c r="C373" s="204" t="s">
        <v>126</v>
      </c>
      <c r="D373" s="204" t="s">
        <v>304</v>
      </c>
      <c r="E373" s="204">
        <v>0.25</v>
      </c>
      <c r="F373" s="204">
        <v>0.28999999999999998</v>
      </c>
      <c r="G373" s="204">
        <v>0.34</v>
      </c>
      <c r="H373" s="204">
        <v>0.12</v>
      </c>
      <c r="I373" s="204" t="s">
        <v>305</v>
      </c>
      <c r="J373" s="204">
        <v>1.06</v>
      </c>
      <c r="K373" s="204">
        <v>2.65</v>
      </c>
      <c r="L373" s="204">
        <v>1.5</v>
      </c>
      <c r="M373" s="204" t="s">
        <v>131</v>
      </c>
      <c r="N373" s="204" t="s">
        <v>131</v>
      </c>
      <c r="O373" s="211">
        <v>0.6</v>
      </c>
      <c r="P373" s="214">
        <f t="shared" si="43"/>
        <v>0.10473890663038087</v>
      </c>
      <c r="Q373" s="215" t="s">
        <v>131</v>
      </c>
      <c r="R373" s="209">
        <f t="shared" si="45"/>
        <v>12.7745639188963</v>
      </c>
      <c r="S373" s="161"/>
      <c r="U373" s="203">
        <f>6.531-(7.326*O373)+(15.8*(H373^2))+(3.809*(O373^2))+(3.44*((E373+F373))*H373)-(4.989*(E373+F373)*O373)+(16.1*((E373+F373)^2)*(O373^2))+(16*H373*(O373^2))-(13.6*((E373+F373)^2)*H373)-(34.8*(H373^2)*O373)-(7.99*((E373+F373)^2)*O373)</f>
        <v>2.5474559999999995</v>
      </c>
    </row>
    <row r="374" spans="2:21" s="165" customFormat="1" x14ac:dyDescent="0.2">
      <c r="B374" s="171">
        <v>102</v>
      </c>
      <c r="C374" s="205" t="s">
        <v>131</v>
      </c>
      <c r="D374" s="205" t="s">
        <v>148</v>
      </c>
      <c r="E374" s="284">
        <v>0.75</v>
      </c>
      <c r="F374" s="284"/>
      <c r="G374" s="205">
        <v>0.16</v>
      </c>
      <c r="H374" s="205">
        <v>0.09</v>
      </c>
      <c r="I374" s="205" t="s">
        <v>186</v>
      </c>
      <c r="J374" s="205">
        <v>1.48</v>
      </c>
      <c r="K374" s="205">
        <v>2.59</v>
      </c>
      <c r="L374" s="205">
        <v>12</v>
      </c>
      <c r="M374" s="205">
        <v>0.12</v>
      </c>
      <c r="N374" s="205">
        <v>0.31</v>
      </c>
      <c r="O374" s="206">
        <v>0.43</v>
      </c>
      <c r="P374" s="216">
        <f t="shared" si="43"/>
        <v>0.22011020293430478</v>
      </c>
      <c r="Q374" s="217" t="s">
        <v>131</v>
      </c>
      <c r="R374" s="210">
        <f t="shared" si="45"/>
        <v>7.6507109258175534</v>
      </c>
      <c r="S374" s="172" t="s">
        <v>291</v>
      </c>
      <c r="U374" s="203">
        <f t="shared" ref="U374:U405" si="54">6.531-(7.326*O374)+(15.8*(H374^2))+(3.809*(O374^2))+(3.44*((E374))*H374)-(4.989*(E374)*O374)+(16.1*((E374)^2)*(O374^2))+(16*H374*(O374^2))-(13.6*((E374)^2)*H374)-(34.8*(H374^2)*O374)-(7.99*((E374)^2)*O374)</f>
        <v>2.0347985750000008</v>
      </c>
    </row>
    <row r="375" spans="2:21" s="165" customFormat="1" x14ac:dyDescent="0.2">
      <c r="B375" s="136">
        <v>103</v>
      </c>
      <c r="C375" s="208" t="s">
        <v>131</v>
      </c>
      <c r="D375" s="208" t="s">
        <v>148</v>
      </c>
      <c r="E375" s="284">
        <v>0.56000000000000005</v>
      </c>
      <c r="F375" s="284"/>
      <c r="G375" s="208">
        <v>0.25</v>
      </c>
      <c r="H375" s="208">
        <v>0.19</v>
      </c>
      <c r="I375" s="208" t="s">
        <v>186</v>
      </c>
      <c r="J375" s="208">
        <v>1.28</v>
      </c>
      <c r="K375" s="208">
        <v>2.56</v>
      </c>
      <c r="L375" s="208">
        <v>0.4</v>
      </c>
      <c r="M375" s="208">
        <v>0.05</v>
      </c>
      <c r="N375" s="208">
        <v>0.45</v>
      </c>
      <c r="O375" s="209">
        <v>0.5</v>
      </c>
      <c r="P375" s="216">
        <f t="shared" si="43"/>
        <v>6.5327624900140283E-2</v>
      </c>
      <c r="Q375" s="164" t="s">
        <v>131</v>
      </c>
      <c r="R375" s="210">
        <f t="shared" si="45"/>
        <v>14.741278208558056</v>
      </c>
      <c r="S375" s="139" t="s">
        <v>291</v>
      </c>
      <c r="U375" s="203">
        <f t="shared" si="54"/>
        <v>2.6906516000000003</v>
      </c>
    </row>
    <row r="376" spans="2:21" s="165" customFormat="1" x14ac:dyDescent="0.2">
      <c r="B376" s="148">
        <v>104</v>
      </c>
      <c r="C376" s="207" t="s">
        <v>131</v>
      </c>
      <c r="D376" s="207" t="s">
        <v>148</v>
      </c>
      <c r="E376" s="290">
        <v>0.19</v>
      </c>
      <c r="F376" s="290"/>
      <c r="G376" s="207">
        <v>0.15</v>
      </c>
      <c r="H376" s="207">
        <v>0.66</v>
      </c>
      <c r="I376" s="207" t="s">
        <v>194</v>
      </c>
      <c r="J376" s="207">
        <v>1.19</v>
      </c>
      <c r="K376" s="207">
        <v>2.82</v>
      </c>
      <c r="L376" s="207">
        <v>2.1</v>
      </c>
      <c r="M376" s="207">
        <v>0.17</v>
      </c>
      <c r="N376" s="207">
        <v>0.41</v>
      </c>
      <c r="O376" s="207">
        <v>0.57999999999999996</v>
      </c>
      <c r="P376" s="216">
        <f t="shared" si="43"/>
        <v>0.11811270619290129</v>
      </c>
      <c r="Q376" s="213" t="s">
        <v>131</v>
      </c>
      <c r="R376" s="210">
        <f t="shared" si="45"/>
        <v>120.51331249915904</v>
      </c>
      <c r="S376" s="163" t="s">
        <v>291</v>
      </c>
      <c r="U376" s="203">
        <f t="shared" si="54"/>
        <v>4.7917602240000008</v>
      </c>
    </row>
    <row r="377" spans="2:21" s="165" customFormat="1" x14ac:dyDescent="0.2">
      <c r="B377" s="158"/>
      <c r="C377" s="204" t="s">
        <v>131</v>
      </c>
      <c r="D377" s="204" t="s">
        <v>294</v>
      </c>
      <c r="E377" s="287">
        <v>0.14000000000000001</v>
      </c>
      <c r="F377" s="287"/>
      <c r="G377" s="204">
        <v>0.14000000000000001</v>
      </c>
      <c r="H377" s="204">
        <v>0.72</v>
      </c>
      <c r="I377" s="204" t="s">
        <v>194</v>
      </c>
      <c r="J377" s="204">
        <v>0.97</v>
      </c>
      <c r="K377" s="204">
        <v>2.85</v>
      </c>
      <c r="L377" s="204">
        <v>8.1999999999999993</v>
      </c>
      <c r="M377" s="204">
        <v>0.31</v>
      </c>
      <c r="N377" s="204">
        <v>0.35</v>
      </c>
      <c r="O377" s="204">
        <v>0.66</v>
      </c>
      <c r="P377" s="218">
        <f t="shared" si="43"/>
        <v>0.1921234561918865</v>
      </c>
      <c r="Q377" s="215" t="s">
        <v>131</v>
      </c>
      <c r="R377" s="211">
        <f t="shared" si="45"/>
        <v>80.254729592053081</v>
      </c>
      <c r="S377" s="161"/>
      <c r="U377" s="203">
        <f t="shared" si="54"/>
        <v>4.3852056960000017</v>
      </c>
    </row>
    <row r="378" spans="2:21" s="165" customFormat="1" x14ac:dyDescent="0.2">
      <c r="B378" s="148">
        <v>105</v>
      </c>
      <c r="C378" s="207" t="s">
        <v>131</v>
      </c>
      <c r="D378" s="207" t="s">
        <v>148</v>
      </c>
      <c r="E378" s="290">
        <v>0.13</v>
      </c>
      <c r="F378" s="290"/>
      <c r="G378" s="207">
        <v>0.51</v>
      </c>
      <c r="H378" s="207">
        <v>0.36</v>
      </c>
      <c r="I378" s="149" t="s">
        <v>118</v>
      </c>
      <c r="J378" s="207">
        <v>1.06</v>
      </c>
      <c r="K378" s="207" t="s">
        <v>131</v>
      </c>
      <c r="L378" s="207">
        <v>3</v>
      </c>
      <c r="M378" s="207">
        <v>0.23</v>
      </c>
      <c r="N378" s="207">
        <f>O378-M378</f>
        <v>0.35</v>
      </c>
      <c r="O378" s="207">
        <v>0.57999999999999996</v>
      </c>
      <c r="P378" s="214">
        <f t="shared" si="43"/>
        <v>0.13415867140331778</v>
      </c>
      <c r="Q378" s="213" t="s">
        <v>131</v>
      </c>
      <c r="R378" s="209">
        <f t="shared" si="45"/>
        <v>104.38200513658967</v>
      </c>
      <c r="S378" s="163" t="s">
        <v>291</v>
      </c>
      <c r="U378" s="203">
        <f t="shared" si="54"/>
        <v>4.6480572960000019</v>
      </c>
    </row>
    <row r="379" spans="2:21" s="165" customFormat="1" x14ac:dyDescent="0.2">
      <c r="B379" s="158"/>
      <c r="C379" s="204" t="s">
        <v>131</v>
      </c>
      <c r="D379" s="204" t="s">
        <v>290</v>
      </c>
      <c r="E379" s="287">
        <v>0.05</v>
      </c>
      <c r="F379" s="287"/>
      <c r="G379" s="204">
        <v>0.55000000000000004</v>
      </c>
      <c r="H379" s="211">
        <v>0.4</v>
      </c>
      <c r="I379" s="154" t="s">
        <v>118</v>
      </c>
      <c r="J379" s="211">
        <v>1.4</v>
      </c>
      <c r="K379" s="204" t="s">
        <v>131</v>
      </c>
      <c r="L379" s="204">
        <v>0.6</v>
      </c>
      <c r="M379" s="204">
        <v>0.15</v>
      </c>
      <c r="N379" s="204">
        <f>O379-M379</f>
        <v>0.31999999999999995</v>
      </c>
      <c r="O379" s="204">
        <v>0.47</v>
      </c>
      <c r="P379" s="218">
        <f t="shared" si="43"/>
        <v>7.5506893743615106E-2</v>
      </c>
      <c r="Q379" s="215" t="s">
        <v>131</v>
      </c>
      <c r="R379" s="211">
        <f t="shared" si="45"/>
        <v>179.72889470632529</v>
      </c>
      <c r="S379" s="161"/>
      <c r="U379" s="203">
        <f t="shared" si="54"/>
        <v>5.1914495750000009</v>
      </c>
    </row>
    <row r="380" spans="2:21" s="165" customFormat="1" x14ac:dyDescent="0.2">
      <c r="B380" s="171">
        <v>106</v>
      </c>
      <c r="C380" s="205" t="s">
        <v>131</v>
      </c>
      <c r="D380" s="205" t="s">
        <v>148</v>
      </c>
      <c r="E380" s="284">
        <v>0.33</v>
      </c>
      <c r="F380" s="284"/>
      <c r="G380" s="205">
        <v>0.42</v>
      </c>
      <c r="H380" s="205">
        <v>0.25</v>
      </c>
      <c r="I380" s="197" t="s">
        <v>305</v>
      </c>
      <c r="J380" s="206">
        <v>0.95</v>
      </c>
      <c r="K380" s="205">
        <v>2.52</v>
      </c>
      <c r="L380" s="205">
        <v>1.8</v>
      </c>
      <c r="M380" s="205">
        <v>0.04</v>
      </c>
      <c r="N380" s="205">
        <v>0.57999999999999996</v>
      </c>
      <c r="O380" s="205">
        <v>0.62</v>
      </c>
      <c r="P380" s="214">
        <f t="shared" si="43"/>
        <v>0.11178590636249988</v>
      </c>
      <c r="Q380" s="217" t="s">
        <v>131</v>
      </c>
      <c r="R380" s="209">
        <f t="shared" si="45"/>
        <v>38.742843543693361</v>
      </c>
      <c r="S380" s="172" t="s">
        <v>291</v>
      </c>
      <c r="U380" s="203">
        <f t="shared" si="54"/>
        <v>3.6569460560000011</v>
      </c>
    </row>
    <row r="381" spans="2:21" s="165" customFormat="1" x14ac:dyDescent="0.2">
      <c r="B381" s="136">
        <v>107</v>
      </c>
      <c r="C381" s="208" t="s">
        <v>131</v>
      </c>
      <c r="D381" s="208" t="s">
        <v>148</v>
      </c>
      <c r="E381" s="284">
        <v>0.91</v>
      </c>
      <c r="F381" s="284"/>
      <c r="G381" s="208">
        <v>0.04</v>
      </c>
      <c r="H381" s="208">
        <v>0.05</v>
      </c>
      <c r="I381" s="152" t="s">
        <v>2</v>
      </c>
      <c r="J381" s="209">
        <v>1.45</v>
      </c>
      <c r="K381" s="208">
        <v>2.62</v>
      </c>
      <c r="L381" s="208">
        <v>42.1</v>
      </c>
      <c r="M381" s="209">
        <v>0.24</v>
      </c>
      <c r="N381" s="209">
        <v>0.2</v>
      </c>
      <c r="O381" s="208">
        <v>0.44</v>
      </c>
      <c r="P381" s="216">
        <f t="shared" ref="P381:P388" si="55">10^((LOG(L381*24)-4.3)/2.8)</f>
        <v>0.34460299616838802</v>
      </c>
      <c r="Q381" s="164" t="s">
        <v>131</v>
      </c>
      <c r="R381" s="210">
        <f t="shared" si="45"/>
        <v>4.3352748727162531</v>
      </c>
      <c r="S381" s="139" t="s">
        <v>291</v>
      </c>
      <c r="U381" s="203">
        <f t="shared" si="54"/>
        <v>1.4667850159999993</v>
      </c>
    </row>
    <row r="382" spans="2:21" s="165" customFormat="1" x14ac:dyDescent="0.2">
      <c r="B382" s="148">
        <v>108</v>
      </c>
      <c r="C382" s="207" t="s">
        <v>131</v>
      </c>
      <c r="D382" s="207" t="s">
        <v>148</v>
      </c>
      <c r="E382" s="290">
        <v>0.15</v>
      </c>
      <c r="F382" s="290"/>
      <c r="G382" s="207">
        <v>0.45</v>
      </c>
      <c r="H382" s="210">
        <v>0.4</v>
      </c>
      <c r="I382" s="149" t="s">
        <v>118</v>
      </c>
      <c r="J382" s="207">
        <v>1.22</v>
      </c>
      <c r="K382" s="207" t="s">
        <v>131</v>
      </c>
      <c r="L382" s="207">
        <v>1.9</v>
      </c>
      <c r="M382" s="210">
        <v>0.2</v>
      </c>
      <c r="N382" s="207">
        <v>0.35</v>
      </c>
      <c r="O382" s="207">
        <v>0.55000000000000004</v>
      </c>
      <c r="P382" s="216">
        <f t="shared" si="55"/>
        <v>0.11396543646256189</v>
      </c>
      <c r="Q382" s="213" t="s">
        <v>131</v>
      </c>
      <c r="R382" s="210">
        <f t="shared" si="45"/>
        <v>114.27803413091409</v>
      </c>
      <c r="S382" s="163" t="s">
        <v>291</v>
      </c>
      <c r="U382" s="203">
        <f t="shared" si="54"/>
        <v>4.7386343750000002</v>
      </c>
    </row>
    <row r="383" spans="2:21" s="165" customFormat="1" x14ac:dyDescent="0.2">
      <c r="B383" s="158"/>
      <c r="C383" s="204" t="s">
        <v>131</v>
      </c>
      <c r="D383" s="204" t="s">
        <v>290</v>
      </c>
      <c r="E383" s="287">
        <v>0.13</v>
      </c>
      <c r="F383" s="287"/>
      <c r="G383" s="204">
        <v>0.45</v>
      </c>
      <c r="H383" s="204">
        <v>0.42</v>
      </c>
      <c r="I383" s="204" t="s">
        <v>306</v>
      </c>
      <c r="J383" s="204">
        <v>1.23</v>
      </c>
      <c r="K383" s="204" t="s">
        <v>131</v>
      </c>
      <c r="L383" s="204">
        <v>1.6</v>
      </c>
      <c r="M383" s="204">
        <v>0.25</v>
      </c>
      <c r="N383" s="204">
        <v>0.3</v>
      </c>
      <c r="O383" s="204">
        <v>0.55000000000000004</v>
      </c>
      <c r="P383" s="218">
        <f t="shared" si="55"/>
        <v>0.10718112085918004</v>
      </c>
      <c r="Q383" s="215" t="s">
        <v>131</v>
      </c>
      <c r="R383" s="211">
        <f t="shared" si="45"/>
        <v>126.4901418384456</v>
      </c>
      <c r="S383" s="161"/>
      <c r="U383" s="203">
        <f t="shared" si="54"/>
        <v>4.8401643749999996</v>
      </c>
    </row>
    <row r="384" spans="2:21" s="165" customFormat="1" x14ac:dyDescent="0.2">
      <c r="B384" s="226">
        <v>109</v>
      </c>
      <c r="C384" s="207" t="s">
        <v>154</v>
      </c>
      <c r="D384" s="207" t="s">
        <v>84</v>
      </c>
      <c r="E384" s="290">
        <v>0.65</v>
      </c>
      <c r="F384" s="290"/>
      <c r="G384" s="207">
        <v>0.14000000000000001</v>
      </c>
      <c r="H384" s="207">
        <v>0.21</v>
      </c>
      <c r="I384" s="152" t="s">
        <v>32</v>
      </c>
      <c r="J384" s="207" t="s">
        <v>131</v>
      </c>
      <c r="K384" s="207" t="s">
        <v>131</v>
      </c>
      <c r="L384" s="207">
        <v>1.1000000000000001</v>
      </c>
      <c r="M384" s="207">
        <v>0.09</v>
      </c>
      <c r="N384" s="207">
        <v>0.38</v>
      </c>
      <c r="O384" s="207">
        <v>0.47</v>
      </c>
      <c r="P384" s="214">
        <f t="shared" si="55"/>
        <v>9.3756503457026935E-2</v>
      </c>
      <c r="Q384" s="213" t="s">
        <v>131</v>
      </c>
      <c r="R384" s="209">
        <f t="shared" si="45"/>
        <v>9.9907111368818722</v>
      </c>
      <c r="S384" s="163" t="s">
        <v>336</v>
      </c>
      <c r="U384" s="203">
        <f t="shared" si="54"/>
        <v>2.3016557749999995</v>
      </c>
    </row>
    <row r="385" spans="2:21" s="165" customFormat="1" x14ac:dyDescent="0.2">
      <c r="B385" s="136"/>
      <c r="C385" s="208" t="s">
        <v>18</v>
      </c>
      <c r="D385" s="208" t="s">
        <v>308</v>
      </c>
      <c r="E385" s="291">
        <v>0.53</v>
      </c>
      <c r="F385" s="291"/>
      <c r="G385" s="208">
        <v>0.18</v>
      </c>
      <c r="H385" s="208">
        <v>0.28999999999999998</v>
      </c>
      <c r="I385" s="152" t="s">
        <v>32</v>
      </c>
      <c r="J385" s="208" t="s">
        <v>131</v>
      </c>
      <c r="K385" s="208" t="s">
        <v>131</v>
      </c>
      <c r="L385" s="208">
        <v>1.2</v>
      </c>
      <c r="M385" s="209">
        <v>0.1</v>
      </c>
      <c r="N385" s="208">
        <v>0.34</v>
      </c>
      <c r="O385" s="208">
        <v>0.44</v>
      </c>
      <c r="P385" s="214">
        <f t="shared" si="55"/>
        <v>9.671577518164183E-2</v>
      </c>
      <c r="Q385" s="164" t="s">
        <v>131</v>
      </c>
      <c r="R385" s="209">
        <f t="shared" si="45"/>
        <v>22.868783713470449</v>
      </c>
      <c r="S385" s="139"/>
      <c r="U385" s="203">
        <f t="shared" si="54"/>
        <v>3.1297728240000002</v>
      </c>
    </row>
    <row r="386" spans="2:21" s="165" customFormat="1" x14ac:dyDescent="0.2">
      <c r="B386" s="136"/>
      <c r="C386" s="208" t="s">
        <v>19</v>
      </c>
      <c r="D386" s="208" t="s">
        <v>309</v>
      </c>
      <c r="E386" s="291">
        <v>0.52</v>
      </c>
      <c r="F386" s="291"/>
      <c r="G386" s="208">
        <v>0.15</v>
      </c>
      <c r="H386" s="208">
        <v>0.33</v>
      </c>
      <c r="I386" s="152" t="s">
        <v>32</v>
      </c>
      <c r="J386" s="208" t="s">
        <v>131</v>
      </c>
      <c r="K386" s="208" t="s">
        <v>131</v>
      </c>
      <c r="L386" s="208">
        <v>0.3</v>
      </c>
      <c r="M386" s="208">
        <v>0.11</v>
      </c>
      <c r="N386" s="208">
        <v>0.32</v>
      </c>
      <c r="O386" s="208">
        <v>0.43</v>
      </c>
      <c r="P386" s="214">
        <f t="shared" si="55"/>
        <v>5.8948925261695886E-2</v>
      </c>
      <c r="Q386" s="164" t="s">
        <v>131</v>
      </c>
      <c r="R386" s="209">
        <f t="shared" si="45"/>
        <v>26.831127193898432</v>
      </c>
      <c r="S386" s="139"/>
      <c r="U386" s="203">
        <f t="shared" si="54"/>
        <v>3.2895626760000005</v>
      </c>
    </row>
    <row r="387" spans="2:21" s="165" customFormat="1" x14ac:dyDescent="0.2">
      <c r="B387" s="136"/>
      <c r="C387" s="208" t="s">
        <v>20</v>
      </c>
      <c r="D387" s="208" t="s">
        <v>310</v>
      </c>
      <c r="E387" s="291">
        <v>0.43</v>
      </c>
      <c r="F387" s="291"/>
      <c r="G387" s="208">
        <v>0.11</v>
      </c>
      <c r="H387" s="208">
        <v>0.46</v>
      </c>
      <c r="I387" s="208" t="s">
        <v>6</v>
      </c>
      <c r="J387" s="208" t="s">
        <v>131</v>
      </c>
      <c r="K387" s="208" t="s">
        <v>131</v>
      </c>
      <c r="L387" s="208">
        <v>0.1</v>
      </c>
      <c r="M387" s="209">
        <v>0.1</v>
      </c>
      <c r="N387" s="208">
        <v>0.35</v>
      </c>
      <c r="O387" s="208">
        <v>0.45</v>
      </c>
      <c r="P387" s="214">
        <f t="shared" si="55"/>
        <v>3.9817633375009633E-2</v>
      </c>
      <c r="Q387" s="164" t="s">
        <v>131</v>
      </c>
      <c r="R387" s="209">
        <f t="shared" si="45"/>
        <v>55.811775355480023</v>
      </c>
      <c r="S387" s="139"/>
      <c r="U387" s="203">
        <f t="shared" si="54"/>
        <v>4.0219848750000011</v>
      </c>
    </row>
    <row r="388" spans="2:21" s="165" customFormat="1" x14ac:dyDescent="0.2">
      <c r="B388" s="158"/>
      <c r="C388" s="204" t="s">
        <v>21</v>
      </c>
      <c r="D388" s="204" t="s">
        <v>311</v>
      </c>
      <c r="E388" s="287">
        <v>0.41</v>
      </c>
      <c r="F388" s="287"/>
      <c r="G388" s="204">
        <v>0.12</v>
      </c>
      <c r="H388" s="204">
        <v>0.47</v>
      </c>
      <c r="I388" s="204" t="s">
        <v>6</v>
      </c>
      <c r="J388" s="204" t="s">
        <v>131</v>
      </c>
      <c r="K388" s="204" t="s">
        <v>131</v>
      </c>
      <c r="L388" s="204">
        <v>0.2</v>
      </c>
      <c r="M388" s="204">
        <v>0.06</v>
      </c>
      <c r="N388" s="204">
        <v>0.37</v>
      </c>
      <c r="O388" s="204">
        <v>0.43</v>
      </c>
      <c r="P388" s="218">
        <f t="shared" si="55"/>
        <v>5.1001876607963514E-2</v>
      </c>
      <c r="Q388" s="215" t="s">
        <v>131</v>
      </c>
      <c r="R388" s="209">
        <f t="shared" ref="R388:R451" si="56">EXP(U388)</f>
        <v>73.107476483367932</v>
      </c>
      <c r="S388" s="161"/>
      <c r="U388" s="203">
        <f t="shared" si="54"/>
        <v>4.291930639000002</v>
      </c>
    </row>
    <row r="389" spans="2:21" s="165" customFormat="1" x14ac:dyDescent="0.2">
      <c r="B389" s="148">
        <v>110</v>
      </c>
      <c r="C389" s="207" t="s">
        <v>154</v>
      </c>
      <c r="D389" s="207" t="s">
        <v>84</v>
      </c>
      <c r="E389" s="290">
        <v>0.13</v>
      </c>
      <c r="F389" s="290"/>
      <c r="G389" s="207">
        <v>0.47</v>
      </c>
      <c r="H389" s="210">
        <v>0.4</v>
      </c>
      <c r="I389" s="207" t="s">
        <v>306</v>
      </c>
      <c r="J389" s="207">
        <v>0.93</v>
      </c>
      <c r="K389" s="207">
        <v>2.6</v>
      </c>
      <c r="L389" s="207">
        <v>7.6</v>
      </c>
      <c r="M389" s="207">
        <v>0.18</v>
      </c>
      <c r="N389" s="207">
        <f t="shared" ref="N389:N394" si="57">O389-M389</f>
        <v>0.43</v>
      </c>
      <c r="O389" s="207">
        <v>0.61</v>
      </c>
      <c r="P389" s="214">
        <f t="shared" ref="P389:P394" si="58">O389-Q389</f>
        <v>0.26</v>
      </c>
      <c r="Q389" s="213">
        <v>0.35</v>
      </c>
      <c r="R389" s="210">
        <f t="shared" si="56"/>
        <v>110.23571965512778</v>
      </c>
      <c r="S389" s="163" t="s">
        <v>336</v>
      </c>
      <c r="U389" s="203">
        <f t="shared" si="54"/>
        <v>4.7026209790000006</v>
      </c>
    </row>
    <row r="390" spans="2:21" s="165" customFormat="1" x14ac:dyDescent="0.2">
      <c r="B390" s="136"/>
      <c r="C390" s="208" t="s">
        <v>18</v>
      </c>
      <c r="D390" s="141" t="s">
        <v>316</v>
      </c>
      <c r="E390" s="291">
        <v>0.11</v>
      </c>
      <c r="F390" s="291"/>
      <c r="G390" s="208">
        <v>0.17</v>
      </c>
      <c r="H390" s="208">
        <v>0.72</v>
      </c>
      <c r="I390" s="208" t="s">
        <v>194</v>
      </c>
      <c r="J390" s="208">
        <v>0.99</v>
      </c>
      <c r="K390" s="208">
        <v>2.6</v>
      </c>
      <c r="L390" s="208">
        <v>7.3</v>
      </c>
      <c r="M390" s="208">
        <v>0.19</v>
      </c>
      <c r="N390" s="208">
        <f t="shared" si="57"/>
        <v>0.39999999999999997</v>
      </c>
      <c r="O390" s="208">
        <v>0.59</v>
      </c>
      <c r="P390" s="214">
        <f t="shared" si="58"/>
        <v>0.24999999999999994</v>
      </c>
      <c r="Q390" s="164">
        <v>0.34</v>
      </c>
      <c r="R390" s="209">
        <f t="shared" si="56"/>
        <v>138.73526530675582</v>
      </c>
      <c r="S390" s="139"/>
      <c r="U390" s="203">
        <f t="shared" si="54"/>
        <v>4.9325675510000053</v>
      </c>
    </row>
    <row r="391" spans="2:21" s="165" customFormat="1" x14ac:dyDescent="0.2">
      <c r="B391" s="136"/>
      <c r="C391" s="208" t="s">
        <v>19</v>
      </c>
      <c r="D391" s="208" t="s">
        <v>312</v>
      </c>
      <c r="E391" s="291">
        <v>7.0000000000000007E-2</v>
      </c>
      <c r="F391" s="291"/>
      <c r="G391" s="208">
        <v>0.13</v>
      </c>
      <c r="H391" s="209">
        <v>0.8</v>
      </c>
      <c r="I391" s="208" t="s">
        <v>194</v>
      </c>
      <c r="J391" s="208">
        <v>1.05</v>
      </c>
      <c r="K391" s="208">
        <v>2.67</v>
      </c>
      <c r="L391" s="208">
        <v>1.6</v>
      </c>
      <c r="M391" s="208">
        <v>0.15</v>
      </c>
      <c r="N391" s="208">
        <f t="shared" si="57"/>
        <v>0.41000000000000003</v>
      </c>
      <c r="O391" s="208">
        <v>0.56000000000000005</v>
      </c>
      <c r="P391" s="214">
        <f t="shared" si="58"/>
        <v>0.21000000000000008</v>
      </c>
      <c r="Q391" s="164">
        <v>0.35</v>
      </c>
      <c r="R391" s="209">
        <f t="shared" si="56"/>
        <v>185.5411970661722</v>
      </c>
      <c r="S391" s="139"/>
      <c r="U391" s="203">
        <f t="shared" si="54"/>
        <v>5.223276944000002</v>
      </c>
    </row>
    <row r="392" spans="2:21" s="165" customFormat="1" x14ac:dyDescent="0.2">
      <c r="B392" s="136"/>
      <c r="C392" s="208" t="s">
        <v>20</v>
      </c>
      <c r="D392" s="208" t="s">
        <v>313</v>
      </c>
      <c r="E392" s="291">
        <v>0.06</v>
      </c>
      <c r="F392" s="291"/>
      <c r="G392" s="208">
        <v>7.0000000000000007E-2</v>
      </c>
      <c r="H392" s="208">
        <v>0.88</v>
      </c>
      <c r="I392" s="208" t="s">
        <v>194</v>
      </c>
      <c r="J392" s="208">
        <v>1.05</v>
      </c>
      <c r="K392" s="208">
        <v>2.74</v>
      </c>
      <c r="L392" s="208">
        <v>2.8</v>
      </c>
      <c r="M392" s="208">
        <v>0.15</v>
      </c>
      <c r="N392" s="208">
        <f t="shared" si="57"/>
        <v>0.41999999999999993</v>
      </c>
      <c r="O392" s="208">
        <v>0.56999999999999995</v>
      </c>
      <c r="P392" s="214">
        <f t="shared" si="58"/>
        <v>0.21999999999999997</v>
      </c>
      <c r="Q392" s="164">
        <v>0.35</v>
      </c>
      <c r="R392" s="209">
        <f t="shared" si="56"/>
        <v>150.23441245896282</v>
      </c>
      <c r="S392" s="139"/>
      <c r="U392" s="203">
        <f t="shared" si="54"/>
        <v>5.0121968240000072</v>
      </c>
    </row>
    <row r="393" spans="2:21" s="165" customFormat="1" x14ac:dyDescent="0.2">
      <c r="B393" s="136"/>
      <c r="C393" s="208" t="s">
        <v>21</v>
      </c>
      <c r="D393" s="208" t="s">
        <v>314</v>
      </c>
      <c r="E393" s="291">
        <v>0.06</v>
      </c>
      <c r="F393" s="291"/>
      <c r="G393" s="208">
        <v>0.09</v>
      </c>
      <c r="H393" s="208">
        <v>0.88</v>
      </c>
      <c r="I393" s="208" t="s">
        <v>194</v>
      </c>
      <c r="J393" s="208">
        <v>1.05</v>
      </c>
      <c r="K393" s="208">
        <v>2.57</v>
      </c>
      <c r="L393" s="208">
        <v>3</v>
      </c>
      <c r="M393" s="208">
        <v>0.18</v>
      </c>
      <c r="N393" s="208">
        <f t="shared" si="57"/>
        <v>0.39999999999999997</v>
      </c>
      <c r="O393" s="208">
        <v>0.57999999999999996</v>
      </c>
      <c r="P393" s="214">
        <f t="shared" si="58"/>
        <v>0.23999999999999994</v>
      </c>
      <c r="Q393" s="164">
        <v>0.34</v>
      </c>
      <c r="R393" s="209">
        <f t="shared" si="56"/>
        <v>130.65426344472334</v>
      </c>
      <c r="S393" s="139"/>
      <c r="U393" s="203">
        <f t="shared" si="54"/>
        <v>4.8725546240000028</v>
      </c>
    </row>
    <row r="394" spans="2:21" s="165" customFormat="1" x14ac:dyDescent="0.2">
      <c r="B394" s="158"/>
      <c r="C394" s="204" t="s">
        <v>22</v>
      </c>
      <c r="D394" s="204" t="s">
        <v>315</v>
      </c>
      <c r="E394" s="287">
        <v>0.05</v>
      </c>
      <c r="F394" s="287"/>
      <c r="G394" s="204">
        <v>0.11</v>
      </c>
      <c r="H394" s="204">
        <v>0.84</v>
      </c>
      <c r="I394" s="204" t="s">
        <v>194</v>
      </c>
      <c r="J394" s="204">
        <v>1.08</v>
      </c>
      <c r="K394" s="204">
        <v>2.57</v>
      </c>
      <c r="L394" s="204">
        <v>0.8</v>
      </c>
      <c r="M394" s="204">
        <v>0.12</v>
      </c>
      <c r="N394" s="208">
        <f t="shared" si="57"/>
        <v>0.44999999999999996</v>
      </c>
      <c r="O394" s="204">
        <v>0.56999999999999995</v>
      </c>
      <c r="P394" s="214">
        <f t="shared" si="58"/>
        <v>0.18999999999999995</v>
      </c>
      <c r="Q394" s="215">
        <v>0.38</v>
      </c>
      <c r="R394" s="209">
        <f t="shared" si="56"/>
        <v>161.90398510687322</v>
      </c>
      <c r="S394" s="161"/>
      <c r="U394" s="203">
        <f t="shared" si="54"/>
        <v>5.0870034750000075</v>
      </c>
    </row>
    <row r="395" spans="2:21" s="165" customFormat="1" x14ac:dyDescent="0.2">
      <c r="B395" s="148">
        <v>111</v>
      </c>
      <c r="C395" s="207" t="s">
        <v>154</v>
      </c>
      <c r="D395" s="207" t="s">
        <v>100</v>
      </c>
      <c r="E395" s="290">
        <v>0.28000000000000003</v>
      </c>
      <c r="F395" s="290"/>
      <c r="G395" s="207">
        <v>0.12</v>
      </c>
      <c r="H395" s="210">
        <v>0.6</v>
      </c>
      <c r="I395" s="208" t="s">
        <v>194</v>
      </c>
      <c r="J395" s="207" t="s">
        <v>131</v>
      </c>
      <c r="K395" s="207" t="s">
        <v>131</v>
      </c>
      <c r="L395" s="207">
        <v>8.3000000000000007</v>
      </c>
      <c r="M395" s="207">
        <v>0.13</v>
      </c>
      <c r="N395" s="207">
        <v>0.44</v>
      </c>
      <c r="O395" s="207">
        <v>0.56999999999999995</v>
      </c>
      <c r="P395" s="216">
        <f t="shared" ref="P395:P400" si="59">10^((LOG(L395*24)-4.3)/2.8)</f>
        <v>0.1929569725170058</v>
      </c>
      <c r="Q395" s="213" t="s">
        <v>131</v>
      </c>
      <c r="R395" s="210">
        <f t="shared" si="56"/>
        <v>85.951256956700604</v>
      </c>
      <c r="S395" s="163" t="s">
        <v>336</v>
      </c>
      <c r="U395" s="203">
        <f t="shared" si="54"/>
        <v>4.4537803560000002</v>
      </c>
    </row>
    <row r="396" spans="2:21" s="165" customFormat="1" x14ac:dyDescent="0.2">
      <c r="B396" s="136"/>
      <c r="C396" s="208" t="s">
        <v>18</v>
      </c>
      <c r="D396" s="141" t="s">
        <v>317</v>
      </c>
      <c r="E396" s="291">
        <v>0.23</v>
      </c>
      <c r="F396" s="291"/>
      <c r="G396" s="208">
        <v>0.12</v>
      </c>
      <c r="H396" s="208">
        <v>0.65</v>
      </c>
      <c r="I396" s="208" t="s">
        <v>194</v>
      </c>
      <c r="J396" s="208" t="s">
        <v>131</v>
      </c>
      <c r="K396" s="208" t="s">
        <v>131</v>
      </c>
      <c r="L396" s="208">
        <v>4.0999999999999996</v>
      </c>
      <c r="M396" s="208">
        <v>0.11</v>
      </c>
      <c r="N396" s="208">
        <v>0.41</v>
      </c>
      <c r="O396" s="208">
        <v>0.52</v>
      </c>
      <c r="P396" s="214">
        <f t="shared" si="59"/>
        <v>0.14999254635649609</v>
      </c>
      <c r="Q396" s="164" t="s">
        <v>131</v>
      </c>
      <c r="R396" s="209">
        <f t="shared" si="56"/>
        <v>156.64800093972732</v>
      </c>
      <c r="S396" s="139"/>
      <c r="U396" s="203">
        <f t="shared" si="54"/>
        <v>5.0540012560000003</v>
      </c>
    </row>
    <row r="397" spans="2:21" s="165" customFormat="1" x14ac:dyDescent="0.2">
      <c r="B397" s="136"/>
      <c r="C397" s="208" t="s">
        <v>75</v>
      </c>
      <c r="D397" s="208" t="s">
        <v>318</v>
      </c>
      <c r="E397" s="291">
        <v>0.19</v>
      </c>
      <c r="F397" s="291"/>
      <c r="G397" s="208">
        <v>0.11</v>
      </c>
      <c r="H397" s="209">
        <v>0.7</v>
      </c>
      <c r="I397" s="208" t="s">
        <v>194</v>
      </c>
      <c r="J397" s="208" t="s">
        <v>131</v>
      </c>
      <c r="K397" s="208" t="s">
        <v>131</v>
      </c>
      <c r="L397" s="208">
        <v>4.0999999999999996</v>
      </c>
      <c r="M397" s="208">
        <v>0.13</v>
      </c>
      <c r="N397" s="208">
        <v>0.38</v>
      </c>
      <c r="O397" s="208">
        <v>0.51</v>
      </c>
      <c r="P397" s="214">
        <f t="shared" si="59"/>
        <v>0.14999254635649609</v>
      </c>
      <c r="Q397" s="164" t="s">
        <v>131</v>
      </c>
      <c r="R397" s="209">
        <f t="shared" si="56"/>
        <v>216.70644095230057</v>
      </c>
      <c r="S397" s="139"/>
      <c r="U397" s="203">
        <f t="shared" si="54"/>
        <v>5.3785436309999994</v>
      </c>
    </row>
    <row r="398" spans="2:21" s="165" customFormat="1" x14ac:dyDescent="0.2">
      <c r="B398" s="136"/>
      <c r="C398" s="208" t="s">
        <v>76</v>
      </c>
      <c r="D398" s="208" t="s">
        <v>319</v>
      </c>
      <c r="E398" s="291">
        <v>0.19</v>
      </c>
      <c r="F398" s="291"/>
      <c r="G398" s="209">
        <v>0.1</v>
      </c>
      <c r="H398" s="208">
        <v>0.71</v>
      </c>
      <c r="I398" s="208" t="s">
        <v>194</v>
      </c>
      <c r="J398" s="208" t="s">
        <v>131</v>
      </c>
      <c r="K398" s="208" t="s">
        <v>131</v>
      </c>
      <c r="L398" s="208">
        <v>2.2000000000000002</v>
      </c>
      <c r="M398" s="208">
        <v>0.16</v>
      </c>
      <c r="N398" s="208">
        <v>0.36</v>
      </c>
      <c r="O398" s="208">
        <v>0.52</v>
      </c>
      <c r="P398" s="214">
        <f t="shared" si="59"/>
        <v>0.12009145735694383</v>
      </c>
      <c r="Q398" s="164" t="s">
        <v>131</v>
      </c>
      <c r="R398" s="209">
        <f t="shared" si="56"/>
        <v>199.43654269462721</v>
      </c>
      <c r="S398" s="139"/>
      <c r="U398" s="203">
        <f t="shared" si="54"/>
        <v>5.2954961040000024</v>
      </c>
    </row>
    <row r="399" spans="2:21" s="165" customFormat="1" x14ac:dyDescent="0.2">
      <c r="B399" s="136"/>
      <c r="C399" s="208" t="s">
        <v>77</v>
      </c>
      <c r="D399" s="208" t="s">
        <v>320</v>
      </c>
      <c r="E399" s="292">
        <v>0.2</v>
      </c>
      <c r="F399" s="292"/>
      <c r="G399" s="208">
        <v>0.09</v>
      </c>
      <c r="H399" s="208">
        <v>0.71</v>
      </c>
      <c r="I399" s="208" t="s">
        <v>194</v>
      </c>
      <c r="J399" s="208" t="s">
        <v>131</v>
      </c>
      <c r="K399" s="208" t="s">
        <v>131</v>
      </c>
      <c r="L399" s="208">
        <v>2.2999999999999998</v>
      </c>
      <c r="M399" s="208">
        <v>0.13</v>
      </c>
      <c r="N399" s="208">
        <v>0.38</v>
      </c>
      <c r="O399" s="208">
        <v>0.51</v>
      </c>
      <c r="P399" s="214">
        <f t="shared" si="59"/>
        <v>0.12201319890509738</v>
      </c>
      <c r="Q399" s="164" t="s">
        <v>131</v>
      </c>
      <c r="R399" s="209">
        <f t="shared" si="56"/>
        <v>211.89280288061303</v>
      </c>
      <c r="S399" s="139"/>
      <c r="U399" s="203">
        <f t="shared" si="54"/>
        <v>5.3560805000000027</v>
      </c>
    </row>
    <row r="400" spans="2:21" s="165" customFormat="1" x14ac:dyDescent="0.2">
      <c r="B400" s="158"/>
      <c r="C400" s="204" t="s">
        <v>188</v>
      </c>
      <c r="D400" s="204" t="s">
        <v>321</v>
      </c>
      <c r="E400" s="287">
        <v>0.18</v>
      </c>
      <c r="F400" s="287"/>
      <c r="G400" s="204">
        <v>0.01</v>
      </c>
      <c r="H400" s="204">
        <v>0.72</v>
      </c>
      <c r="I400" s="204" t="s">
        <v>194</v>
      </c>
      <c r="J400" s="204" t="s">
        <v>131</v>
      </c>
      <c r="K400" s="204" t="s">
        <v>131</v>
      </c>
      <c r="L400" s="204">
        <v>0.9</v>
      </c>
      <c r="M400" s="204">
        <v>0.08</v>
      </c>
      <c r="N400" s="204">
        <v>0.42</v>
      </c>
      <c r="O400" s="211">
        <v>0.5</v>
      </c>
      <c r="P400" s="218">
        <f t="shared" si="59"/>
        <v>8.72722835328021E-2</v>
      </c>
      <c r="Q400" s="215" t="s">
        <v>131</v>
      </c>
      <c r="R400" s="209">
        <f t="shared" si="56"/>
        <v>257.58124888879604</v>
      </c>
      <c r="S400" s="161"/>
      <c r="U400" s="203">
        <f t="shared" si="54"/>
        <v>5.5513352000000022</v>
      </c>
    </row>
    <row r="401" spans="2:21" s="165" customFormat="1" x14ac:dyDescent="0.2">
      <c r="B401" s="148">
        <v>112</v>
      </c>
      <c r="C401" s="208" t="s">
        <v>567</v>
      </c>
      <c r="D401" s="208" t="s">
        <v>62</v>
      </c>
      <c r="E401" s="290">
        <v>0.03</v>
      </c>
      <c r="F401" s="290"/>
      <c r="G401" s="208">
        <v>0.18</v>
      </c>
      <c r="H401" s="208">
        <v>0.79</v>
      </c>
      <c r="I401" s="208" t="s">
        <v>194</v>
      </c>
      <c r="J401" s="208">
        <v>0.95</v>
      </c>
      <c r="K401" s="208">
        <v>2.4700000000000002</v>
      </c>
      <c r="L401" s="208">
        <v>1.4</v>
      </c>
      <c r="M401" s="208">
        <v>0.24</v>
      </c>
      <c r="N401" s="208">
        <v>0.35</v>
      </c>
      <c r="O401" s="209">
        <v>0.59</v>
      </c>
      <c r="P401" s="214">
        <f t="shared" ref="P401:P433" si="60">O401-Q401</f>
        <v>0.26999999999999996</v>
      </c>
      <c r="Q401" s="164">
        <v>0.32</v>
      </c>
      <c r="R401" s="210">
        <f t="shared" si="56"/>
        <v>143.40461050378065</v>
      </c>
      <c r="S401" s="139" t="s">
        <v>336</v>
      </c>
      <c r="U401" s="203">
        <f t="shared" si="54"/>
        <v>4.9656700790000059</v>
      </c>
    </row>
    <row r="402" spans="2:21" s="165" customFormat="1" x14ac:dyDescent="0.2">
      <c r="B402" s="136"/>
      <c r="C402" s="208" t="s">
        <v>19</v>
      </c>
      <c r="D402" s="208" t="s">
        <v>331</v>
      </c>
      <c r="E402" s="291">
        <v>0.23</v>
      </c>
      <c r="F402" s="291"/>
      <c r="G402" s="208">
        <v>0.13</v>
      </c>
      <c r="H402" s="208">
        <v>0.84</v>
      </c>
      <c r="I402" s="208" t="s">
        <v>194</v>
      </c>
      <c r="J402" s="208">
        <v>1.22</v>
      </c>
      <c r="K402" s="208">
        <v>2.5299999999999998</v>
      </c>
      <c r="L402" s="208">
        <v>1.4</v>
      </c>
      <c r="M402" s="208">
        <v>0.12</v>
      </c>
      <c r="N402" s="209">
        <v>0.4</v>
      </c>
      <c r="O402" s="209">
        <v>0.52</v>
      </c>
      <c r="P402" s="214">
        <f t="shared" si="60"/>
        <v>0.17000000000000004</v>
      </c>
      <c r="Q402" s="164">
        <v>0.35</v>
      </c>
      <c r="R402" s="209">
        <f t="shared" si="56"/>
        <v>188.60484440421786</v>
      </c>
      <c r="S402" s="139"/>
      <c r="U402" s="203">
        <f t="shared" si="54"/>
        <v>5.2396540560000036</v>
      </c>
    </row>
    <row r="403" spans="2:21" s="165" customFormat="1" x14ac:dyDescent="0.2">
      <c r="B403" s="158"/>
      <c r="C403" s="204" t="s">
        <v>75</v>
      </c>
      <c r="D403" s="204" t="s">
        <v>332</v>
      </c>
      <c r="E403" s="287">
        <v>0.02</v>
      </c>
      <c r="F403" s="287"/>
      <c r="G403" s="204">
        <v>0.09</v>
      </c>
      <c r="H403" s="204">
        <v>0.89</v>
      </c>
      <c r="I403" s="204" t="s">
        <v>194</v>
      </c>
      <c r="J403" s="204">
        <v>1.1599999999999999</v>
      </c>
      <c r="K403" s="211">
        <v>2.5</v>
      </c>
      <c r="L403" s="204">
        <v>0.2</v>
      </c>
      <c r="M403" s="204">
        <v>0.15</v>
      </c>
      <c r="N403" s="204">
        <v>0.36</v>
      </c>
      <c r="O403" s="211">
        <v>0.51</v>
      </c>
      <c r="P403" s="218">
        <f t="shared" si="60"/>
        <v>0.18</v>
      </c>
      <c r="Q403" s="215">
        <v>0.33</v>
      </c>
      <c r="R403" s="209">
        <f t="shared" si="56"/>
        <v>384.45309195994378</v>
      </c>
      <c r="S403" s="161"/>
      <c r="U403" s="203">
        <f t="shared" si="54"/>
        <v>5.9518217840000007</v>
      </c>
    </row>
    <row r="404" spans="2:21" s="165" customFormat="1" x14ac:dyDescent="0.2">
      <c r="B404" s="148">
        <v>113</v>
      </c>
      <c r="C404" s="208" t="s">
        <v>154</v>
      </c>
      <c r="D404" s="208" t="s">
        <v>100</v>
      </c>
      <c r="E404" s="290">
        <v>0.81</v>
      </c>
      <c r="F404" s="290"/>
      <c r="G404" s="208">
        <v>0.06</v>
      </c>
      <c r="H404" s="208">
        <v>0.13</v>
      </c>
      <c r="I404" s="208" t="s">
        <v>186</v>
      </c>
      <c r="J404" s="208">
        <v>1.21</v>
      </c>
      <c r="K404" s="208">
        <v>2.5299999999999998</v>
      </c>
      <c r="L404" s="208">
        <v>3.9</v>
      </c>
      <c r="M404" s="208">
        <v>0.21</v>
      </c>
      <c r="N404" s="208">
        <v>0.28999999999999998</v>
      </c>
      <c r="O404" s="209">
        <v>0.5</v>
      </c>
      <c r="P404" s="214">
        <f t="shared" si="60"/>
        <v>0.35</v>
      </c>
      <c r="Q404" s="164">
        <v>0.15</v>
      </c>
      <c r="R404" s="210">
        <f t="shared" si="56"/>
        <v>4.5475798938641905</v>
      </c>
      <c r="S404" s="139" t="s">
        <v>336</v>
      </c>
      <c r="U404" s="203">
        <f t="shared" si="54"/>
        <v>1.5145951999999987</v>
      </c>
    </row>
    <row r="405" spans="2:21" s="165" customFormat="1" x14ac:dyDescent="0.2">
      <c r="B405" s="136"/>
      <c r="C405" s="208" t="s">
        <v>106</v>
      </c>
      <c r="D405" s="141" t="s">
        <v>317</v>
      </c>
      <c r="E405" s="291">
        <v>0.78</v>
      </c>
      <c r="F405" s="291"/>
      <c r="G405" s="208">
        <v>7.0000000000000007E-2</v>
      </c>
      <c r="H405" s="208">
        <v>0.15</v>
      </c>
      <c r="I405" s="208" t="s">
        <v>186</v>
      </c>
      <c r="J405" s="208">
        <v>1.51</v>
      </c>
      <c r="K405" s="208">
        <v>2.5299999999999998</v>
      </c>
      <c r="L405" s="208">
        <v>1.1000000000000001</v>
      </c>
      <c r="M405" s="208">
        <v>0.12</v>
      </c>
      <c r="N405" s="208">
        <v>0.28000000000000003</v>
      </c>
      <c r="O405" s="209">
        <v>0.4</v>
      </c>
      <c r="P405" s="214">
        <f t="shared" si="60"/>
        <v>0.27</v>
      </c>
      <c r="Q405" s="164">
        <v>0.13</v>
      </c>
      <c r="R405" s="209">
        <f t="shared" si="56"/>
        <v>6.448889851838544</v>
      </c>
      <c r="S405" s="139"/>
      <c r="U405" s="203">
        <f t="shared" si="54"/>
        <v>1.8639079999999995</v>
      </c>
    </row>
    <row r="406" spans="2:21" s="165" customFormat="1" x14ac:dyDescent="0.2">
      <c r="B406" s="136"/>
      <c r="C406" s="208" t="s">
        <v>18</v>
      </c>
      <c r="D406" s="208" t="s">
        <v>318</v>
      </c>
      <c r="E406" s="291">
        <v>0.74</v>
      </c>
      <c r="F406" s="291"/>
      <c r="G406" s="208">
        <v>7.0000000000000007E-2</v>
      </c>
      <c r="H406" s="208">
        <v>0.19</v>
      </c>
      <c r="I406" s="208" t="s">
        <v>186</v>
      </c>
      <c r="J406" s="208">
        <v>1.58</v>
      </c>
      <c r="K406" s="208">
        <v>2.5299999999999998</v>
      </c>
      <c r="L406" s="208">
        <v>0.5</v>
      </c>
      <c r="M406" s="209">
        <v>0.1</v>
      </c>
      <c r="N406" s="208">
        <v>0.25</v>
      </c>
      <c r="O406" s="209">
        <v>0.35</v>
      </c>
      <c r="P406" s="214">
        <f t="shared" si="60"/>
        <v>0.19999999999999998</v>
      </c>
      <c r="Q406" s="164">
        <v>0.15</v>
      </c>
      <c r="R406" s="209">
        <f t="shared" si="56"/>
        <v>9.5997763372571203</v>
      </c>
      <c r="S406" s="139"/>
      <c r="U406" s="203">
        <f t="shared" ref="U406:U437" si="61">6.531-(7.326*O406)+(15.8*(H406^2))+(3.809*(O406^2))+(3.44*((E406))*H406)-(4.989*(E406)*O406)+(16.1*((E406)^2)*(O406^2))+(16*H406*(O406^2))-(13.6*((E406)^2)*H406)-(34.8*(H406^2)*O406)-(7.99*((E406)^2)*O406)</f>
        <v>2.2617398</v>
      </c>
    </row>
    <row r="407" spans="2:21" s="165" customFormat="1" x14ac:dyDescent="0.2">
      <c r="B407" s="136"/>
      <c r="C407" s="208" t="s">
        <v>19</v>
      </c>
      <c r="D407" s="208" t="s">
        <v>319</v>
      </c>
      <c r="E407" s="291">
        <v>0.73</v>
      </c>
      <c r="F407" s="291"/>
      <c r="G407" s="208">
        <v>7.0000000000000007E-2</v>
      </c>
      <c r="H407" s="209">
        <v>0.2</v>
      </c>
      <c r="I407" s="208" t="s">
        <v>221</v>
      </c>
      <c r="J407" s="209">
        <v>1.6</v>
      </c>
      <c r="K407" s="208">
        <v>2.56</v>
      </c>
      <c r="L407" s="208">
        <v>0.1</v>
      </c>
      <c r="M407" s="209">
        <v>0.1</v>
      </c>
      <c r="N407" s="208">
        <v>0.26</v>
      </c>
      <c r="O407" s="209">
        <v>0.36</v>
      </c>
      <c r="P407" s="214">
        <f t="shared" si="60"/>
        <v>0.19999999999999998</v>
      </c>
      <c r="Q407" s="164">
        <v>0.16</v>
      </c>
      <c r="R407" s="209">
        <f t="shared" si="56"/>
        <v>9.5221766654727613</v>
      </c>
      <c r="S407" s="139"/>
      <c r="U407" s="203">
        <f t="shared" si="61"/>
        <v>2.2536234640000008</v>
      </c>
    </row>
    <row r="408" spans="2:21" s="165" customFormat="1" x14ac:dyDescent="0.2">
      <c r="B408" s="136"/>
      <c r="C408" s="208" t="s">
        <v>75</v>
      </c>
      <c r="D408" s="208" t="s">
        <v>320</v>
      </c>
      <c r="E408" s="291">
        <v>0.72</v>
      </c>
      <c r="F408" s="291"/>
      <c r="G408" s="208">
        <v>7.0000000000000007E-2</v>
      </c>
      <c r="H408" s="208">
        <v>0.21</v>
      </c>
      <c r="I408" s="208" t="s">
        <v>221</v>
      </c>
      <c r="J408" s="208">
        <v>1.53</v>
      </c>
      <c r="K408" s="208">
        <v>2.56</v>
      </c>
      <c r="L408" s="208">
        <v>0.5</v>
      </c>
      <c r="M408" s="208">
        <v>0.14000000000000001</v>
      </c>
      <c r="N408" s="208">
        <v>0.21</v>
      </c>
      <c r="O408" s="209">
        <v>0.35</v>
      </c>
      <c r="P408" s="214">
        <f t="shared" si="60"/>
        <v>0.19999999999999998</v>
      </c>
      <c r="Q408" s="164">
        <v>0.15</v>
      </c>
      <c r="R408" s="209">
        <f t="shared" si="56"/>
        <v>10.588864181609793</v>
      </c>
      <c r="S408" s="139"/>
      <c r="U408" s="203">
        <f t="shared" si="61"/>
        <v>2.3598028999999991</v>
      </c>
    </row>
    <row r="409" spans="2:21" s="165" customFormat="1" x14ac:dyDescent="0.2">
      <c r="B409" s="136"/>
      <c r="C409" s="208" t="s">
        <v>76</v>
      </c>
      <c r="D409" s="208" t="s">
        <v>321</v>
      </c>
      <c r="E409" s="291">
        <v>0.66</v>
      </c>
      <c r="F409" s="291"/>
      <c r="G409" s="208">
        <v>0.09</v>
      </c>
      <c r="H409" s="208">
        <v>0.25</v>
      </c>
      <c r="I409" s="208" t="s">
        <v>221</v>
      </c>
      <c r="J409" s="208">
        <v>1.51</v>
      </c>
      <c r="K409" s="209">
        <v>2.6</v>
      </c>
      <c r="L409" s="208">
        <v>1.8</v>
      </c>
      <c r="M409" s="208">
        <v>0.16</v>
      </c>
      <c r="N409" s="208">
        <v>0.23</v>
      </c>
      <c r="O409" s="209">
        <v>0.39</v>
      </c>
      <c r="P409" s="214">
        <f t="shared" si="60"/>
        <v>0.24000000000000002</v>
      </c>
      <c r="Q409" s="164">
        <v>0.15</v>
      </c>
      <c r="R409" s="209">
        <f t="shared" si="56"/>
        <v>12.336702668443985</v>
      </c>
      <c r="S409" s="139"/>
      <c r="U409" s="203">
        <f t="shared" si="61"/>
        <v>2.5125787759999998</v>
      </c>
    </row>
    <row r="410" spans="2:21" s="165" customFormat="1" x14ac:dyDescent="0.2">
      <c r="B410" s="158"/>
      <c r="C410" s="208" t="s">
        <v>77</v>
      </c>
      <c r="D410" s="208" t="s">
        <v>568</v>
      </c>
      <c r="E410" s="287">
        <v>0.69</v>
      </c>
      <c r="F410" s="287"/>
      <c r="G410" s="208">
        <v>0.03</v>
      </c>
      <c r="H410" s="208">
        <v>0.28000000000000003</v>
      </c>
      <c r="I410" s="208" t="s">
        <v>221</v>
      </c>
      <c r="J410" s="208">
        <v>1.45</v>
      </c>
      <c r="K410" s="208">
        <v>2.56</v>
      </c>
      <c r="L410" s="208">
        <v>1.8</v>
      </c>
      <c r="M410" s="208">
        <v>0.17</v>
      </c>
      <c r="N410" s="208">
        <v>0.22</v>
      </c>
      <c r="O410" s="209">
        <v>0.39</v>
      </c>
      <c r="P410" s="218">
        <f t="shared" si="60"/>
        <v>0.23</v>
      </c>
      <c r="Q410" s="164">
        <v>0.16</v>
      </c>
      <c r="R410" s="209">
        <f t="shared" si="56"/>
        <v>9.980913617768703</v>
      </c>
      <c r="S410" s="139"/>
      <c r="U410" s="203">
        <f t="shared" si="61"/>
        <v>2.3006746310000006</v>
      </c>
    </row>
    <row r="411" spans="2:21" s="165" customFormat="1" x14ac:dyDescent="0.2">
      <c r="B411" s="148">
        <v>114</v>
      </c>
      <c r="C411" s="207" t="s">
        <v>131</v>
      </c>
      <c r="D411" s="207" t="s">
        <v>158</v>
      </c>
      <c r="E411" s="290">
        <v>0.82</v>
      </c>
      <c r="F411" s="290"/>
      <c r="G411" s="207">
        <v>0.02</v>
      </c>
      <c r="H411" s="207">
        <v>0.16</v>
      </c>
      <c r="I411" s="207" t="s">
        <v>186</v>
      </c>
      <c r="J411" s="207">
        <v>1.4</v>
      </c>
      <c r="K411" s="207">
        <v>2.6</v>
      </c>
      <c r="L411" s="207">
        <v>20.3</v>
      </c>
      <c r="M411" s="207" t="s">
        <v>131</v>
      </c>
      <c r="N411" s="207" t="s">
        <v>131</v>
      </c>
      <c r="O411" s="207">
        <v>0.47</v>
      </c>
      <c r="P411" s="214">
        <f t="shared" si="60"/>
        <v>0.43</v>
      </c>
      <c r="Q411" s="213">
        <v>0.04</v>
      </c>
      <c r="R411" s="210">
        <f t="shared" si="56"/>
        <v>4.104991433266413</v>
      </c>
      <c r="S411" s="163" t="s">
        <v>336</v>
      </c>
      <c r="U411" s="203">
        <f t="shared" si="61"/>
        <v>1.4122036560000004</v>
      </c>
    </row>
    <row r="412" spans="2:21" s="165" customFormat="1" x14ac:dyDescent="0.2">
      <c r="B412" s="158"/>
      <c r="C412" s="204" t="s">
        <v>131</v>
      </c>
      <c r="D412" s="204" t="s">
        <v>70</v>
      </c>
      <c r="E412" s="287">
        <v>0.75</v>
      </c>
      <c r="F412" s="287"/>
      <c r="G412" s="204">
        <v>0.02</v>
      </c>
      <c r="H412" s="204">
        <v>0.24</v>
      </c>
      <c r="I412" s="154" t="s">
        <v>32</v>
      </c>
      <c r="J412" s="204">
        <v>1.3</v>
      </c>
      <c r="K412" s="204">
        <v>2.5</v>
      </c>
      <c r="L412" s="204">
        <v>15.4</v>
      </c>
      <c r="M412" s="204" t="s">
        <v>131</v>
      </c>
      <c r="N412" s="204" t="s">
        <v>131</v>
      </c>
      <c r="O412" s="204">
        <v>0.48</v>
      </c>
      <c r="P412" s="218">
        <f t="shared" si="60"/>
        <v>0.42</v>
      </c>
      <c r="Q412" s="215">
        <v>0.06</v>
      </c>
      <c r="R412" s="211">
        <f t="shared" si="56"/>
        <v>5.1613552997706611</v>
      </c>
      <c r="S412" s="161"/>
      <c r="U412" s="203">
        <f t="shared" si="61"/>
        <v>1.6411992000000013</v>
      </c>
    </row>
    <row r="413" spans="2:21" s="165" customFormat="1" x14ac:dyDescent="0.2">
      <c r="B413" s="148">
        <v>115</v>
      </c>
      <c r="C413" s="207" t="s">
        <v>131</v>
      </c>
      <c r="D413" s="207" t="s">
        <v>158</v>
      </c>
      <c r="E413" s="290">
        <v>0.78</v>
      </c>
      <c r="F413" s="290"/>
      <c r="G413" s="207">
        <v>0.04</v>
      </c>
      <c r="H413" s="207">
        <v>0.18</v>
      </c>
      <c r="I413" s="207" t="s">
        <v>186</v>
      </c>
      <c r="J413" s="207">
        <v>1.5</v>
      </c>
      <c r="K413" s="207">
        <v>2.5</v>
      </c>
      <c r="L413" s="207">
        <v>2.8</v>
      </c>
      <c r="M413" s="207" t="s">
        <v>131</v>
      </c>
      <c r="N413" s="207" t="s">
        <v>131</v>
      </c>
      <c r="O413" s="207">
        <v>0.51</v>
      </c>
      <c r="P413" s="214">
        <f t="shared" si="60"/>
        <v>0.33</v>
      </c>
      <c r="Q413" s="213">
        <v>0.18</v>
      </c>
      <c r="R413" s="209">
        <f t="shared" si="56"/>
        <v>4.7067378348429054</v>
      </c>
      <c r="S413" s="163" t="s">
        <v>336</v>
      </c>
      <c r="U413" s="203">
        <f t="shared" si="61"/>
        <v>1.5489950640000005</v>
      </c>
    </row>
    <row r="414" spans="2:21" s="165" customFormat="1" x14ac:dyDescent="0.2">
      <c r="B414" s="158"/>
      <c r="C414" s="204" t="s">
        <v>131</v>
      </c>
      <c r="D414" s="204" t="s">
        <v>70</v>
      </c>
      <c r="E414" s="287">
        <v>0.74</v>
      </c>
      <c r="F414" s="287"/>
      <c r="G414" s="204">
        <v>0.05</v>
      </c>
      <c r="H414" s="204">
        <v>0.22</v>
      </c>
      <c r="I414" s="154" t="s">
        <v>32</v>
      </c>
      <c r="J414" s="204">
        <v>1.6</v>
      </c>
      <c r="K414" s="204">
        <v>2.5</v>
      </c>
      <c r="L414" s="204">
        <v>3.3</v>
      </c>
      <c r="M414" s="204" t="s">
        <v>131</v>
      </c>
      <c r="N414" s="204" t="s">
        <v>131</v>
      </c>
      <c r="O414" s="211">
        <v>0.6</v>
      </c>
      <c r="P414" s="218">
        <f t="shared" si="60"/>
        <v>0.44999999999999996</v>
      </c>
      <c r="Q414" s="215">
        <v>0.15</v>
      </c>
      <c r="R414" s="211">
        <f t="shared" si="56"/>
        <v>5.9486244026712756</v>
      </c>
      <c r="S414" s="161"/>
      <c r="U414" s="203">
        <f t="shared" si="61"/>
        <v>1.7831599999999996</v>
      </c>
    </row>
    <row r="415" spans="2:21" s="165" customFormat="1" x14ac:dyDescent="0.2">
      <c r="B415" s="148">
        <v>116</v>
      </c>
      <c r="C415" s="207" t="s">
        <v>154</v>
      </c>
      <c r="D415" s="207" t="s">
        <v>78</v>
      </c>
      <c r="E415" s="290">
        <v>0.02</v>
      </c>
      <c r="F415" s="290"/>
      <c r="G415" s="207">
        <v>0.06</v>
      </c>
      <c r="H415" s="207">
        <v>0.92</v>
      </c>
      <c r="I415" s="207" t="s">
        <v>194</v>
      </c>
      <c r="J415" s="207">
        <v>0.98</v>
      </c>
      <c r="K415" s="207">
        <v>2.57</v>
      </c>
      <c r="L415" s="207">
        <v>25</v>
      </c>
      <c r="M415" s="207">
        <v>0.16</v>
      </c>
      <c r="N415" s="210">
        <v>0.4</v>
      </c>
      <c r="O415" s="207">
        <v>0.56000000000000005</v>
      </c>
      <c r="P415" s="214">
        <f t="shared" si="60"/>
        <v>0.22000000000000003</v>
      </c>
      <c r="Q415" s="213">
        <v>0.34</v>
      </c>
      <c r="R415" s="209">
        <f t="shared" si="56"/>
        <v>167.37811654961823</v>
      </c>
      <c r="S415" s="163" t="s">
        <v>336</v>
      </c>
      <c r="U415" s="203">
        <f t="shared" si="61"/>
        <v>5.1202554240000042</v>
      </c>
    </row>
    <row r="416" spans="2:21" s="165" customFormat="1" x14ac:dyDescent="0.2">
      <c r="B416" s="136"/>
      <c r="C416" s="208" t="s">
        <v>18</v>
      </c>
      <c r="D416" s="141" t="s">
        <v>322</v>
      </c>
      <c r="E416" s="291">
        <v>0.02</v>
      </c>
      <c r="F416" s="291"/>
      <c r="G416" s="208">
        <v>0.03</v>
      </c>
      <c r="H416" s="208">
        <v>0.95</v>
      </c>
      <c r="I416" s="208" t="s">
        <v>194</v>
      </c>
      <c r="J416" s="208">
        <v>0.98</v>
      </c>
      <c r="K416" s="208">
        <v>2.86</v>
      </c>
      <c r="L416" s="208">
        <v>8.4</v>
      </c>
      <c r="M416" s="208">
        <v>0.21</v>
      </c>
      <c r="N416" s="208">
        <v>0.42</v>
      </c>
      <c r="O416" s="208">
        <v>0.63</v>
      </c>
      <c r="P416" s="214">
        <f t="shared" si="60"/>
        <v>0.28000000000000003</v>
      </c>
      <c r="Q416" s="164">
        <v>0.35</v>
      </c>
      <c r="R416" s="209">
        <f t="shared" si="56"/>
        <v>50.970919081387635</v>
      </c>
      <c r="S416" s="139"/>
      <c r="U416" s="203">
        <f t="shared" si="61"/>
        <v>3.9312552560000058</v>
      </c>
    </row>
    <row r="417" spans="2:21" s="165" customFormat="1" x14ac:dyDescent="0.2">
      <c r="B417" s="136"/>
      <c r="C417" s="208" t="s">
        <v>19</v>
      </c>
      <c r="D417" s="208" t="s">
        <v>323</v>
      </c>
      <c r="E417" s="291">
        <v>0.03</v>
      </c>
      <c r="F417" s="291"/>
      <c r="G417" s="208">
        <v>0.01</v>
      </c>
      <c r="H417" s="208">
        <v>0.96</v>
      </c>
      <c r="I417" s="208" t="s">
        <v>194</v>
      </c>
      <c r="J417" s="208">
        <v>1.03</v>
      </c>
      <c r="K417" s="208">
        <v>2.86</v>
      </c>
      <c r="L417" s="208">
        <v>11</v>
      </c>
      <c r="M417" s="208">
        <v>0.21</v>
      </c>
      <c r="N417" s="209">
        <v>0.4</v>
      </c>
      <c r="O417" s="208">
        <v>0.61</v>
      </c>
      <c r="P417" s="214">
        <f t="shared" si="60"/>
        <v>0.27999999999999997</v>
      </c>
      <c r="Q417" s="164">
        <v>0.33</v>
      </c>
      <c r="R417" s="209">
        <f t="shared" si="56"/>
        <v>65.990330188698479</v>
      </c>
      <c r="S417" s="139"/>
      <c r="U417" s="203">
        <f t="shared" si="61"/>
        <v>4.1895082190000039</v>
      </c>
    </row>
    <row r="418" spans="2:21" s="165" customFormat="1" x14ac:dyDescent="0.2">
      <c r="B418" s="136"/>
      <c r="C418" s="208" t="s">
        <v>75</v>
      </c>
      <c r="D418" s="208" t="s">
        <v>324</v>
      </c>
      <c r="E418" s="291">
        <v>0.03</v>
      </c>
      <c r="F418" s="291"/>
      <c r="G418" s="208">
        <v>0.04</v>
      </c>
      <c r="H418" s="208">
        <v>0.93</v>
      </c>
      <c r="I418" s="208" t="s">
        <v>194</v>
      </c>
      <c r="J418" s="208">
        <v>0.97</v>
      </c>
      <c r="K418" s="208">
        <v>2.86</v>
      </c>
      <c r="L418" s="208">
        <v>9.5</v>
      </c>
      <c r="M418" s="208">
        <v>0.22</v>
      </c>
      <c r="N418" s="209">
        <v>0.4</v>
      </c>
      <c r="O418" s="208">
        <v>0.62</v>
      </c>
      <c r="P418" s="214">
        <f t="shared" si="60"/>
        <v>0.32</v>
      </c>
      <c r="Q418" s="227">
        <v>0.3</v>
      </c>
      <c r="R418" s="209">
        <f t="shared" si="56"/>
        <v>64.726981286030252</v>
      </c>
      <c r="S418" s="139"/>
      <c r="U418" s="203">
        <f t="shared" si="61"/>
        <v>4.1701781360000032</v>
      </c>
    </row>
    <row r="419" spans="2:21" s="165" customFormat="1" x14ac:dyDescent="0.2">
      <c r="B419" s="136"/>
      <c r="C419" s="208" t="s">
        <v>76</v>
      </c>
      <c r="D419" s="208" t="s">
        <v>325</v>
      </c>
      <c r="E419" s="291">
        <v>0.03</v>
      </c>
      <c r="F419" s="291"/>
      <c r="G419" s="208">
        <v>0.04</v>
      </c>
      <c r="H419" s="208">
        <v>0.93</v>
      </c>
      <c r="I419" s="208" t="s">
        <v>194</v>
      </c>
      <c r="J419" s="208">
        <v>1.02</v>
      </c>
      <c r="K419" s="209">
        <v>2.9</v>
      </c>
      <c r="L419" s="208">
        <v>5.0999999999999996</v>
      </c>
      <c r="M419" s="208">
        <v>0.18</v>
      </c>
      <c r="N419" s="208">
        <v>0.44</v>
      </c>
      <c r="O419" s="208">
        <v>0.62</v>
      </c>
      <c r="P419" s="214">
        <f t="shared" si="60"/>
        <v>0.31</v>
      </c>
      <c r="Q419" s="164">
        <v>0.31</v>
      </c>
      <c r="R419" s="209">
        <f t="shared" si="56"/>
        <v>64.726981286030252</v>
      </c>
      <c r="S419" s="139"/>
      <c r="U419" s="203">
        <f t="shared" si="61"/>
        <v>4.1701781360000032</v>
      </c>
    </row>
    <row r="420" spans="2:21" s="165" customFormat="1" x14ac:dyDescent="0.2">
      <c r="B420" s="158"/>
      <c r="C420" s="204" t="s">
        <v>77</v>
      </c>
      <c r="D420" s="204" t="s">
        <v>326</v>
      </c>
      <c r="E420" s="287">
        <v>0.02</v>
      </c>
      <c r="F420" s="287"/>
      <c r="G420" s="204">
        <v>0.05</v>
      </c>
      <c r="H420" s="204">
        <v>0.93</v>
      </c>
      <c r="I420" s="204" t="s">
        <v>194</v>
      </c>
      <c r="J420" s="211">
        <v>1</v>
      </c>
      <c r="K420" s="211">
        <v>2.9</v>
      </c>
      <c r="L420" s="204">
        <v>5</v>
      </c>
      <c r="M420" s="204">
        <v>0.19</v>
      </c>
      <c r="N420" s="204">
        <v>0.43</v>
      </c>
      <c r="O420" s="204">
        <v>0.63</v>
      </c>
      <c r="P420" s="218">
        <f t="shared" si="60"/>
        <v>0.32</v>
      </c>
      <c r="Q420" s="215">
        <v>0.31</v>
      </c>
      <c r="R420" s="209">
        <f t="shared" si="56"/>
        <v>56.443630846411914</v>
      </c>
      <c r="S420" s="161"/>
      <c r="U420" s="203">
        <f t="shared" si="61"/>
        <v>4.0332424560000062</v>
      </c>
    </row>
    <row r="421" spans="2:21" s="165" customFormat="1" x14ac:dyDescent="0.2">
      <c r="B421" s="148">
        <v>117</v>
      </c>
      <c r="C421" s="207" t="s">
        <v>17</v>
      </c>
      <c r="D421" s="207" t="s">
        <v>148</v>
      </c>
      <c r="E421" s="290">
        <v>0.16</v>
      </c>
      <c r="F421" s="290"/>
      <c r="G421" s="207">
        <v>0.16</v>
      </c>
      <c r="H421" s="207">
        <v>0.68</v>
      </c>
      <c r="I421" s="207" t="s">
        <v>194</v>
      </c>
      <c r="J421" s="210">
        <v>1.26</v>
      </c>
      <c r="K421" s="210">
        <v>2.63</v>
      </c>
      <c r="L421" s="207">
        <v>8</v>
      </c>
      <c r="M421" s="207">
        <v>0.13</v>
      </c>
      <c r="N421" s="207">
        <f t="shared" ref="N421:N454" si="62">O421-M421</f>
        <v>0.43000000000000005</v>
      </c>
      <c r="O421" s="207">
        <v>0.56000000000000005</v>
      </c>
      <c r="P421" s="214">
        <f t="shared" si="60"/>
        <v>0.28000000000000003</v>
      </c>
      <c r="Q421" s="213">
        <v>0.28000000000000003</v>
      </c>
      <c r="R421" s="210">
        <f t="shared" si="56"/>
        <v>153.66835419277999</v>
      </c>
      <c r="S421" s="163" t="s">
        <v>336</v>
      </c>
      <c r="U421" s="203">
        <f t="shared" si="61"/>
        <v>5.034796735999997</v>
      </c>
    </row>
    <row r="422" spans="2:21" s="165" customFormat="1" x14ac:dyDescent="0.2">
      <c r="B422" s="136"/>
      <c r="C422" s="208" t="s">
        <v>18</v>
      </c>
      <c r="D422" s="208" t="s">
        <v>573</v>
      </c>
      <c r="E422" s="291">
        <v>0.14000000000000001</v>
      </c>
      <c r="F422" s="291"/>
      <c r="G422" s="208">
        <v>0.17</v>
      </c>
      <c r="H422" s="208">
        <v>0.69</v>
      </c>
      <c r="I422" s="208" t="s">
        <v>194</v>
      </c>
      <c r="J422" s="209">
        <v>1.1299999999999999</v>
      </c>
      <c r="K422" s="209">
        <v>2.7</v>
      </c>
      <c r="L422" s="208">
        <v>13</v>
      </c>
      <c r="M422" s="208">
        <v>0.09</v>
      </c>
      <c r="N422" s="208">
        <f t="shared" si="62"/>
        <v>0.44000000000000006</v>
      </c>
      <c r="O422" s="208">
        <v>0.53</v>
      </c>
      <c r="P422" s="214">
        <f t="shared" si="60"/>
        <v>0.29000000000000004</v>
      </c>
      <c r="Q422" s="164">
        <v>0.24</v>
      </c>
      <c r="R422" s="209">
        <f t="shared" si="56"/>
        <v>209.41756637378273</v>
      </c>
      <c r="S422" s="139"/>
      <c r="U422" s="203">
        <f t="shared" si="61"/>
        <v>5.3443301840000013</v>
      </c>
    </row>
    <row r="423" spans="2:21" s="165" customFormat="1" x14ac:dyDescent="0.2">
      <c r="B423" s="136"/>
      <c r="C423" s="208" t="s">
        <v>19</v>
      </c>
      <c r="D423" s="208" t="s">
        <v>571</v>
      </c>
      <c r="E423" s="291">
        <v>0.13</v>
      </c>
      <c r="F423" s="291"/>
      <c r="G423" s="208">
        <v>0.17</v>
      </c>
      <c r="H423" s="209">
        <v>0.7</v>
      </c>
      <c r="I423" s="208" t="s">
        <v>194</v>
      </c>
      <c r="J423" s="209">
        <v>1.1299999999999999</v>
      </c>
      <c r="K423" s="209">
        <v>2.7</v>
      </c>
      <c r="L423" s="208">
        <v>20</v>
      </c>
      <c r="M423" s="208">
        <v>0.12</v>
      </c>
      <c r="N423" s="208">
        <f t="shared" si="62"/>
        <v>0.42000000000000004</v>
      </c>
      <c r="O423" s="208">
        <v>0.54</v>
      </c>
      <c r="P423" s="214">
        <f t="shared" si="60"/>
        <v>0.30000000000000004</v>
      </c>
      <c r="Q423" s="164">
        <v>0.24</v>
      </c>
      <c r="R423" s="209">
        <f t="shared" si="56"/>
        <v>199.1091773138358</v>
      </c>
      <c r="S423" s="139"/>
      <c r="U423" s="203">
        <f t="shared" si="61"/>
        <v>5.2938533039999989</v>
      </c>
    </row>
    <row r="424" spans="2:21" s="165" customFormat="1" x14ac:dyDescent="0.2">
      <c r="B424" s="158"/>
      <c r="C424" s="204" t="s">
        <v>75</v>
      </c>
      <c r="D424" s="204" t="s">
        <v>572</v>
      </c>
      <c r="E424" s="287">
        <v>0.13</v>
      </c>
      <c r="F424" s="287"/>
      <c r="G424" s="204">
        <v>0.14000000000000001</v>
      </c>
      <c r="H424" s="204">
        <v>0.73</v>
      </c>
      <c r="I424" s="204" t="s">
        <v>194</v>
      </c>
      <c r="J424" s="211">
        <v>1.17</v>
      </c>
      <c r="K424" s="211">
        <v>2.74</v>
      </c>
      <c r="L424" s="204">
        <v>4.5</v>
      </c>
      <c r="M424" s="204">
        <v>7.0000000000000007E-2</v>
      </c>
      <c r="N424" s="204">
        <f t="shared" si="62"/>
        <v>0.48000000000000004</v>
      </c>
      <c r="O424" s="204">
        <v>0.55000000000000004</v>
      </c>
      <c r="P424" s="218">
        <f t="shared" si="60"/>
        <v>0.30000000000000004</v>
      </c>
      <c r="Q424" s="215">
        <v>0.25</v>
      </c>
      <c r="R424" s="209">
        <f t="shared" si="56"/>
        <v>184.4237271453928</v>
      </c>
      <c r="S424" s="161"/>
      <c r="U424" s="203">
        <f t="shared" si="61"/>
        <v>5.2172359750000004</v>
      </c>
    </row>
    <row r="425" spans="2:21" s="165" customFormat="1" x14ac:dyDescent="0.2">
      <c r="B425" s="136">
        <v>118</v>
      </c>
      <c r="C425" s="207" t="s">
        <v>17</v>
      </c>
      <c r="D425" s="208" t="s">
        <v>78</v>
      </c>
      <c r="E425" s="290">
        <v>0.26</v>
      </c>
      <c r="F425" s="290"/>
      <c r="G425" s="208">
        <v>0.22</v>
      </c>
      <c r="H425" s="208">
        <v>0.52</v>
      </c>
      <c r="I425" s="208" t="s">
        <v>6</v>
      </c>
      <c r="J425" s="209">
        <v>0.99</v>
      </c>
      <c r="K425" s="209">
        <v>2.67</v>
      </c>
      <c r="L425" s="208">
        <v>25</v>
      </c>
      <c r="M425" s="208">
        <v>0.22</v>
      </c>
      <c r="N425" s="208">
        <f t="shared" si="62"/>
        <v>0.37</v>
      </c>
      <c r="O425" s="208">
        <v>0.59</v>
      </c>
      <c r="P425" s="214">
        <f t="shared" si="60"/>
        <v>0.35</v>
      </c>
      <c r="Q425" s="164">
        <v>0.24</v>
      </c>
      <c r="R425" s="210">
        <f t="shared" si="56"/>
        <v>84.194134390411705</v>
      </c>
      <c r="S425" s="139" t="s">
        <v>336</v>
      </c>
      <c r="U425" s="203">
        <f t="shared" si="61"/>
        <v>4.4331252560000003</v>
      </c>
    </row>
    <row r="426" spans="2:21" s="165" customFormat="1" x14ac:dyDescent="0.2">
      <c r="B426" s="136"/>
      <c r="C426" s="208" t="s">
        <v>18</v>
      </c>
      <c r="D426" s="141" t="s">
        <v>574</v>
      </c>
      <c r="E426" s="291">
        <v>0.19</v>
      </c>
      <c r="F426" s="291"/>
      <c r="G426" s="208">
        <v>0.22</v>
      </c>
      <c r="H426" s="208">
        <v>0.59</v>
      </c>
      <c r="I426" s="208" t="s">
        <v>6</v>
      </c>
      <c r="J426" s="209">
        <v>1.17</v>
      </c>
      <c r="K426" s="209">
        <v>2.74</v>
      </c>
      <c r="L426" s="208">
        <v>25</v>
      </c>
      <c r="M426" s="208">
        <v>0.12</v>
      </c>
      <c r="N426" s="208">
        <f t="shared" si="62"/>
        <v>0.39</v>
      </c>
      <c r="O426" s="208">
        <v>0.51</v>
      </c>
      <c r="P426" s="214">
        <f t="shared" si="60"/>
        <v>0.27</v>
      </c>
      <c r="Q426" s="164">
        <v>0.24</v>
      </c>
      <c r="R426" s="209">
        <f t="shared" si="56"/>
        <v>177.55819795877093</v>
      </c>
      <c r="S426" s="139"/>
      <c r="U426" s="203">
        <f t="shared" si="61"/>
        <v>5.1792984310000003</v>
      </c>
    </row>
    <row r="427" spans="2:21" s="165" customFormat="1" x14ac:dyDescent="0.2">
      <c r="B427" s="136"/>
      <c r="C427" s="208" t="s">
        <v>19</v>
      </c>
      <c r="D427" s="208" t="s">
        <v>575</v>
      </c>
      <c r="E427" s="291">
        <v>0.18</v>
      </c>
      <c r="F427" s="291"/>
      <c r="G427" s="208">
        <v>0.17</v>
      </c>
      <c r="H427" s="208">
        <v>0.65</v>
      </c>
      <c r="I427" s="208" t="s">
        <v>194</v>
      </c>
      <c r="J427" s="209">
        <v>1.0900000000000001</v>
      </c>
      <c r="K427" s="209">
        <v>2.78</v>
      </c>
      <c r="L427" s="208">
        <v>20</v>
      </c>
      <c r="M427" s="208">
        <v>0.12</v>
      </c>
      <c r="N427" s="208">
        <f t="shared" si="62"/>
        <v>0.43000000000000005</v>
      </c>
      <c r="O427" s="208">
        <v>0.55000000000000004</v>
      </c>
      <c r="P427" s="214">
        <f t="shared" si="60"/>
        <v>0.32000000000000006</v>
      </c>
      <c r="Q427" s="164">
        <v>0.23</v>
      </c>
      <c r="R427" s="209">
        <f t="shared" si="56"/>
        <v>152.3742704605032</v>
      </c>
      <c r="S427" s="139"/>
      <c r="U427" s="203">
        <f t="shared" si="61"/>
        <v>5.0263398000000032</v>
      </c>
    </row>
    <row r="428" spans="2:21" s="165" customFormat="1" x14ac:dyDescent="0.2">
      <c r="B428" s="136"/>
      <c r="C428" s="208" t="s">
        <v>75</v>
      </c>
      <c r="D428" s="208" t="s">
        <v>576</v>
      </c>
      <c r="E428" s="291">
        <v>0.18</v>
      </c>
      <c r="F428" s="291"/>
      <c r="G428" s="208">
        <v>0.17</v>
      </c>
      <c r="H428" s="208">
        <v>0.65</v>
      </c>
      <c r="I428" s="208" t="s">
        <v>194</v>
      </c>
      <c r="J428" s="209">
        <v>1.05</v>
      </c>
      <c r="K428" s="209">
        <v>2.78</v>
      </c>
      <c r="L428" s="208">
        <v>14.4</v>
      </c>
      <c r="M428" s="208">
        <v>0.1</v>
      </c>
      <c r="N428" s="208">
        <f t="shared" si="62"/>
        <v>0.45000000000000007</v>
      </c>
      <c r="O428" s="208">
        <v>0.55000000000000004</v>
      </c>
      <c r="P428" s="214">
        <f t="shared" si="60"/>
        <v>0.33000000000000007</v>
      </c>
      <c r="Q428" s="164">
        <v>0.22</v>
      </c>
      <c r="R428" s="209">
        <f t="shared" si="56"/>
        <v>152.3742704605032</v>
      </c>
      <c r="S428" s="139"/>
      <c r="U428" s="203">
        <f t="shared" si="61"/>
        <v>5.0263398000000032</v>
      </c>
    </row>
    <row r="429" spans="2:21" s="165" customFormat="1" x14ac:dyDescent="0.2">
      <c r="B429" s="158"/>
      <c r="C429" s="204" t="s">
        <v>76</v>
      </c>
      <c r="D429" s="204" t="s">
        <v>577</v>
      </c>
      <c r="E429" s="287">
        <v>0.18</v>
      </c>
      <c r="F429" s="287"/>
      <c r="G429" s="204">
        <v>0.15</v>
      </c>
      <c r="H429" s="204">
        <v>0.67</v>
      </c>
      <c r="I429" s="204" t="s">
        <v>194</v>
      </c>
      <c r="J429" s="211">
        <v>1.1200000000000001</v>
      </c>
      <c r="K429" s="211">
        <v>2.74</v>
      </c>
      <c r="L429" s="204">
        <v>9.5</v>
      </c>
      <c r="M429" s="204">
        <v>0.12</v>
      </c>
      <c r="N429" s="204">
        <f t="shared" si="62"/>
        <v>0.42000000000000004</v>
      </c>
      <c r="O429" s="204">
        <v>0.54</v>
      </c>
      <c r="P429" s="218">
        <f t="shared" si="60"/>
        <v>0.30000000000000004</v>
      </c>
      <c r="Q429" s="215">
        <v>0.24</v>
      </c>
      <c r="R429" s="209">
        <f t="shared" si="56"/>
        <v>166.58891384979671</v>
      </c>
      <c r="S429" s="161"/>
      <c r="U429" s="203">
        <f t="shared" si="61"/>
        <v>5.115529183999997</v>
      </c>
    </row>
    <row r="430" spans="2:21" s="165" customFormat="1" x14ac:dyDescent="0.2">
      <c r="B430" s="136">
        <v>119</v>
      </c>
      <c r="C430" s="207" t="s">
        <v>17</v>
      </c>
      <c r="D430" s="208" t="s">
        <v>84</v>
      </c>
      <c r="E430" s="290">
        <v>0.33</v>
      </c>
      <c r="F430" s="290"/>
      <c r="G430" s="208">
        <v>0.18</v>
      </c>
      <c r="H430" s="208">
        <v>0.49</v>
      </c>
      <c r="I430" s="208" t="s">
        <v>6</v>
      </c>
      <c r="J430" s="209">
        <v>1.21</v>
      </c>
      <c r="K430" s="209">
        <v>2.63</v>
      </c>
      <c r="L430" s="208">
        <v>25</v>
      </c>
      <c r="M430" s="208">
        <v>0.11</v>
      </c>
      <c r="N430" s="208">
        <f t="shared" si="62"/>
        <v>0.41000000000000003</v>
      </c>
      <c r="O430" s="208">
        <v>0.52</v>
      </c>
      <c r="P430" s="214">
        <f t="shared" si="60"/>
        <v>0.25</v>
      </c>
      <c r="Q430" s="164">
        <v>0.27</v>
      </c>
      <c r="R430" s="210">
        <f t="shared" si="56"/>
        <v>74.900300010815187</v>
      </c>
      <c r="S430" s="139" t="s">
        <v>336</v>
      </c>
      <c r="U430" s="203">
        <f t="shared" si="61"/>
        <v>4.3161578960000009</v>
      </c>
    </row>
    <row r="431" spans="2:21" s="165" customFormat="1" x14ac:dyDescent="0.2">
      <c r="B431" s="136"/>
      <c r="C431" s="208" t="s">
        <v>18</v>
      </c>
      <c r="D431" s="141" t="s">
        <v>578</v>
      </c>
      <c r="E431" s="291">
        <v>0.32</v>
      </c>
      <c r="F431" s="291"/>
      <c r="G431" s="208">
        <v>0.14000000000000001</v>
      </c>
      <c r="H431" s="208">
        <v>0.54</v>
      </c>
      <c r="I431" s="208" t="s">
        <v>6</v>
      </c>
      <c r="J431" s="209">
        <v>1.19</v>
      </c>
      <c r="K431" s="209">
        <v>2.6</v>
      </c>
      <c r="L431" s="208">
        <v>7.7</v>
      </c>
      <c r="M431" s="208">
        <v>0.2</v>
      </c>
      <c r="N431" s="208">
        <f t="shared" si="62"/>
        <v>0.35000000000000003</v>
      </c>
      <c r="O431" s="208">
        <v>0.55000000000000004</v>
      </c>
      <c r="P431" s="214">
        <f t="shared" si="60"/>
        <v>0.33000000000000007</v>
      </c>
      <c r="Q431" s="164">
        <v>0.22</v>
      </c>
      <c r="R431" s="209">
        <f t="shared" si="56"/>
        <v>74.1906179903294</v>
      </c>
      <c r="S431" s="139"/>
      <c r="U431" s="203">
        <f t="shared" si="61"/>
        <v>4.3066376999999996</v>
      </c>
    </row>
    <row r="432" spans="2:21" s="165" customFormat="1" x14ac:dyDescent="0.2">
      <c r="B432" s="136"/>
      <c r="C432" s="208" t="s">
        <v>19</v>
      </c>
      <c r="D432" s="208" t="s">
        <v>579</v>
      </c>
      <c r="E432" s="291">
        <v>0.31</v>
      </c>
      <c r="F432" s="291"/>
      <c r="G432" s="208">
        <v>0.12</v>
      </c>
      <c r="H432" s="208">
        <v>0.56999999999999995</v>
      </c>
      <c r="I432" s="208" t="s">
        <v>6</v>
      </c>
      <c r="J432" s="209">
        <v>1.08</v>
      </c>
      <c r="K432" s="209">
        <v>2.56</v>
      </c>
      <c r="L432" s="208">
        <v>25</v>
      </c>
      <c r="M432" s="208">
        <v>0.19</v>
      </c>
      <c r="N432" s="208">
        <f t="shared" si="62"/>
        <v>0.37000000000000005</v>
      </c>
      <c r="O432" s="208">
        <v>0.56000000000000005</v>
      </c>
      <c r="P432" s="214">
        <f t="shared" si="60"/>
        <v>0.38000000000000006</v>
      </c>
      <c r="Q432" s="164">
        <v>0.18</v>
      </c>
      <c r="R432" s="209">
        <f t="shared" si="56"/>
        <v>76.458553981642254</v>
      </c>
      <c r="S432" s="139"/>
      <c r="U432" s="203">
        <f t="shared" si="61"/>
        <v>4.3367488160000018</v>
      </c>
    </row>
    <row r="433" spans="2:21" s="165" customFormat="1" x14ac:dyDescent="0.2">
      <c r="B433" s="136"/>
      <c r="C433" s="208" t="s">
        <v>75</v>
      </c>
      <c r="D433" s="208" t="s">
        <v>580</v>
      </c>
      <c r="E433" s="287">
        <v>0.28000000000000003</v>
      </c>
      <c r="F433" s="287"/>
      <c r="G433" s="208">
        <v>0.15</v>
      </c>
      <c r="H433" s="208">
        <v>0.56999999999999995</v>
      </c>
      <c r="I433" s="204" t="s">
        <v>6</v>
      </c>
      <c r="J433" s="209">
        <v>1.08</v>
      </c>
      <c r="K433" s="209">
        <v>2.56</v>
      </c>
      <c r="L433" s="208">
        <v>22.1</v>
      </c>
      <c r="M433" s="208">
        <v>0.18</v>
      </c>
      <c r="N433" s="208">
        <f t="shared" si="62"/>
        <v>0.38000000000000006</v>
      </c>
      <c r="O433" s="208">
        <v>0.56000000000000005</v>
      </c>
      <c r="P433" s="214">
        <f t="shared" si="60"/>
        <v>0.37000000000000005</v>
      </c>
      <c r="Q433" s="164">
        <v>0.19</v>
      </c>
      <c r="R433" s="209">
        <f t="shared" si="56"/>
        <v>89.012846676925165</v>
      </c>
      <c r="S433" s="139"/>
      <c r="U433" s="203">
        <f t="shared" si="61"/>
        <v>4.4887807040000007</v>
      </c>
    </row>
    <row r="434" spans="2:21" s="165" customFormat="1" x14ac:dyDescent="0.2">
      <c r="B434" s="148">
        <v>120</v>
      </c>
      <c r="C434" s="207" t="s">
        <v>154</v>
      </c>
      <c r="D434" s="207" t="s">
        <v>133</v>
      </c>
      <c r="E434" s="290">
        <v>0.13</v>
      </c>
      <c r="F434" s="290"/>
      <c r="G434" s="207">
        <v>0.12</v>
      </c>
      <c r="H434" s="207">
        <v>0.75</v>
      </c>
      <c r="I434" s="208" t="s">
        <v>194</v>
      </c>
      <c r="J434" s="207" t="s">
        <v>131</v>
      </c>
      <c r="K434" s="207" t="s">
        <v>131</v>
      </c>
      <c r="L434" s="207">
        <v>25</v>
      </c>
      <c r="M434" s="207">
        <v>0.17</v>
      </c>
      <c r="N434" s="207">
        <f t="shared" si="62"/>
        <v>0.40999999999999992</v>
      </c>
      <c r="O434" s="207">
        <v>0.57999999999999996</v>
      </c>
      <c r="P434" s="216">
        <f t="shared" ref="P434:P439" si="63">10^((LOG(L434*24)-4.3)/2.8)</f>
        <v>0.28607676720528119</v>
      </c>
      <c r="Q434" s="213" t="s">
        <v>131</v>
      </c>
      <c r="R434" s="210">
        <f t="shared" si="56"/>
        <v>138.95221485445884</v>
      </c>
      <c r="S434" s="163" t="s">
        <v>336</v>
      </c>
      <c r="U434" s="203">
        <f t="shared" si="61"/>
        <v>4.9341300960000041</v>
      </c>
    </row>
    <row r="435" spans="2:21" s="165" customFormat="1" x14ac:dyDescent="0.2">
      <c r="B435" s="136"/>
      <c r="C435" s="208" t="s">
        <v>18</v>
      </c>
      <c r="D435" s="208" t="s">
        <v>269</v>
      </c>
      <c r="E435" s="291">
        <v>0.08</v>
      </c>
      <c r="F435" s="291"/>
      <c r="G435" s="208">
        <v>0.11</v>
      </c>
      <c r="H435" s="208">
        <v>0.81</v>
      </c>
      <c r="I435" s="208" t="s">
        <v>194</v>
      </c>
      <c r="J435" s="208" t="s">
        <v>131</v>
      </c>
      <c r="K435" s="208" t="s">
        <v>131</v>
      </c>
      <c r="L435" s="208">
        <v>25</v>
      </c>
      <c r="M435" s="208">
        <v>0.17</v>
      </c>
      <c r="N435" s="208">
        <f t="shared" si="62"/>
        <v>0.37</v>
      </c>
      <c r="O435" s="208">
        <v>0.54</v>
      </c>
      <c r="P435" s="214">
        <f t="shared" si="63"/>
        <v>0.28607676720528119</v>
      </c>
      <c r="Q435" s="164" t="s">
        <v>131</v>
      </c>
      <c r="R435" s="209">
        <f t="shared" si="56"/>
        <v>230.68820203152507</v>
      </c>
      <c r="S435" s="139"/>
      <c r="U435" s="203">
        <f t="shared" si="61"/>
        <v>5.4410670240000005</v>
      </c>
    </row>
    <row r="436" spans="2:21" s="165" customFormat="1" x14ac:dyDescent="0.2">
      <c r="B436" s="136"/>
      <c r="C436" s="174" t="s">
        <v>19</v>
      </c>
      <c r="D436" s="208" t="s">
        <v>327</v>
      </c>
      <c r="E436" s="291">
        <v>7.0000000000000007E-2</v>
      </c>
      <c r="F436" s="291"/>
      <c r="G436" s="208">
        <v>0.09</v>
      </c>
      <c r="H436" s="208">
        <v>0.84</v>
      </c>
      <c r="I436" s="208" t="s">
        <v>194</v>
      </c>
      <c r="J436" s="208" t="s">
        <v>131</v>
      </c>
      <c r="K436" s="208" t="s">
        <v>131</v>
      </c>
      <c r="L436" s="208">
        <v>2.1</v>
      </c>
      <c r="M436" s="208">
        <v>0.15</v>
      </c>
      <c r="N436" s="208">
        <f t="shared" si="62"/>
        <v>0.37</v>
      </c>
      <c r="O436" s="208">
        <v>0.52</v>
      </c>
      <c r="P436" s="214">
        <f t="shared" si="63"/>
        <v>0.11811270619290129</v>
      </c>
      <c r="Q436" s="164" t="s">
        <v>131</v>
      </c>
      <c r="R436" s="209">
        <f t="shared" si="56"/>
        <v>308.34526210374776</v>
      </c>
      <c r="S436" s="139"/>
      <c r="U436" s="203">
        <f t="shared" si="61"/>
        <v>5.7312201360000046</v>
      </c>
    </row>
    <row r="437" spans="2:21" s="165" customFormat="1" x14ac:dyDescent="0.2">
      <c r="B437" s="136"/>
      <c r="C437" s="208" t="s">
        <v>75</v>
      </c>
      <c r="D437" s="208" t="s">
        <v>328</v>
      </c>
      <c r="E437" s="291">
        <v>7.0000000000000007E-2</v>
      </c>
      <c r="F437" s="291"/>
      <c r="G437" s="208">
        <v>7.0000000000000007E-2</v>
      </c>
      <c r="H437" s="208">
        <v>0.86</v>
      </c>
      <c r="I437" s="208" t="s">
        <v>194</v>
      </c>
      <c r="J437" s="208" t="s">
        <v>131</v>
      </c>
      <c r="K437" s="208" t="s">
        <v>131</v>
      </c>
      <c r="L437" s="208">
        <v>7.2</v>
      </c>
      <c r="M437" s="208">
        <v>0.22</v>
      </c>
      <c r="N437" s="208">
        <f t="shared" si="62"/>
        <v>0.33000000000000007</v>
      </c>
      <c r="O437" s="208">
        <v>0.55000000000000004</v>
      </c>
      <c r="P437" s="214">
        <f t="shared" si="63"/>
        <v>0.18340386258503572</v>
      </c>
      <c r="Q437" s="164" t="s">
        <v>131</v>
      </c>
      <c r="R437" s="209">
        <f t="shared" si="56"/>
        <v>201.56073996593173</v>
      </c>
      <c r="S437" s="139"/>
      <c r="U437" s="203">
        <f t="shared" si="61"/>
        <v>5.3060907750000013</v>
      </c>
    </row>
    <row r="438" spans="2:21" s="165" customFormat="1" x14ac:dyDescent="0.2">
      <c r="B438" s="136"/>
      <c r="C438" s="208" t="s">
        <v>76</v>
      </c>
      <c r="D438" s="208" t="s">
        <v>329</v>
      </c>
      <c r="E438" s="291">
        <v>7.0000000000000007E-2</v>
      </c>
      <c r="F438" s="291"/>
      <c r="G438" s="208">
        <v>7.0000000000000007E-2</v>
      </c>
      <c r="H438" s="208">
        <v>0.86</v>
      </c>
      <c r="I438" s="208" t="s">
        <v>194</v>
      </c>
      <c r="J438" s="208" t="s">
        <v>131</v>
      </c>
      <c r="K438" s="208" t="s">
        <v>131</v>
      </c>
      <c r="L438" s="208">
        <v>0.1</v>
      </c>
      <c r="M438" s="208">
        <v>0.16</v>
      </c>
      <c r="N438" s="208">
        <f t="shared" si="62"/>
        <v>0.37</v>
      </c>
      <c r="O438" s="208">
        <v>0.53</v>
      </c>
      <c r="P438" s="214">
        <f t="shared" si="63"/>
        <v>3.9817633375009633E-2</v>
      </c>
      <c r="Q438" s="164" t="s">
        <v>131</v>
      </c>
      <c r="R438" s="209">
        <f t="shared" si="56"/>
        <v>268.7940763452234</v>
      </c>
      <c r="S438" s="139"/>
      <c r="U438" s="203">
        <f t="shared" ref="U438:U473" si="64">6.531-(7.326*O438)+(15.8*(H438^2))+(3.809*(O438^2))+(3.44*((E438))*H438)-(4.989*(E438)*O438)+(16.1*((E438)^2)*(O438^2))+(16*H438*(O438^2))-(13.6*((E438)^2)*H438)-(34.8*(H438^2)*O438)-(7.99*((E438)^2)*O438)</f>
        <v>5.5939455710000043</v>
      </c>
    </row>
    <row r="439" spans="2:21" s="165" customFormat="1" x14ac:dyDescent="0.2">
      <c r="B439" s="158"/>
      <c r="C439" s="204" t="s">
        <v>77</v>
      </c>
      <c r="D439" s="204" t="s">
        <v>330</v>
      </c>
      <c r="E439" s="287">
        <v>0.08</v>
      </c>
      <c r="F439" s="287"/>
      <c r="G439" s="204">
        <v>0.06</v>
      </c>
      <c r="H439" s="204">
        <v>0.86</v>
      </c>
      <c r="I439" s="204" t="s">
        <v>194</v>
      </c>
      <c r="J439" s="204" t="s">
        <v>131</v>
      </c>
      <c r="K439" s="204" t="s">
        <v>131</v>
      </c>
      <c r="L439" s="204">
        <v>2.6</v>
      </c>
      <c r="M439" s="204">
        <v>0.16</v>
      </c>
      <c r="N439" s="204">
        <f t="shared" si="62"/>
        <v>0.39</v>
      </c>
      <c r="O439" s="204">
        <v>0.55000000000000004</v>
      </c>
      <c r="P439" s="218">
        <f t="shared" si="63"/>
        <v>0.12747442678334339</v>
      </c>
      <c r="Q439" s="215" t="s">
        <v>131</v>
      </c>
      <c r="R439" s="209">
        <f t="shared" si="56"/>
        <v>198.62227391901027</v>
      </c>
      <c r="S439" s="161"/>
      <c r="U439" s="203">
        <f t="shared" si="64"/>
        <v>5.2914049000000025</v>
      </c>
    </row>
    <row r="440" spans="2:21" s="165" customFormat="1" x14ac:dyDescent="0.2">
      <c r="B440" s="148">
        <v>121</v>
      </c>
      <c r="C440" s="207" t="s">
        <v>567</v>
      </c>
      <c r="D440" s="207" t="s">
        <v>133</v>
      </c>
      <c r="E440" s="290">
        <v>0.57999999999999996</v>
      </c>
      <c r="F440" s="290"/>
      <c r="G440" s="210">
        <v>0.1</v>
      </c>
      <c r="H440" s="207">
        <v>0.32</v>
      </c>
      <c r="I440" s="208" t="s">
        <v>221</v>
      </c>
      <c r="J440" s="210">
        <v>1.3</v>
      </c>
      <c r="K440" s="207">
        <v>2.4700000000000002</v>
      </c>
      <c r="L440" s="207">
        <v>9</v>
      </c>
      <c r="M440" s="210">
        <v>0.1</v>
      </c>
      <c r="N440" s="207">
        <f t="shared" si="62"/>
        <v>0.37</v>
      </c>
      <c r="O440" s="207">
        <v>0.47</v>
      </c>
      <c r="P440" s="214">
        <f t="shared" ref="P440:P456" si="65">O440-Q440</f>
        <v>0.21999999999999997</v>
      </c>
      <c r="Q440" s="213">
        <v>0.25</v>
      </c>
      <c r="R440" s="210">
        <f t="shared" si="56"/>
        <v>15.655649088880546</v>
      </c>
      <c r="S440" s="163" t="s">
        <v>336</v>
      </c>
      <c r="U440" s="203">
        <f t="shared" si="64"/>
        <v>2.7508318159999998</v>
      </c>
    </row>
    <row r="441" spans="2:21" s="165" customFormat="1" x14ac:dyDescent="0.2">
      <c r="B441" s="136"/>
      <c r="C441" s="208" t="s">
        <v>19</v>
      </c>
      <c r="D441" s="208" t="s">
        <v>269</v>
      </c>
      <c r="E441" s="291">
        <v>0.46</v>
      </c>
      <c r="F441" s="291"/>
      <c r="G441" s="208">
        <v>0.09</v>
      </c>
      <c r="H441" s="208">
        <v>0.45</v>
      </c>
      <c r="I441" s="208" t="s">
        <v>569</v>
      </c>
      <c r="J441" s="208">
        <v>1.42</v>
      </c>
      <c r="K441" s="208">
        <v>2.56</v>
      </c>
      <c r="L441" s="208">
        <v>0.2</v>
      </c>
      <c r="M441" s="208">
        <v>0.06</v>
      </c>
      <c r="N441" s="208">
        <f t="shared" si="62"/>
        <v>0.39</v>
      </c>
      <c r="O441" s="208">
        <v>0.45</v>
      </c>
      <c r="P441" s="214">
        <f t="shared" si="65"/>
        <v>0.16999999999999998</v>
      </c>
      <c r="Q441" s="164">
        <v>0.28000000000000003</v>
      </c>
      <c r="R441" s="209">
        <f t="shared" si="56"/>
        <v>44.943160887088617</v>
      </c>
      <c r="S441" s="139"/>
      <c r="U441" s="203">
        <f t="shared" si="64"/>
        <v>3.8053986000000002</v>
      </c>
    </row>
    <row r="442" spans="2:21" s="165" customFormat="1" x14ac:dyDescent="0.2">
      <c r="B442" s="158"/>
      <c r="C442" s="204" t="s">
        <v>188</v>
      </c>
      <c r="D442" s="204" t="s">
        <v>330</v>
      </c>
      <c r="E442" s="287">
        <v>0.28999999999999998</v>
      </c>
      <c r="F442" s="287"/>
      <c r="G442" s="204">
        <v>0.09</v>
      </c>
      <c r="H442" s="204">
        <v>0.62</v>
      </c>
      <c r="I442" s="204" t="s">
        <v>194</v>
      </c>
      <c r="J442" s="204">
        <v>1.34</v>
      </c>
      <c r="K442" s="204">
        <v>2.56</v>
      </c>
      <c r="L442" s="204">
        <v>0.2</v>
      </c>
      <c r="M442" s="204">
        <v>0.09</v>
      </c>
      <c r="N442" s="204">
        <f t="shared" si="62"/>
        <v>0.39</v>
      </c>
      <c r="O442" s="204">
        <v>0.48</v>
      </c>
      <c r="P442" s="218">
        <f t="shared" si="65"/>
        <v>0.16999999999999998</v>
      </c>
      <c r="Q442" s="215">
        <v>0.31</v>
      </c>
      <c r="R442" s="209">
        <f t="shared" si="56"/>
        <v>153.62577060241551</v>
      </c>
      <c r="S442" s="161"/>
      <c r="U442" s="203">
        <f t="shared" si="64"/>
        <v>5.0345195840000008</v>
      </c>
    </row>
    <row r="443" spans="2:21" s="165" customFormat="1" x14ac:dyDescent="0.2">
      <c r="B443" s="148">
        <v>122</v>
      </c>
      <c r="C443" s="207" t="s">
        <v>567</v>
      </c>
      <c r="D443" s="207" t="s">
        <v>138</v>
      </c>
      <c r="E443" s="290">
        <v>0.28000000000000003</v>
      </c>
      <c r="F443" s="290"/>
      <c r="G443" s="207">
        <v>0.17</v>
      </c>
      <c r="H443" s="207">
        <v>0.55000000000000004</v>
      </c>
      <c r="I443" s="207" t="s">
        <v>6</v>
      </c>
      <c r="J443" s="207">
        <v>0.87</v>
      </c>
      <c r="K443" s="207">
        <v>2.35</v>
      </c>
      <c r="L443" s="207">
        <v>25</v>
      </c>
      <c r="M443" s="207">
        <v>0.22</v>
      </c>
      <c r="N443" s="207">
        <f t="shared" si="62"/>
        <v>0.33000000000000007</v>
      </c>
      <c r="O443" s="207">
        <v>0.55000000000000004</v>
      </c>
      <c r="P443" s="214">
        <f t="shared" si="65"/>
        <v>0.34000000000000008</v>
      </c>
      <c r="Q443" s="213">
        <v>0.21</v>
      </c>
      <c r="R443" s="210">
        <f t="shared" si="56"/>
        <v>91.642331572543711</v>
      </c>
      <c r="S443" s="163" t="s">
        <v>336</v>
      </c>
      <c r="U443" s="203">
        <f t="shared" si="64"/>
        <v>4.5178932999999981</v>
      </c>
    </row>
    <row r="444" spans="2:21" s="165" customFormat="1" x14ac:dyDescent="0.2">
      <c r="B444" s="158"/>
      <c r="C444" s="204" t="s">
        <v>19</v>
      </c>
      <c r="D444" s="204" t="s">
        <v>570</v>
      </c>
      <c r="E444" s="287">
        <v>0.23</v>
      </c>
      <c r="F444" s="287"/>
      <c r="G444" s="204">
        <v>0.15</v>
      </c>
      <c r="H444" s="204">
        <v>0.62</v>
      </c>
      <c r="I444" s="204" t="s">
        <v>194</v>
      </c>
      <c r="J444" s="204">
        <v>0.98</v>
      </c>
      <c r="K444" s="204">
        <v>2.5299999999999998</v>
      </c>
      <c r="L444" s="204">
        <v>10.4</v>
      </c>
      <c r="M444" s="211">
        <v>0.2</v>
      </c>
      <c r="N444" s="204">
        <f t="shared" si="62"/>
        <v>0.38999999999999996</v>
      </c>
      <c r="O444" s="204">
        <v>0.59</v>
      </c>
      <c r="P444" s="218">
        <f t="shared" si="65"/>
        <v>0.32999999999999996</v>
      </c>
      <c r="Q444" s="215">
        <v>0.26</v>
      </c>
      <c r="R444" s="211">
        <f t="shared" si="56"/>
        <v>97.839208244850411</v>
      </c>
      <c r="S444" s="161"/>
      <c r="U444" s="203">
        <f t="shared" si="64"/>
        <v>4.5833253990000005</v>
      </c>
    </row>
    <row r="445" spans="2:21" s="165" customFormat="1" x14ac:dyDescent="0.2">
      <c r="B445" s="148">
        <v>123</v>
      </c>
      <c r="C445" s="207" t="s">
        <v>154</v>
      </c>
      <c r="D445" s="207" t="s">
        <v>36</v>
      </c>
      <c r="E445" s="290">
        <v>0.95</v>
      </c>
      <c r="F445" s="290"/>
      <c r="G445" s="207">
        <v>0.01</v>
      </c>
      <c r="H445" s="207">
        <v>0.04</v>
      </c>
      <c r="I445" s="207" t="s">
        <v>2</v>
      </c>
      <c r="J445" s="210">
        <v>1.5</v>
      </c>
      <c r="K445" s="207">
        <v>2.5299999999999998</v>
      </c>
      <c r="L445" s="207">
        <v>25</v>
      </c>
      <c r="M445" s="210">
        <v>0.32</v>
      </c>
      <c r="N445" s="207">
        <f t="shared" si="62"/>
        <v>8.9999999999999969E-2</v>
      </c>
      <c r="O445" s="207">
        <v>0.41</v>
      </c>
      <c r="P445" s="214">
        <f t="shared" si="65"/>
        <v>0.38999999999999996</v>
      </c>
      <c r="Q445" s="213">
        <v>0.02</v>
      </c>
      <c r="R445" s="209">
        <f t="shared" si="56"/>
        <v>4.307027000357639</v>
      </c>
      <c r="S445" s="163" t="s">
        <v>336</v>
      </c>
      <c r="U445" s="203">
        <f t="shared" si="64"/>
        <v>1.4602478749999994</v>
      </c>
    </row>
    <row r="446" spans="2:21" s="165" customFormat="1" x14ac:dyDescent="0.2">
      <c r="B446" s="136"/>
      <c r="C446" s="208" t="s">
        <v>106</v>
      </c>
      <c r="D446" s="208" t="s">
        <v>37</v>
      </c>
      <c r="E446" s="291">
        <v>0.95</v>
      </c>
      <c r="F446" s="291"/>
      <c r="G446" s="208">
        <v>0.01</v>
      </c>
      <c r="H446" s="208">
        <v>0.04</v>
      </c>
      <c r="I446" s="208" t="s">
        <v>2</v>
      </c>
      <c r="J446" s="208">
        <v>1.49</v>
      </c>
      <c r="K446" s="208">
        <v>2.56</v>
      </c>
      <c r="L446" s="208">
        <v>25</v>
      </c>
      <c r="M446" s="209">
        <v>0.33</v>
      </c>
      <c r="N446" s="208">
        <f t="shared" si="62"/>
        <v>8.9999999999999969E-2</v>
      </c>
      <c r="O446" s="208">
        <v>0.42</v>
      </c>
      <c r="P446" s="214">
        <f t="shared" si="65"/>
        <v>0.39</v>
      </c>
      <c r="Q446" s="164">
        <v>0.03</v>
      </c>
      <c r="R446" s="209">
        <f t="shared" si="56"/>
        <v>4.1555866097880818</v>
      </c>
      <c r="S446" s="139"/>
      <c r="U446" s="203">
        <f t="shared" si="64"/>
        <v>1.4244536000000005</v>
      </c>
    </row>
    <row r="447" spans="2:21" s="165" customFormat="1" x14ac:dyDescent="0.2">
      <c r="B447" s="136"/>
      <c r="C447" s="208" t="s">
        <v>278</v>
      </c>
      <c r="D447" s="208" t="s">
        <v>581</v>
      </c>
      <c r="E447" s="291">
        <v>0.94</v>
      </c>
      <c r="F447" s="291"/>
      <c r="G447" s="208">
        <v>0.02</v>
      </c>
      <c r="H447" s="208">
        <v>0.04</v>
      </c>
      <c r="I447" s="208" t="s">
        <v>2</v>
      </c>
      <c r="J447" s="209">
        <v>1.5</v>
      </c>
      <c r="K447" s="208">
        <v>2.56</v>
      </c>
      <c r="L447" s="208">
        <v>25</v>
      </c>
      <c r="M447" s="209">
        <v>0.28999999999999998</v>
      </c>
      <c r="N447" s="208">
        <f t="shared" si="62"/>
        <v>0.11000000000000004</v>
      </c>
      <c r="O447" s="209">
        <v>0.4</v>
      </c>
      <c r="P447" s="214">
        <f t="shared" si="65"/>
        <v>0.36000000000000004</v>
      </c>
      <c r="Q447" s="164">
        <v>0.04</v>
      </c>
      <c r="R447" s="209">
        <f t="shared" si="56"/>
        <v>4.6665386106703002</v>
      </c>
      <c r="S447" s="139"/>
      <c r="U447" s="203">
        <f t="shared" si="64"/>
        <v>1.5404175999999996</v>
      </c>
    </row>
    <row r="448" spans="2:21" s="165" customFormat="1" x14ac:dyDescent="0.2">
      <c r="B448" s="136"/>
      <c r="C448" s="208" t="s">
        <v>255</v>
      </c>
      <c r="D448" s="208" t="s">
        <v>582</v>
      </c>
      <c r="E448" s="291">
        <v>0.95</v>
      </c>
      <c r="F448" s="291"/>
      <c r="G448" s="208">
        <v>0.01</v>
      </c>
      <c r="H448" s="208">
        <v>0.04</v>
      </c>
      <c r="I448" s="208" t="s">
        <v>2</v>
      </c>
      <c r="J448" s="208">
        <v>1.59</v>
      </c>
      <c r="K448" s="208">
        <v>2.56</v>
      </c>
      <c r="L448" s="208">
        <v>25</v>
      </c>
      <c r="M448" s="209">
        <v>0.28000000000000003</v>
      </c>
      <c r="N448" s="209">
        <f t="shared" si="62"/>
        <v>9.9999999999999978E-2</v>
      </c>
      <c r="O448" s="208">
        <v>0.38</v>
      </c>
      <c r="P448" s="214">
        <f t="shared" si="65"/>
        <v>0.35</v>
      </c>
      <c r="Q448" s="164">
        <v>0.03</v>
      </c>
      <c r="R448" s="209">
        <f t="shared" si="56"/>
        <v>4.9057392734554535</v>
      </c>
      <c r="S448" s="139"/>
      <c r="U448" s="203">
        <f t="shared" si="64"/>
        <v>1.5904058000000005</v>
      </c>
    </row>
    <row r="449" spans="2:21" s="165" customFormat="1" x14ac:dyDescent="0.2">
      <c r="B449" s="158"/>
      <c r="C449" s="204" t="s">
        <v>254</v>
      </c>
      <c r="D449" s="204" t="s">
        <v>583</v>
      </c>
      <c r="E449" s="287">
        <v>0.95</v>
      </c>
      <c r="F449" s="287"/>
      <c r="G449" s="204">
        <v>0.01</v>
      </c>
      <c r="H449" s="204">
        <v>0.04</v>
      </c>
      <c r="I449" s="204" t="s">
        <v>2</v>
      </c>
      <c r="J449" s="204">
        <v>1.61</v>
      </c>
      <c r="K449" s="204">
        <v>2.56</v>
      </c>
      <c r="L449" s="204">
        <v>25</v>
      </c>
      <c r="M449" s="211">
        <v>0.25</v>
      </c>
      <c r="N449" s="211">
        <f t="shared" si="62"/>
        <v>9.9999999999999978E-2</v>
      </c>
      <c r="O449" s="204">
        <v>0.35</v>
      </c>
      <c r="P449" s="218">
        <f t="shared" si="65"/>
        <v>0.31999999999999995</v>
      </c>
      <c r="Q449" s="215">
        <v>0.03</v>
      </c>
      <c r="R449" s="209">
        <f t="shared" si="56"/>
        <v>5.7818654625538608</v>
      </c>
      <c r="S449" s="161"/>
      <c r="U449" s="203">
        <f t="shared" si="64"/>
        <v>1.7547263750000011</v>
      </c>
    </row>
    <row r="450" spans="2:21" s="165" customFormat="1" x14ac:dyDescent="0.2">
      <c r="B450" s="136">
        <v>124</v>
      </c>
      <c r="C450" s="208" t="s">
        <v>154</v>
      </c>
      <c r="D450" s="208" t="s">
        <v>148</v>
      </c>
      <c r="E450" s="293">
        <v>0.9</v>
      </c>
      <c r="F450" s="293"/>
      <c r="G450" s="208">
        <v>0.06</v>
      </c>
      <c r="H450" s="208">
        <v>0.04</v>
      </c>
      <c r="I450" s="207" t="s">
        <v>2</v>
      </c>
      <c r="J450" s="208">
        <v>1.53</v>
      </c>
      <c r="K450" s="209">
        <v>2.6</v>
      </c>
      <c r="L450" s="208">
        <v>15.5</v>
      </c>
      <c r="M450" s="209">
        <v>0.13</v>
      </c>
      <c r="N450" s="208">
        <f t="shared" si="62"/>
        <v>0.26</v>
      </c>
      <c r="O450" s="208">
        <v>0.39</v>
      </c>
      <c r="P450" s="214">
        <f t="shared" si="65"/>
        <v>0.34</v>
      </c>
      <c r="Q450" s="164">
        <v>0.05</v>
      </c>
      <c r="R450" s="210">
        <f t="shared" si="56"/>
        <v>5.7297608879254982</v>
      </c>
      <c r="S450" s="139" t="s">
        <v>336</v>
      </c>
      <c r="U450" s="203">
        <f t="shared" si="64"/>
        <v>1.7456737999999996</v>
      </c>
    </row>
    <row r="451" spans="2:21" s="165" customFormat="1" x14ac:dyDescent="0.2">
      <c r="B451" s="136"/>
      <c r="C451" s="208" t="s">
        <v>255</v>
      </c>
      <c r="D451" s="208" t="s">
        <v>584</v>
      </c>
      <c r="E451" s="291">
        <v>0.89</v>
      </c>
      <c r="F451" s="291"/>
      <c r="G451" s="208">
        <v>0.03</v>
      </c>
      <c r="H451" s="208">
        <v>0.08</v>
      </c>
      <c r="I451" s="208" t="s">
        <v>2</v>
      </c>
      <c r="J451" s="208">
        <v>1.34</v>
      </c>
      <c r="K451" s="209">
        <v>2.56</v>
      </c>
      <c r="L451" s="208">
        <v>25</v>
      </c>
      <c r="M451" s="209">
        <v>0.12</v>
      </c>
      <c r="N451" s="208">
        <f t="shared" si="62"/>
        <v>0.36</v>
      </c>
      <c r="O451" s="208">
        <v>0.48</v>
      </c>
      <c r="P451" s="214">
        <f t="shared" si="65"/>
        <v>0.43</v>
      </c>
      <c r="Q451" s="164">
        <v>0.05</v>
      </c>
      <c r="R451" s="209">
        <f t="shared" si="56"/>
        <v>3.7941025626426095</v>
      </c>
      <c r="S451" s="139"/>
      <c r="U451" s="203">
        <f t="shared" si="64"/>
        <v>1.3334479040000007</v>
      </c>
    </row>
    <row r="452" spans="2:21" s="165" customFormat="1" x14ac:dyDescent="0.2">
      <c r="B452" s="136"/>
      <c r="C452" s="208" t="s">
        <v>254</v>
      </c>
      <c r="D452" s="208" t="s">
        <v>585</v>
      </c>
      <c r="E452" s="291">
        <v>0.86</v>
      </c>
      <c r="F452" s="291"/>
      <c r="G452" s="208">
        <v>0.04</v>
      </c>
      <c r="H452" s="209">
        <v>0.1</v>
      </c>
      <c r="I452" s="208" t="s">
        <v>136</v>
      </c>
      <c r="J452" s="208">
        <v>1.39</v>
      </c>
      <c r="K452" s="209">
        <v>2.6</v>
      </c>
      <c r="L452" s="208">
        <v>20.8</v>
      </c>
      <c r="M452" s="209">
        <v>0.15</v>
      </c>
      <c r="N452" s="208">
        <f t="shared" si="62"/>
        <v>0.24000000000000002</v>
      </c>
      <c r="O452" s="208">
        <v>0.39</v>
      </c>
      <c r="P452" s="214">
        <f t="shared" si="65"/>
        <v>0.33</v>
      </c>
      <c r="Q452" s="164">
        <v>0.06</v>
      </c>
      <c r="R452" s="209">
        <f t="shared" ref="R452:R515" si="66">EXP(U452)</f>
        <v>5.1654623575509788</v>
      </c>
      <c r="S452" s="139"/>
      <c r="U452" s="203">
        <f t="shared" si="64"/>
        <v>1.6419946160000012</v>
      </c>
    </row>
    <row r="453" spans="2:21" s="165" customFormat="1" x14ac:dyDescent="0.2">
      <c r="B453" s="136"/>
      <c r="C453" s="208" t="s">
        <v>474</v>
      </c>
      <c r="D453" s="208" t="s">
        <v>586</v>
      </c>
      <c r="E453" s="291">
        <v>0.83</v>
      </c>
      <c r="F453" s="291"/>
      <c r="G453" s="208">
        <v>0.05</v>
      </c>
      <c r="H453" s="208">
        <v>0.12</v>
      </c>
      <c r="I453" s="208" t="s">
        <v>136</v>
      </c>
      <c r="J453" s="208">
        <v>1.43</v>
      </c>
      <c r="K453" s="209">
        <v>2.6</v>
      </c>
      <c r="L453" s="208">
        <v>18.2</v>
      </c>
      <c r="M453" s="209">
        <v>0.17</v>
      </c>
      <c r="N453" s="208">
        <f t="shared" si="62"/>
        <v>0.21</v>
      </c>
      <c r="O453" s="208">
        <v>0.38</v>
      </c>
      <c r="P453" s="214">
        <f t="shared" si="65"/>
        <v>0.32</v>
      </c>
      <c r="Q453" s="164">
        <v>0.06</v>
      </c>
      <c r="R453" s="209">
        <f t="shared" si="66"/>
        <v>5.8487893786065719</v>
      </c>
      <c r="S453" s="139"/>
      <c r="U453" s="203">
        <f t="shared" si="64"/>
        <v>1.7662346960000002</v>
      </c>
    </row>
    <row r="454" spans="2:21" s="165" customFormat="1" x14ac:dyDescent="0.2">
      <c r="B454" s="158"/>
      <c r="C454" s="208" t="s">
        <v>229</v>
      </c>
      <c r="D454" s="208" t="s">
        <v>587</v>
      </c>
      <c r="E454" s="287">
        <v>0.82</v>
      </c>
      <c r="F454" s="287"/>
      <c r="G454" s="208">
        <v>0.04</v>
      </c>
      <c r="H454" s="208">
        <v>0.14000000000000001</v>
      </c>
      <c r="I454" s="204" t="s">
        <v>136</v>
      </c>
      <c r="J454" s="208">
        <v>1.41</v>
      </c>
      <c r="K454" s="209">
        <v>2.6</v>
      </c>
      <c r="L454" s="208">
        <v>18.399999999999999</v>
      </c>
      <c r="M454" s="209">
        <v>0.18</v>
      </c>
      <c r="N454" s="208">
        <f t="shared" si="62"/>
        <v>0.22000000000000003</v>
      </c>
      <c r="O454" s="208">
        <v>0.4</v>
      </c>
      <c r="P454" s="218">
        <f t="shared" si="65"/>
        <v>0.33</v>
      </c>
      <c r="Q454" s="164">
        <v>7.0000000000000007E-2</v>
      </c>
      <c r="R454" s="209">
        <f t="shared" si="66"/>
        <v>5.2945098166031199</v>
      </c>
      <c r="S454" s="139"/>
      <c r="U454" s="203">
        <f t="shared" si="64"/>
        <v>1.666670400000001</v>
      </c>
    </row>
    <row r="455" spans="2:21" s="165" customFormat="1" x14ac:dyDescent="0.2">
      <c r="B455" s="173">
        <v>125</v>
      </c>
      <c r="C455" s="207" t="s">
        <v>131</v>
      </c>
      <c r="D455" s="207" t="s">
        <v>158</v>
      </c>
      <c r="E455" s="290">
        <v>0.92</v>
      </c>
      <c r="F455" s="290"/>
      <c r="G455" s="207">
        <v>0.02</v>
      </c>
      <c r="H455" s="207">
        <v>7.0000000000000007E-2</v>
      </c>
      <c r="I455" s="207" t="s">
        <v>2</v>
      </c>
      <c r="J455" s="210">
        <v>1.5</v>
      </c>
      <c r="K455" s="210">
        <v>2.5</v>
      </c>
      <c r="L455" s="207">
        <v>58.4</v>
      </c>
      <c r="M455" s="207" t="s">
        <v>131</v>
      </c>
      <c r="N455" s="207" t="s">
        <v>131</v>
      </c>
      <c r="O455" s="207">
        <v>0.42</v>
      </c>
      <c r="P455" s="214">
        <f t="shared" si="65"/>
        <v>0.39999999999999997</v>
      </c>
      <c r="Q455" s="213">
        <v>0.02</v>
      </c>
      <c r="R455" s="210">
        <f t="shared" si="66"/>
        <v>3.9782082759025368</v>
      </c>
      <c r="S455" s="163" t="s">
        <v>336</v>
      </c>
      <c r="U455" s="203">
        <f t="shared" si="64"/>
        <v>1.3808315360000014</v>
      </c>
    </row>
    <row r="456" spans="2:21" s="165" customFormat="1" x14ac:dyDescent="0.2">
      <c r="B456" s="158"/>
      <c r="C456" s="204" t="s">
        <v>131</v>
      </c>
      <c r="D456" s="204" t="s">
        <v>70</v>
      </c>
      <c r="E456" s="294">
        <v>0.9</v>
      </c>
      <c r="F456" s="294"/>
      <c r="G456" s="204">
        <v>0.01</v>
      </c>
      <c r="H456" s="204">
        <v>0.09</v>
      </c>
      <c r="I456" s="204" t="s">
        <v>2</v>
      </c>
      <c r="J456" s="211">
        <v>1.4</v>
      </c>
      <c r="K456" s="211">
        <v>2.6</v>
      </c>
      <c r="L456" s="204">
        <v>77.2</v>
      </c>
      <c r="M456" s="204" t="s">
        <v>131</v>
      </c>
      <c r="N456" s="204" t="s">
        <v>131</v>
      </c>
      <c r="O456" s="204">
        <v>0.44</v>
      </c>
      <c r="P456" s="214">
        <f t="shared" si="65"/>
        <v>0.42</v>
      </c>
      <c r="Q456" s="215">
        <v>0.02</v>
      </c>
      <c r="R456" s="211">
        <f t="shared" si="66"/>
        <v>3.7298827543068938</v>
      </c>
      <c r="S456" s="161"/>
      <c r="U456" s="203">
        <f t="shared" si="64"/>
        <v>1.3163768000000013</v>
      </c>
    </row>
    <row r="457" spans="2:21" s="165" customFormat="1" x14ac:dyDescent="0.2">
      <c r="B457" s="173">
        <v>126</v>
      </c>
      <c r="C457" s="207" t="s">
        <v>154</v>
      </c>
      <c r="D457" s="207" t="s">
        <v>62</v>
      </c>
      <c r="E457" s="290">
        <v>0.25</v>
      </c>
      <c r="F457" s="290"/>
      <c r="G457" s="207">
        <v>0.25</v>
      </c>
      <c r="H457" s="210">
        <v>0.5</v>
      </c>
      <c r="I457" s="207" t="s">
        <v>6</v>
      </c>
      <c r="J457" s="207" t="s">
        <v>131</v>
      </c>
      <c r="K457" s="207" t="s">
        <v>131</v>
      </c>
      <c r="L457" s="207">
        <v>2.5</v>
      </c>
      <c r="M457" s="207">
        <v>0.17</v>
      </c>
      <c r="N457" s="207">
        <f t="shared" ref="N457:N467" si="67">O457-M457</f>
        <v>0.40999999999999992</v>
      </c>
      <c r="O457" s="207">
        <v>0.57999999999999996</v>
      </c>
      <c r="P457" s="216">
        <f t="shared" ref="P457:P462" si="68">10^((LOG(L457*24)-4.3)/2.8)</f>
        <v>0.12570128932176242</v>
      </c>
      <c r="Q457" s="213" t="s">
        <v>131</v>
      </c>
      <c r="R457" s="209">
        <f t="shared" si="66"/>
        <v>89.025923268476561</v>
      </c>
      <c r="S457" s="163" t="s">
        <v>336</v>
      </c>
      <c r="U457" s="203">
        <f t="shared" si="64"/>
        <v>4.4889276000000002</v>
      </c>
    </row>
    <row r="458" spans="2:21" s="165" customFormat="1" x14ac:dyDescent="0.2">
      <c r="B458" s="136"/>
      <c r="C458" s="208" t="s">
        <v>18</v>
      </c>
      <c r="D458" s="208" t="s">
        <v>331</v>
      </c>
      <c r="E458" s="291">
        <v>0.26</v>
      </c>
      <c r="F458" s="291"/>
      <c r="G458" s="208">
        <v>0.19</v>
      </c>
      <c r="H458" s="208">
        <v>0.55000000000000004</v>
      </c>
      <c r="I458" s="208" t="s">
        <v>6</v>
      </c>
      <c r="J458" s="208" t="s">
        <v>131</v>
      </c>
      <c r="K458" s="208" t="s">
        <v>131</v>
      </c>
      <c r="L458" s="208">
        <v>1.2</v>
      </c>
      <c r="M458" s="208">
        <v>0.11</v>
      </c>
      <c r="N458" s="208">
        <f t="shared" si="67"/>
        <v>0.43000000000000005</v>
      </c>
      <c r="O458" s="208">
        <v>0.54</v>
      </c>
      <c r="P458" s="214">
        <f t="shared" si="68"/>
        <v>9.671577518164183E-2</v>
      </c>
      <c r="Q458" s="164" t="s">
        <v>131</v>
      </c>
      <c r="R458" s="209">
        <f t="shared" si="66"/>
        <v>105.44395884503471</v>
      </c>
      <c r="S458" s="139"/>
      <c r="U458" s="203">
        <f t="shared" si="64"/>
        <v>4.6581796159999982</v>
      </c>
    </row>
    <row r="459" spans="2:21" s="165" customFormat="1" x14ac:dyDescent="0.2">
      <c r="B459" s="136"/>
      <c r="C459" s="208" t="s">
        <v>19</v>
      </c>
      <c r="D459" s="208" t="s">
        <v>332</v>
      </c>
      <c r="E459" s="291">
        <v>0.22</v>
      </c>
      <c r="F459" s="291"/>
      <c r="G459" s="208">
        <v>0.15</v>
      </c>
      <c r="H459" s="208">
        <v>0.63</v>
      </c>
      <c r="I459" s="208" t="s">
        <v>6</v>
      </c>
      <c r="J459" s="208" t="s">
        <v>131</v>
      </c>
      <c r="K459" s="208" t="s">
        <v>131</v>
      </c>
      <c r="L459" s="208">
        <v>1.4</v>
      </c>
      <c r="M459" s="208">
        <v>0.09</v>
      </c>
      <c r="N459" s="208">
        <f t="shared" si="67"/>
        <v>0.43000000000000005</v>
      </c>
      <c r="O459" s="208">
        <v>0.52</v>
      </c>
      <c r="P459" s="214">
        <f t="shared" si="68"/>
        <v>0.10218964366763925</v>
      </c>
      <c r="Q459" s="164" t="s">
        <v>131</v>
      </c>
      <c r="R459" s="209">
        <f t="shared" si="66"/>
        <v>158.65762458027646</v>
      </c>
      <c r="S459" s="139"/>
      <c r="U459" s="203">
        <f t="shared" si="64"/>
        <v>5.0667485760000019</v>
      </c>
    </row>
    <row r="460" spans="2:21" s="165" customFormat="1" x14ac:dyDescent="0.2">
      <c r="B460" s="136"/>
      <c r="C460" s="208" t="s">
        <v>20</v>
      </c>
      <c r="D460" s="208" t="s">
        <v>333</v>
      </c>
      <c r="E460" s="291">
        <v>0.18</v>
      </c>
      <c r="F460" s="291"/>
      <c r="G460" s="208">
        <v>0.11</v>
      </c>
      <c r="H460" s="208">
        <v>0.71</v>
      </c>
      <c r="I460" s="208" t="s">
        <v>6</v>
      </c>
      <c r="J460" s="208" t="s">
        <v>131</v>
      </c>
      <c r="K460" s="208" t="s">
        <v>131</v>
      </c>
      <c r="L460" s="208">
        <v>0.3</v>
      </c>
      <c r="M460" s="208">
        <v>0.09</v>
      </c>
      <c r="N460" s="208">
        <f t="shared" si="67"/>
        <v>0.46000000000000008</v>
      </c>
      <c r="O460" s="208">
        <v>0.55000000000000004</v>
      </c>
      <c r="P460" s="214">
        <f t="shared" si="68"/>
        <v>5.8948925261695886E-2</v>
      </c>
      <c r="Q460" s="164" t="s">
        <v>131</v>
      </c>
      <c r="R460" s="209">
        <f t="shared" si="66"/>
        <v>156.79032449725426</v>
      </c>
      <c r="S460" s="139"/>
      <c r="U460" s="203">
        <f t="shared" si="64"/>
        <v>5.0549094000000041</v>
      </c>
    </row>
    <row r="461" spans="2:21" s="165" customFormat="1" x14ac:dyDescent="0.2">
      <c r="B461" s="136"/>
      <c r="C461" s="208" t="s">
        <v>21</v>
      </c>
      <c r="D461" s="208" t="s">
        <v>334</v>
      </c>
      <c r="E461" s="291">
        <v>0.18</v>
      </c>
      <c r="F461" s="291"/>
      <c r="G461" s="208">
        <v>0.11</v>
      </c>
      <c r="H461" s="208">
        <v>0.71</v>
      </c>
      <c r="I461" s="208" t="s">
        <v>6</v>
      </c>
      <c r="J461" s="208" t="s">
        <v>131</v>
      </c>
      <c r="K461" s="208" t="s">
        <v>131</v>
      </c>
      <c r="L461" s="208">
        <v>0.3</v>
      </c>
      <c r="M461" s="208">
        <v>0.11</v>
      </c>
      <c r="N461" s="208">
        <f t="shared" si="67"/>
        <v>0.42000000000000004</v>
      </c>
      <c r="O461" s="208">
        <v>0.53</v>
      </c>
      <c r="P461" s="214">
        <f t="shared" si="68"/>
        <v>5.8948925261695886E-2</v>
      </c>
      <c r="Q461" s="164" t="s">
        <v>131</v>
      </c>
      <c r="R461" s="209">
        <f t="shared" si="66"/>
        <v>188.01149338728004</v>
      </c>
      <c r="S461" s="139"/>
      <c r="U461" s="203">
        <f t="shared" si="64"/>
        <v>5.2365030960000025</v>
      </c>
    </row>
    <row r="462" spans="2:21" s="165" customFormat="1" x14ac:dyDescent="0.2">
      <c r="B462" s="158"/>
      <c r="C462" s="204" t="s">
        <v>22</v>
      </c>
      <c r="D462" s="204" t="s">
        <v>335</v>
      </c>
      <c r="E462" s="287">
        <v>0.18</v>
      </c>
      <c r="F462" s="287"/>
      <c r="G462" s="204">
        <v>0.11</v>
      </c>
      <c r="H462" s="204">
        <v>0.71</v>
      </c>
      <c r="I462" s="204" t="s">
        <v>6</v>
      </c>
      <c r="J462" s="204" t="s">
        <v>131</v>
      </c>
      <c r="K462" s="204" t="s">
        <v>131</v>
      </c>
      <c r="L462" s="204">
        <v>0.2</v>
      </c>
      <c r="M462" s="204">
        <v>0.11</v>
      </c>
      <c r="N462" s="204">
        <f t="shared" si="67"/>
        <v>0.44000000000000006</v>
      </c>
      <c r="O462" s="204">
        <v>0.55000000000000004</v>
      </c>
      <c r="P462" s="218">
        <f t="shared" si="68"/>
        <v>5.1001876607963514E-2</v>
      </c>
      <c r="Q462" s="215" t="s">
        <v>131</v>
      </c>
      <c r="R462" s="209">
        <f t="shared" si="66"/>
        <v>156.79032449725426</v>
      </c>
      <c r="S462" s="161"/>
      <c r="U462" s="203">
        <f t="shared" si="64"/>
        <v>5.0549094000000041</v>
      </c>
    </row>
    <row r="463" spans="2:21" s="165" customFormat="1" x14ac:dyDescent="0.2">
      <c r="B463" s="136">
        <v>127</v>
      </c>
      <c r="C463" s="208" t="s">
        <v>154</v>
      </c>
      <c r="D463" s="208" t="s">
        <v>84</v>
      </c>
      <c r="E463" s="290">
        <v>0.74</v>
      </c>
      <c r="F463" s="290"/>
      <c r="G463" s="208">
        <v>0.08</v>
      </c>
      <c r="H463" s="208">
        <v>0.18</v>
      </c>
      <c r="I463" s="208" t="s">
        <v>186</v>
      </c>
      <c r="J463" s="208">
        <v>1.45</v>
      </c>
      <c r="K463" s="208">
        <v>2.56</v>
      </c>
      <c r="L463" s="208">
        <v>14</v>
      </c>
      <c r="M463" s="208">
        <v>0.17</v>
      </c>
      <c r="N463" s="208">
        <f t="shared" si="67"/>
        <v>0.26</v>
      </c>
      <c r="O463" s="208">
        <v>0.43</v>
      </c>
      <c r="P463" s="214">
        <f t="shared" ref="P463:P467" si="69">O463-Q463</f>
        <v>0.26</v>
      </c>
      <c r="Q463" s="164">
        <v>0.17</v>
      </c>
      <c r="R463" s="210">
        <f t="shared" si="66"/>
        <v>6.8458425704548089</v>
      </c>
      <c r="S463" s="139" t="s">
        <v>336</v>
      </c>
      <c r="U463" s="203">
        <f t="shared" si="64"/>
        <v>1.923641543999999</v>
      </c>
    </row>
    <row r="464" spans="2:21" s="174" customFormat="1" x14ac:dyDescent="0.2">
      <c r="B464" s="136"/>
      <c r="C464" s="208" t="s">
        <v>19</v>
      </c>
      <c r="D464" s="208" t="s">
        <v>308</v>
      </c>
      <c r="E464" s="291">
        <v>0.56000000000000005</v>
      </c>
      <c r="F464" s="291"/>
      <c r="G464" s="208">
        <v>7.0000000000000007E-2</v>
      </c>
      <c r="H464" s="208">
        <v>0.37</v>
      </c>
      <c r="I464" s="208" t="s">
        <v>51</v>
      </c>
      <c r="J464" s="208">
        <v>1.45</v>
      </c>
      <c r="K464" s="208">
        <v>2.56</v>
      </c>
      <c r="L464" s="208">
        <v>4</v>
      </c>
      <c r="M464" s="209">
        <v>0.1</v>
      </c>
      <c r="N464" s="208">
        <f t="shared" si="67"/>
        <v>0.32999999999999996</v>
      </c>
      <c r="O464" s="208">
        <v>0.43</v>
      </c>
      <c r="P464" s="214">
        <f t="shared" si="69"/>
        <v>0.21</v>
      </c>
      <c r="Q464" s="164">
        <v>0.22</v>
      </c>
      <c r="R464" s="209">
        <f t="shared" si="66"/>
        <v>21.83816842421809</v>
      </c>
      <c r="S464" s="139"/>
      <c r="U464" s="203">
        <f t="shared" si="64"/>
        <v>3.0836592839999986</v>
      </c>
    </row>
    <row r="465" spans="2:21" s="174" customFormat="1" x14ac:dyDescent="0.2">
      <c r="B465" s="136"/>
      <c r="C465" s="208" t="s">
        <v>20</v>
      </c>
      <c r="D465" s="208" t="s">
        <v>309</v>
      </c>
      <c r="E465" s="291">
        <v>0.53</v>
      </c>
      <c r="F465" s="291"/>
      <c r="G465" s="208">
        <v>0.06</v>
      </c>
      <c r="H465" s="208">
        <v>0.41</v>
      </c>
      <c r="I465" s="208" t="s">
        <v>51</v>
      </c>
      <c r="J465" s="208">
        <v>1.43</v>
      </c>
      <c r="K465" s="208">
        <v>2.56</v>
      </c>
      <c r="L465" s="208">
        <v>12</v>
      </c>
      <c r="M465" s="208">
        <v>0.11</v>
      </c>
      <c r="N465" s="208">
        <f t="shared" si="67"/>
        <v>0.33</v>
      </c>
      <c r="O465" s="208">
        <v>0.44</v>
      </c>
      <c r="P465" s="214">
        <f t="shared" si="69"/>
        <v>0.21</v>
      </c>
      <c r="Q465" s="164">
        <v>0.23</v>
      </c>
      <c r="R465" s="209">
        <f t="shared" si="66"/>
        <v>27.189531394057472</v>
      </c>
      <c r="S465" s="139"/>
      <c r="U465" s="203">
        <f t="shared" si="64"/>
        <v>3.3028320240000002</v>
      </c>
    </row>
    <row r="466" spans="2:21" s="174" customFormat="1" x14ac:dyDescent="0.2">
      <c r="B466" s="136"/>
      <c r="C466" s="208" t="s">
        <v>21</v>
      </c>
      <c r="D466" s="208" t="s">
        <v>310</v>
      </c>
      <c r="E466" s="291">
        <v>0.56999999999999995</v>
      </c>
      <c r="F466" s="291"/>
      <c r="G466" s="208">
        <v>0.06</v>
      </c>
      <c r="H466" s="208">
        <v>0.37</v>
      </c>
      <c r="I466" s="208" t="s">
        <v>51</v>
      </c>
      <c r="J466" s="208">
        <v>1.42</v>
      </c>
      <c r="K466" s="209">
        <v>2.6</v>
      </c>
      <c r="L466" s="208">
        <v>32</v>
      </c>
      <c r="M466" s="208">
        <v>0.12</v>
      </c>
      <c r="N466" s="208">
        <f t="shared" si="67"/>
        <v>0.33</v>
      </c>
      <c r="O466" s="208">
        <v>0.45</v>
      </c>
      <c r="P466" s="214">
        <f t="shared" si="69"/>
        <v>0.27</v>
      </c>
      <c r="Q466" s="164">
        <v>0.18</v>
      </c>
      <c r="R466" s="209">
        <f t="shared" si="66"/>
        <v>18.645157762896471</v>
      </c>
      <c r="S466" s="139"/>
      <c r="U466" s="203">
        <f t="shared" si="64"/>
        <v>2.9255864749999998</v>
      </c>
    </row>
    <row r="467" spans="2:21" s="174" customFormat="1" x14ac:dyDescent="0.2">
      <c r="B467" s="158"/>
      <c r="C467" s="208" t="s">
        <v>22</v>
      </c>
      <c r="D467" s="208" t="s">
        <v>311</v>
      </c>
      <c r="E467" s="287">
        <v>0.52</v>
      </c>
      <c r="F467" s="287"/>
      <c r="G467" s="208">
        <v>0.06</v>
      </c>
      <c r="H467" s="208">
        <v>0.42</v>
      </c>
      <c r="I467" s="208" t="s">
        <v>51</v>
      </c>
      <c r="J467" s="208">
        <v>1.43</v>
      </c>
      <c r="K467" s="209">
        <v>2.6</v>
      </c>
      <c r="L467" s="208">
        <v>15</v>
      </c>
      <c r="M467" s="209">
        <v>0.1</v>
      </c>
      <c r="N467" s="208">
        <f t="shared" si="67"/>
        <v>0.35</v>
      </c>
      <c r="O467" s="208">
        <v>0.45</v>
      </c>
      <c r="P467" s="214">
        <f t="shared" si="69"/>
        <v>0.25</v>
      </c>
      <c r="Q467" s="227">
        <v>0.2</v>
      </c>
      <c r="R467" s="209">
        <f t="shared" si="66"/>
        <v>28.213824829627484</v>
      </c>
      <c r="S467" s="139"/>
      <c r="U467" s="203">
        <f t="shared" si="64"/>
        <v>3.3398120999999996</v>
      </c>
    </row>
    <row r="468" spans="2:21" s="165" customFormat="1" x14ac:dyDescent="0.2">
      <c r="B468" s="173">
        <v>128</v>
      </c>
      <c r="C468" s="205" t="s">
        <v>131</v>
      </c>
      <c r="D468" s="205" t="s">
        <v>158</v>
      </c>
      <c r="E468" s="284">
        <v>0.87</v>
      </c>
      <c r="F468" s="284"/>
      <c r="G468" s="205">
        <v>0.08</v>
      </c>
      <c r="H468" s="205">
        <v>0.05</v>
      </c>
      <c r="I468" s="205" t="s">
        <v>31</v>
      </c>
      <c r="J468" s="205">
        <v>1.48</v>
      </c>
      <c r="K468" s="205">
        <v>2.76</v>
      </c>
      <c r="L468" s="205">
        <v>25</v>
      </c>
      <c r="M468" s="205" t="s">
        <v>131</v>
      </c>
      <c r="N468" s="205" t="s">
        <v>131</v>
      </c>
      <c r="O468" s="205">
        <v>0.49</v>
      </c>
      <c r="P468" s="216">
        <f t="shared" ref="P468:P486" si="70">10^((LOG(L468*24)-4.3)/2.8)</f>
        <v>0.28607676720528119</v>
      </c>
      <c r="Q468" s="217" t="s">
        <v>131</v>
      </c>
      <c r="R468" s="210">
        <f t="shared" si="66"/>
        <v>4.5513742439597893</v>
      </c>
      <c r="S468" s="172" t="s">
        <v>337</v>
      </c>
      <c r="U468" s="203">
        <f t="shared" si="64"/>
        <v>1.5154292189999996</v>
      </c>
    </row>
    <row r="469" spans="2:21" s="165" customFormat="1" x14ac:dyDescent="0.2">
      <c r="B469" s="171">
        <v>129</v>
      </c>
      <c r="C469" s="205" t="s">
        <v>131</v>
      </c>
      <c r="D469" s="205" t="s">
        <v>158</v>
      </c>
      <c r="E469" s="284">
        <v>0.87</v>
      </c>
      <c r="F469" s="284"/>
      <c r="G469" s="205">
        <v>0.08</v>
      </c>
      <c r="H469" s="205">
        <v>0.05</v>
      </c>
      <c r="I469" s="205" t="s">
        <v>31</v>
      </c>
      <c r="J469" s="205">
        <v>1.48</v>
      </c>
      <c r="K469" s="205">
        <v>2.76</v>
      </c>
      <c r="L469" s="205">
        <v>17.8</v>
      </c>
      <c r="M469" s="205" t="s">
        <v>131</v>
      </c>
      <c r="N469" s="205" t="s">
        <v>131</v>
      </c>
      <c r="O469" s="205">
        <v>0.49</v>
      </c>
      <c r="P469" s="216">
        <f t="shared" si="70"/>
        <v>0.25339431836852322</v>
      </c>
      <c r="Q469" s="217" t="s">
        <v>131</v>
      </c>
      <c r="R469" s="210">
        <f t="shared" si="66"/>
        <v>4.5513742439597893</v>
      </c>
      <c r="S469" s="172" t="s">
        <v>337</v>
      </c>
      <c r="U469" s="203">
        <f t="shared" si="64"/>
        <v>1.5154292189999996</v>
      </c>
    </row>
    <row r="470" spans="2:21" s="165" customFormat="1" x14ac:dyDescent="0.2">
      <c r="B470" s="171">
        <v>130</v>
      </c>
      <c r="C470" s="205" t="s">
        <v>131</v>
      </c>
      <c r="D470" s="205" t="s">
        <v>158</v>
      </c>
      <c r="E470" s="284">
        <v>0.87</v>
      </c>
      <c r="F470" s="284"/>
      <c r="G470" s="205">
        <v>0.08</v>
      </c>
      <c r="H470" s="205">
        <v>0.05</v>
      </c>
      <c r="I470" s="205" t="s">
        <v>31</v>
      </c>
      <c r="J470" s="205">
        <v>1.48</v>
      </c>
      <c r="K470" s="205">
        <v>2.76</v>
      </c>
      <c r="L470" s="205">
        <v>12.9</v>
      </c>
      <c r="M470" s="205" t="s">
        <v>131</v>
      </c>
      <c r="N470" s="205" t="s">
        <v>131</v>
      </c>
      <c r="O470" s="205">
        <v>0.49</v>
      </c>
      <c r="P470" s="216">
        <f t="shared" si="70"/>
        <v>0.22586944403029183</v>
      </c>
      <c r="Q470" s="217" t="s">
        <v>131</v>
      </c>
      <c r="R470" s="210">
        <f t="shared" si="66"/>
        <v>4.5513742439597893</v>
      </c>
      <c r="S470" s="172" t="s">
        <v>337</v>
      </c>
      <c r="U470" s="203">
        <f t="shared" si="64"/>
        <v>1.5154292189999996</v>
      </c>
    </row>
    <row r="471" spans="2:21" s="165" customFormat="1" x14ac:dyDescent="0.2">
      <c r="B471" s="171">
        <v>131</v>
      </c>
      <c r="C471" s="205" t="s">
        <v>131</v>
      </c>
      <c r="D471" s="205" t="s">
        <v>158</v>
      </c>
      <c r="E471" s="289">
        <v>0.7</v>
      </c>
      <c r="F471" s="289"/>
      <c r="G471" s="205">
        <v>0.18</v>
      </c>
      <c r="H471" s="205">
        <v>0.12</v>
      </c>
      <c r="I471" s="205" t="s">
        <v>136</v>
      </c>
      <c r="J471" s="205">
        <v>1.39</v>
      </c>
      <c r="K471" s="205">
        <v>2.73</v>
      </c>
      <c r="L471" s="205">
        <v>33.4</v>
      </c>
      <c r="M471" s="205" t="s">
        <v>131</v>
      </c>
      <c r="N471" s="205" t="s">
        <v>131</v>
      </c>
      <c r="O471" s="205">
        <v>0.46</v>
      </c>
      <c r="P471" s="216">
        <f t="shared" si="70"/>
        <v>0.31725864666932035</v>
      </c>
      <c r="Q471" s="217" t="s">
        <v>131</v>
      </c>
      <c r="R471" s="210">
        <f t="shared" si="66"/>
        <v>8.3435567976950118</v>
      </c>
      <c r="S471" s="172" t="s">
        <v>337</v>
      </c>
      <c r="U471" s="203">
        <f t="shared" si="64"/>
        <v>2.1214896000000012</v>
      </c>
    </row>
    <row r="472" spans="2:21" s="165" customFormat="1" x14ac:dyDescent="0.2">
      <c r="B472" s="158">
        <v>132</v>
      </c>
      <c r="C472" s="204" t="s">
        <v>131</v>
      </c>
      <c r="D472" s="204" t="s">
        <v>158</v>
      </c>
      <c r="E472" s="289">
        <v>0.7</v>
      </c>
      <c r="F472" s="289"/>
      <c r="G472" s="205">
        <v>0.18</v>
      </c>
      <c r="H472" s="205">
        <v>0.12</v>
      </c>
      <c r="I472" s="204" t="s">
        <v>136</v>
      </c>
      <c r="J472" s="205">
        <v>1.39</v>
      </c>
      <c r="K472" s="205">
        <v>2.73</v>
      </c>
      <c r="L472" s="204">
        <v>32.5</v>
      </c>
      <c r="M472" s="204" t="s">
        <v>131</v>
      </c>
      <c r="N472" s="204" t="s">
        <v>131</v>
      </c>
      <c r="O472" s="204">
        <v>0.46</v>
      </c>
      <c r="P472" s="216">
        <f t="shared" si="70"/>
        <v>0.31417863160974135</v>
      </c>
      <c r="Q472" s="215" t="s">
        <v>131</v>
      </c>
      <c r="R472" s="210">
        <f t="shared" si="66"/>
        <v>8.3435567976950118</v>
      </c>
      <c r="S472" s="172" t="s">
        <v>337</v>
      </c>
      <c r="U472" s="203">
        <f t="shared" si="64"/>
        <v>2.1214896000000012</v>
      </c>
    </row>
    <row r="473" spans="2:21" s="165" customFormat="1" x14ac:dyDescent="0.2">
      <c r="B473" s="171">
        <v>133</v>
      </c>
      <c r="C473" s="205" t="s">
        <v>131</v>
      </c>
      <c r="D473" s="205" t="s">
        <v>158</v>
      </c>
      <c r="E473" s="289">
        <v>0.7</v>
      </c>
      <c r="F473" s="289"/>
      <c r="G473" s="205">
        <v>0.18</v>
      </c>
      <c r="H473" s="205">
        <v>0.12</v>
      </c>
      <c r="I473" s="205" t="s">
        <v>136</v>
      </c>
      <c r="J473" s="205">
        <v>1.39</v>
      </c>
      <c r="K473" s="205">
        <v>2.73</v>
      </c>
      <c r="L473" s="205">
        <v>29.2</v>
      </c>
      <c r="M473" s="205" t="s">
        <v>131</v>
      </c>
      <c r="N473" s="205" t="s">
        <v>131</v>
      </c>
      <c r="O473" s="205">
        <v>0.46</v>
      </c>
      <c r="P473" s="216">
        <f t="shared" si="70"/>
        <v>0.30239131874362524</v>
      </c>
      <c r="Q473" s="217" t="s">
        <v>131</v>
      </c>
      <c r="R473" s="210">
        <f t="shared" si="66"/>
        <v>8.3435567976950118</v>
      </c>
      <c r="S473" s="172" t="s">
        <v>337</v>
      </c>
      <c r="U473" s="203">
        <f t="shared" si="64"/>
        <v>2.1214896000000012</v>
      </c>
    </row>
    <row r="474" spans="2:21" s="165" customFormat="1" x14ac:dyDescent="0.2">
      <c r="B474" s="148">
        <v>134</v>
      </c>
      <c r="C474" s="207" t="s">
        <v>178</v>
      </c>
      <c r="D474" s="207" t="s">
        <v>341</v>
      </c>
      <c r="E474" s="207">
        <v>0.28999999999999998</v>
      </c>
      <c r="F474" s="210">
        <v>0.5</v>
      </c>
      <c r="G474" s="207">
        <v>7.0000000000000007E-2</v>
      </c>
      <c r="H474" s="207">
        <v>0.14000000000000001</v>
      </c>
      <c r="I474" s="207" t="s">
        <v>186</v>
      </c>
      <c r="J474" s="207">
        <v>1.51</v>
      </c>
      <c r="K474" s="207">
        <v>2.74</v>
      </c>
      <c r="L474" s="207">
        <v>0.6</v>
      </c>
      <c r="M474" s="207" t="s">
        <v>131</v>
      </c>
      <c r="N474" s="207" t="s">
        <v>131</v>
      </c>
      <c r="O474" s="207">
        <v>0.45</v>
      </c>
      <c r="P474" s="216">
        <f t="shared" si="70"/>
        <v>7.5506893743615106E-2</v>
      </c>
      <c r="Q474" s="213" t="s">
        <v>131</v>
      </c>
      <c r="R474" s="210">
        <f t="shared" si="66"/>
        <v>5.3192114836007809</v>
      </c>
      <c r="S474" s="163" t="s">
        <v>346</v>
      </c>
      <c r="U474" s="203">
        <f t="shared" ref="U474:U506" si="71">6.531-(7.326*O474)+(15.8*(H474^2))+(3.809*(O474^2))+(3.44*((E474+F474))*H474)-(4.989*(E474+F474)*O474)+(16.1*((E474+F474)^2)*(O474^2))+(16*H474*(O474^2))-(13.6*((E474+F474)^2)*H474)-(34.8*(H474^2)*O474)-(7.99*((E474+F474)^2)*O474)</f>
        <v>1.671325074999999</v>
      </c>
    </row>
    <row r="475" spans="2:21" s="165" customFormat="1" x14ac:dyDescent="0.2">
      <c r="B475" s="136"/>
      <c r="C475" s="208" t="s">
        <v>35</v>
      </c>
      <c r="D475" s="208" t="s">
        <v>342</v>
      </c>
      <c r="E475" s="208">
        <v>0.31</v>
      </c>
      <c r="F475" s="208">
        <v>0.49</v>
      </c>
      <c r="G475" s="208">
        <v>0.06</v>
      </c>
      <c r="H475" s="208">
        <v>0.14000000000000001</v>
      </c>
      <c r="I475" s="208" t="s">
        <v>186</v>
      </c>
      <c r="J475" s="208">
        <v>1.63</v>
      </c>
      <c r="K475" s="208">
        <v>2.86</v>
      </c>
      <c r="L475" s="208">
        <v>0.5</v>
      </c>
      <c r="M475" s="208" t="s">
        <v>131</v>
      </c>
      <c r="N475" s="208" t="s">
        <v>131</v>
      </c>
      <c r="O475" s="208">
        <v>0.43</v>
      </c>
      <c r="P475" s="214">
        <f t="shared" si="70"/>
        <v>7.0746928222926761E-2</v>
      </c>
      <c r="Q475" s="164" t="s">
        <v>131</v>
      </c>
      <c r="R475" s="209">
        <f t="shared" si="66"/>
        <v>5.3256315206987939</v>
      </c>
      <c r="S475" s="139"/>
      <c r="U475" s="203">
        <f t="shared" si="71"/>
        <v>1.6725312999999993</v>
      </c>
    </row>
    <row r="476" spans="2:21" s="165" customFormat="1" x14ac:dyDescent="0.2">
      <c r="B476" s="136"/>
      <c r="C476" s="208" t="s">
        <v>338</v>
      </c>
      <c r="D476" s="208" t="s">
        <v>343</v>
      </c>
      <c r="E476" s="208">
        <v>0.27</v>
      </c>
      <c r="F476" s="208">
        <v>0.42</v>
      </c>
      <c r="G476" s="208">
        <v>0.04</v>
      </c>
      <c r="H476" s="208">
        <v>0.27</v>
      </c>
      <c r="I476" s="152" t="s">
        <v>32</v>
      </c>
      <c r="J476" s="208">
        <v>1.64</v>
      </c>
      <c r="K476" s="208">
        <v>2.73</v>
      </c>
      <c r="L476" s="208">
        <v>0.4</v>
      </c>
      <c r="M476" s="208" t="s">
        <v>131</v>
      </c>
      <c r="N476" s="208" t="s">
        <v>131</v>
      </c>
      <c r="O476" s="209">
        <v>0.4</v>
      </c>
      <c r="P476" s="214">
        <f t="shared" si="70"/>
        <v>6.5327624900140283E-2</v>
      </c>
      <c r="Q476" s="164" t="s">
        <v>131</v>
      </c>
      <c r="R476" s="209">
        <f t="shared" si="66"/>
        <v>9.5713934411375163</v>
      </c>
      <c r="S476" s="139"/>
      <c r="U476" s="203">
        <f t="shared" si="71"/>
        <v>2.2587788000000009</v>
      </c>
    </row>
    <row r="477" spans="2:21" s="165" customFormat="1" x14ac:dyDescent="0.2">
      <c r="B477" s="136"/>
      <c r="C477" s="208" t="s">
        <v>339</v>
      </c>
      <c r="D477" s="208" t="s">
        <v>344</v>
      </c>
      <c r="E477" s="208">
        <v>0.19</v>
      </c>
      <c r="F477" s="208">
        <v>0.27</v>
      </c>
      <c r="G477" s="208">
        <v>0.09</v>
      </c>
      <c r="H477" s="208">
        <v>0.45</v>
      </c>
      <c r="I477" s="208" t="s">
        <v>51</v>
      </c>
      <c r="J477" s="208">
        <v>1.5</v>
      </c>
      <c r="K477" s="208">
        <v>2.71</v>
      </c>
      <c r="L477" s="208">
        <v>1.1000000000000001</v>
      </c>
      <c r="M477" s="208" t="s">
        <v>131</v>
      </c>
      <c r="N477" s="208" t="s">
        <v>131</v>
      </c>
      <c r="O477" s="208">
        <v>0.45</v>
      </c>
      <c r="P477" s="214">
        <f t="shared" si="70"/>
        <v>9.3756503457026935E-2</v>
      </c>
      <c r="Q477" s="164" t="s">
        <v>131</v>
      </c>
      <c r="R477" s="209">
        <f t="shared" si="66"/>
        <v>44.943160887088617</v>
      </c>
      <c r="S477" s="139"/>
      <c r="U477" s="203">
        <f t="shared" si="71"/>
        <v>3.8053986000000002</v>
      </c>
    </row>
    <row r="478" spans="2:21" s="165" customFormat="1" x14ac:dyDescent="0.2">
      <c r="B478" s="158"/>
      <c r="C478" s="204" t="s">
        <v>340</v>
      </c>
      <c r="D478" s="204" t="s">
        <v>345</v>
      </c>
      <c r="E478" s="204">
        <v>0.17</v>
      </c>
      <c r="F478" s="204">
        <v>0.24</v>
      </c>
      <c r="G478" s="211">
        <v>0.1</v>
      </c>
      <c r="H478" s="204">
        <v>0.49</v>
      </c>
      <c r="I478" s="204" t="s">
        <v>6</v>
      </c>
      <c r="J478" s="204">
        <v>1.59</v>
      </c>
      <c r="K478" s="204">
        <v>2.73</v>
      </c>
      <c r="L478" s="204">
        <v>1.1000000000000001</v>
      </c>
      <c r="M478" s="204" t="s">
        <v>131</v>
      </c>
      <c r="N478" s="204" t="s">
        <v>131</v>
      </c>
      <c r="O478" s="204">
        <v>0.42</v>
      </c>
      <c r="P478" s="214">
        <f t="shared" si="70"/>
        <v>9.3756503457026935E-2</v>
      </c>
      <c r="Q478" s="215" t="s">
        <v>131</v>
      </c>
      <c r="R478" s="209">
        <f t="shared" si="66"/>
        <v>82.956348187708215</v>
      </c>
      <c r="S478" s="161"/>
      <c r="U478" s="203">
        <f t="shared" si="71"/>
        <v>4.4183145440000011</v>
      </c>
    </row>
    <row r="479" spans="2:21" s="165" customFormat="1" x14ac:dyDescent="0.2">
      <c r="B479" s="148">
        <v>135</v>
      </c>
      <c r="C479" s="207" t="s">
        <v>17</v>
      </c>
      <c r="D479" s="207" t="s">
        <v>53</v>
      </c>
      <c r="E479" s="207">
        <v>0.23</v>
      </c>
      <c r="F479" s="210">
        <v>0.6</v>
      </c>
      <c r="G479" s="207">
        <v>0.08</v>
      </c>
      <c r="H479" s="207">
        <v>0.09</v>
      </c>
      <c r="I479" s="207" t="s">
        <v>136</v>
      </c>
      <c r="J479" s="207">
        <v>1.23</v>
      </c>
      <c r="K479" s="207">
        <v>2.61</v>
      </c>
      <c r="L479" s="207">
        <v>0.4</v>
      </c>
      <c r="M479" s="207" t="s">
        <v>131</v>
      </c>
      <c r="N479" s="207" t="s">
        <v>131</v>
      </c>
      <c r="O479" s="207">
        <v>0.53</v>
      </c>
      <c r="P479" s="216">
        <f t="shared" si="70"/>
        <v>6.5327624900140283E-2</v>
      </c>
      <c r="Q479" s="213" t="s">
        <v>131</v>
      </c>
      <c r="R479" s="210">
        <f t="shared" si="66"/>
        <v>4.5658264171862619</v>
      </c>
      <c r="S479" s="163" t="s">
        <v>346</v>
      </c>
      <c r="U479" s="203">
        <f t="shared" si="71"/>
        <v>1.5185995310000004</v>
      </c>
    </row>
    <row r="480" spans="2:21" s="165" customFormat="1" x14ac:dyDescent="0.2">
      <c r="B480" s="136"/>
      <c r="C480" s="208" t="s">
        <v>347</v>
      </c>
      <c r="D480" s="208" t="s">
        <v>349</v>
      </c>
      <c r="E480" s="208">
        <v>0.27</v>
      </c>
      <c r="F480" s="208">
        <v>0.54</v>
      </c>
      <c r="G480" s="208">
        <v>0.04</v>
      </c>
      <c r="H480" s="208">
        <v>0.15</v>
      </c>
      <c r="I480" s="208" t="s">
        <v>186</v>
      </c>
      <c r="J480" s="208">
        <v>1.23</v>
      </c>
      <c r="K480" s="208">
        <v>2.52</v>
      </c>
      <c r="L480" s="208">
        <v>6.6</v>
      </c>
      <c r="M480" s="208" t="s">
        <v>131</v>
      </c>
      <c r="N480" s="208" t="s">
        <v>131</v>
      </c>
      <c r="O480" s="208">
        <v>0.51</v>
      </c>
      <c r="P480" s="214">
        <f t="shared" si="70"/>
        <v>0.17779214243169231</v>
      </c>
      <c r="Q480" s="164" t="s">
        <v>131</v>
      </c>
      <c r="R480" s="209">
        <f t="shared" si="66"/>
        <v>4.2989896544081443</v>
      </c>
      <c r="S480" s="139"/>
      <c r="U480" s="203">
        <f t="shared" si="71"/>
        <v>1.4583800310000008</v>
      </c>
    </row>
    <row r="481" spans="2:21" s="165" customFormat="1" x14ac:dyDescent="0.2">
      <c r="B481" s="136"/>
      <c r="C481" s="208" t="s">
        <v>35</v>
      </c>
      <c r="D481" s="208" t="s">
        <v>350</v>
      </c>
      <c r="E481" s="208">
        <v>0.25</v>
      </c>
      <c r="F481" s="208">
        <v>0.55000000000000004</v>
      </c>
      <c r="G481" s="208">
        <v>0.02</v>
      </c>
      <c r="H481" s="208">
        <v>0.18</v>
      </c>
      <c r="I481" s="208" t="s">
        <v>186</v>
      </c>
      <c r="J481" s="208">
        <v>1.44</v>
      </c>
      <c r="K481" s="208">
        <v>2.73</v>
      </c>
      <c r="L481" s="208">
        <v>7.8</v>
      </c>
      <c r="M481" s="208" t="s">
        <v>131</v>
      </c>
      <c r="N481" s="208" t="s">
        <v>131</v>
      </c>
      <c r="O481" s="208">
        <v>0.47</v>
      </c>
      <c r="P481" s="214">
        <f t="shared" si="70"/>
        <v>0.18872242823816524</v>
      </c>
      <c r="Q481" s="164" t="s">
        <v>131</v>
      </c>
      <c r="R481" s="209">
        <f t="shared" si="66"/>
        <v>4.361880623379637</v>
      </c>
      <c r="S481" s="139"/>
      <c r="U481" s="203">
        <f t="shared" si="71"/>
        <v>1.4729032999999996</v>
      </c>
    </row>
    <row r="482" spans="2:21" s="165" customFormat="1" x14ac:dyDescent="0.2">
      <c r="B482" s="136"/>
      <c r="C482" s="208" t="s">
        <v>338</v>
      </c>
      <c r="D482" s="208" t="s">
        <v>351</v>
      </c>
      <c r="E482" s="208">
        <v>0.23</v>
      </c>
      <c r="F482" s="208">
        <v>0.46</v>
      </c>
      <c r="G482" s="208">
        <v>0.03</v>
      </c>
      <c r="H482" s="208">
        <v>0.28000000000000003</v>
      </c>
      <c r="I482" s="152" t="s">
        <v>32</v>
      </c>
      <c r="J482" s="208">
        <v>1.53</v>
      </c>
      <c r="K482" s="208">
        <v>2.75</v>
      </c>
      <c r="L482" s="208">
        <v>6.4</v>
      </c>
      <c r="M482" s="208" t="s">
        <v>131</v>
      </c>
      <c r="N482" s="208" t="s">
        <v>131</v>
      </c>
      <c r="O482" s="208">
        <v>0.44</v>
      </c>
      <c r="P482" s="214">
        <f t="shared" si="70"/>
        <v>0.17584892587462633</v>
      </c>
      <c r="Q482" s="164" t="s">
        <v>131</v>
      </c>
      <c r="R482" s="209">
        <f t="shared" si="66"/>
        <v>8.1477017693915812</v>
      </c>
      <c r="S482" s="139"/>
      <c r="U482" s="203">
        <f t="shared" si="71"/>
        <v>2.0977358960000005</v>
      </c>
    </row>
    <row r="483" spans="2:21" s="165" customFormat="1" x14ac:dyDescent="0.2">
      <c r="B483" s="136"/>
      <c r="C483" s="208" t="s">
        <v>20</v>
      </c>
      <c r="D483" s="208" t="s">
        <v>352</v>
      </c>
      <c r="E483" s="208">
        <v>0.19</v>
      </c>
      <c r="F483" s="208">
        <v>0.43</v>
      </c>
      <c r="G483" s="208">
        <v>0.01</v>
      </c>
      <c r="H483" s="208">
        <v>0.36</v>
      </c>
      <c r="I483" s="208" t="s">
        <v>51</v>
      </c>
      <c r="J483" s="208">
        <v>1.6</v>
      </c>
      <c r="K483" s="208">
        <v>2.73</v>
      </c>
      <c r="L483" s="208">
        <v>2.7</v>
      </c>
      <c r="M483" s="208" t="s">
        <v>131</v>
      </c>
      <c r="N483" s="208" t="s">
        <v>131</v>
      </c>
      <c r="O483" s="208">
        <v>0.41</v>
      </c>
      <c r="P483" s="214">
        <f t="shared" si="70"/>
        <v>0.1292042465442344</v>
      </c>
      <c r="Q483" s="164" t="s">
        <v>131</v>
      </c>
      <c r="R483" s="209">
        <f t="shared" si="66"/>
        <v>15.380584142300867</v>
      </c>
      <c r="S483" s="139"/>
      <c r="U483" s="203">
        <f t="shared" si="71"/>
        <v>2.733105944000001</v>
      </c>
    </row>
    <row r="484" spans="2:21" s="165" customFormat="1" x14ac:dyDescent="0.2">
      <c r="B484" s="136"/>
      <c r="C484" s="208" t="s">
        <v>21</v>
      </c>
      <c r="D484" s="208" t="s">
        <v>353</v>
      </c>
      <c r="E484" s="208">
        <v>0.21</v>
      </c>
      <c r="F484" s="209">
        <v>0.4</v>
      </c>
      <c r="G484" s="208">
        <v>0.03</v>
      </c>
      <c r="H484" s="208">
        <v>0.36</v>
      </c>
      <c r="I484" s="208" t="s">
        <v>51</v>
      </c>
      <c r="J484" s="208">
        <v>1.51</v>
      </c>
      <c r="K484" s="208">
        <v>2.73</v>
      </c>
      <c r="L484" s="208">
        <v>0.6</v>
      </c>
      <c r="M484" s="208" t="s">
        <v>131</v>
      </c>
      <c r="N484" s="208" t="s">
        <v>131</v>
      </c>
      <c r="O484" s="208">
        <v>0.45</v>
      </c>
      <c r="P484" s="214">
        <f t="shared" si="70"/>
        <v>7.5506893743615106E-2</v>
      </c>
      <c r="Q484" s="164" t="s">
        <v>131</v>
      </c>
      <c r="R484" s="209">
        <f t="shared" si="66"/>
        <v>13.867692788056564</v>
      </c>
      <c r="S484" s="139"/>
      <c r="U484" s="203">
        <f t="shared" si="71"/>
        <v>2.6295618750000012</v>
      </c>
    </row>
    <row r="485" spans="2:21" s="165" customFormat="1" x14ac:dyDescent="0.2">
      <c r="B485" s="136"/>
      <c r="C485" s="208" t="s">
        <v>348</v>
      </c>
      <c r="D485" s="208" t="s">
        <v>354</v>
      </c>
      <c r="E485" s="208">
        <v>0.21</v>
      </c>
      <c r="F485" s="209">
        <v>0.4</v>
      </c>
      <c r="G485" s="208">
        <v>0.09</v>
      </c>
      <c r="H485" s="209">
        <v>0.3</v>
      </c>
      <c r="I485" s="152" t="s">
        <v>32</v>
      </c>
      <c r="J485" s="208">
        <v>1.38</v>
      </c>
      <c r="K485" s="208">
        <v>2.71</v>
      </c>
      <c r="L485" s="208">
        <v>3</v>
      </c>
      <c r="M485" s="208" t="s">
        <v>131</v>
      </c>
      <c r="N485" s="208" t="s">
        <v>131</v>
      </c>
      <c r="O485" s="208">
        <v>0.49</v>
      </c>
      <c r="P485" s="214">
        <f t="shared" si="70"/>
        <v>0.13415867140331778</v>
      </c>
      <c r="Q485" s="164" t="s">
        <v>131</v>
      </c>
      <c r="R485" s="209">
        <f t="shared" si="66"/>
        <v>12.149956274822008</v>
      </c>
      <c r="S485" s="139"/>
      <c r="U485" s="203">
        <f t="shared" si="71"/>
        <v>2.4973255710000002</v>
      </c>
    </row>
    <row r="486" spans="2:21" s="165" customFormat="1" x14ac:dyDescent="0.2">
      <c r="B486" s="158"/>
      <c r="C486" s="204" t="s">
        <v>132</v>
      </c>
      <c r="D486" s="204" t="s">
        <v>355</v>
      </c>
      <c r="E486" s="204">
        <v>0.22</v>
      </c>
      <c r="F486" s="204">
        <v>0.39</v>
      </c>
      <c r="G486" s="204">
        <v>0.14000000000000001</v>
      </c>
      <c r="H486" s="204">
        <v>0.26</v>
      </c>
      <c r="I486" s="154" t="s">
        <v>32</v>
      </c>
      <c r="J486" s="204">
        <v>1.41</v>
      </c>
      <c r="K486" s="204">
        <v>2.68</v>
      </c>
      <c r="L486" s="204">
        <v>2.2999999999999998</v>
      </c>
      <c r="M486" s="204" t="s">
        <v>131</v>
      </c>
      <c r="N486" s="204" t="s">
        <v>131</v>
      </c>
      <c r="O486" s="204">
        <v>0.47</v>
      </c>
      <c r="P486" s="218">
        <f t="shared" si="70"/>
        <v>0.12201319890509738</v>
      </c>
      <c r="Q486" s="215" t="s">
        <v>131</v>
      </c>
      <c r="R486" s="209">
        <f t="shared" si="66"/>
        <v>12.629829024270167</v>
      </c>
      <c r="S486" s="161"/>
      <c r="U486" s="203">
        <f t="shared" si="71"/>
        <v>2.5360613989999994</v>
      </c>
    </row>
    <row r="487" spans="2:21" s="165" customFormat="1" x14ac:dyDescent="0.2">
      <c r="B487" s="148">
        <v>136</v>
      </c>
      <c r="C487" s="207" t="s">
        <v>17</v>
      </c>
      <c r="D487" s="207" t="s">
        <v>78</v>
      </c>
      <c r="E487" s="207">
        <v>0.19</v>
      </c>
      <c r="F487" s="207">
        <v>0.06</v>
      </c>
      <c r="G487" s="207">
        <v>0.23</v>
      </c>
      <c r="H487" s="207">
        <v>0.51</v>
      </c>
      <c r="I487" s="207" t="s">
        <v>6</v>
      </c>
      <c r="J487" s="207">
        <v>1.25</v>
      </c>
      <c r="K487" s="207">
        <v>2.86</v>
      </c>
      <c r="L487" s="207">
        <v>1.1000000000000001</v>
      </c>
      <c r="M487" s="207" t="s">
        <v>131</v>
      </c>
      <c r="N487" s="207" t="s">
        <v>131</v>
      </c>
      <c r="O487" s="207">
        <v>0.56000000000000005</v>
      </c>
      <c r="P487" s="214">
        <f t="shared" ref="P487:P497" si="72">O487-Q487</f>
        <v>0.49000000000000005</v>
      </c>
      <c r="Q487" s="213">
        <v>7.0000000000000007E-2</v>
      </c>
      <c r="R487" s="210">
        <f t="shared" si="66"/>
        <v>96.083691678613064</v>
      </c>
      <c r="S487" s="163" t="s">
        <v>346</v>
      </c>
      <c r="U487" s="203">
        <f t="shared" si="71"/>
        <v>4.5652195999999989</v>
      </c>
    </row>
    <row r="488" spans="2:21" s="165" customFormat="1" x14ac:dyDescent="0.2">
      <c r="B488" s="158"/>
      <c r="C488" s="204" t="s">
        <v>235</v>
      </c>
      <c r="D488" s="166" t="s">
        <v>356</v>
      </c>
      <c r="E488" s="204">
        <v>0.15</v>
      </c>
      <c r="F488" s="204">
        <v>0.03</v>
      </c>
      <c r="G488" s="204">
        <v>0.09</v>
      </c>
      <c r="H488" s="204">
        <v>0.73</v>
      </c>
      <c r="I488" s="204" t="s">
        <v>194</v>
      </c>
      <c r="J488" s="204">
        <v>1.3</v>
      </c>
      <c r="K488" s="204">
        <v>3.03</v>
      </c>
      <c r="L488" s="204">
        <v>15.3</v>
      </c>
      <c r="M488" s="204" t="s">
        <v>131</v>
      </c>
      <c r="N488" s="204" t="s">
        <v>131</v>
      </c>
      <c r="O488" s="204">
        <v>0.56999999999999995</v>
      </c>
      <c r="P488" s="218">
        <f t="shared" si="72"/>
        <v>0.51999999999999991</v>
      </c>
      <c r="Q488" s="215">
        <v>0.05</v>
      </c>
      <c r="R488" s="211">
        <f t="shared" si="66"/>
        <v>131.25875657392734</v>
      </c>
      <c r="S488" s="161"/>
      <c r="U488" s="203">
        <f t="shared" si="71"/>
        <v>4.8771706160000017</v>
      </c>
    </row>
    <row r="489" spans="2:21" s="165" customFormat="1" x14ac:dyDescent="0.2">
      <c r="B489" s="148">
        <v>137</v>
      </c>
      <c r="C489" s="207" t="s">
        <v>17</v>
      </c>
      <c r="D489" s="207" t="s">
        <v>36</v>
      </c>
      <c r="E489" s="207">
        <v>0.14000000000000001</v>
      </c>
      <c r="F489" s="207">
        <v>0.11</v>
      </c>
      <c r="G489" s="207">
        <v>0.28000000000000003</v>
      </c>
      <c r="H489" s="207">
        <v>0.47</v>
      </c>
      <c r="I489" s="207" t="s">
        <v>6</v>
      </c>
      <c r="J489" s="207">
        <v>0.84</v>
      </c>
      <c r="K489" s="207">
        <v>2.42</v>
      </c>
      <c r="L489" s="207">
        <v>2.2000000000000002</v>
      </c>
      <c r="M489" s="207" t="s">
        <v>131</v>
      </c>
      <c r="N489" s="207" t="s">
        <v>131</v>
      </c>
      <c r="O489" s="207">
        <v>0.65</v>
      </c>
      <c r="P489" s="214">
        <f t="shared" si="72"/>
        <v>0.47000000000000003</v>
      </c>
      <c r="Q489" s="213">
        <v>0.18</v>
      </c>
      <c r="R489" s="209">
        <f t="shared" si="66"/>
        <v>76.984097534624951</v>
      </c>
      <c r="S489" s="163" t="s">
        <v>346</v>
      </c>
      <c r="U489" s="203">
        <f t="shared" si="71"/>
        <v>4.3435988749999996</v>
      </c>
    </row>
    <row r="490" spans="2:21" s="165" customFormat="1" x14ac:dyDescent="0.2">
      <c r="B490" s="136"/>
      <c r="C490" s="208" t="s">
        <v>19</v>
      </c>
      <c r="D490" s="208" t="s">
        <v>359</v>
      </c>
      <c r="E490" s="208">
        <v>0.18</v>
      </c>
      <c r="F490" s="208">
        <v>0.15</v>
      </c>
      <c r="G490" s="208">
        <v>0.28999999999999998</v>
      </c>
      <c r="H490" s="208">
        <v>0.38</v>
      </c>
      <c r="I490" s="208" t="s">
        <v>59</v>
      </c>
      <c r="J490" s="208">
        <v>0.89</v>
      </c>
      <c r="K490" s="208">
        <v>2.44</v>
      </c>
      <c r="L490" s="208">
        <v>0.9</v>
      </c>
      <c r="M490" s="208" t="s">
        <v>131</v>
      </c>
      <c r="N490" s="208" t="s">
        <v>131</v>
      </c>
      <c r="O490" s="208">
        <v>0.64</v>
      </c>
      <c r="P490" s="214">
        <f t="shared" si="72"/>
        <v>0.43000000000000005</v>
      </c>
      <c r="Q490" s="164">
        <v>0.21</v>
      </c>
      <c r="R490" s="209">
        <f t="shared" si="66"/>
        <v>51.137503106321056</v>
      </c>
      <c r="S490" s="139"/>
      <c r="U490" s="203">
        <f t="shared" si="71"/>
        <v>3.9345181439999992</v>
      </c>
    </row>
    <row r="491" spans="2:21" s="165" customFormat="1" x14ac:dyDescent="0.2">
      <c r="B491" s="136"/>
      <c r="C491" s="208" t="s">
        <v>357</v>
      </c>
      <c r="D491" s="208" t="s">
        <v>360</v>
      </c>
      <c r="E491" s="208">
        <v>0.24</v>
      </c>
      <c r="F491" s="208">
        <v>0.14000000000000001</v>
      </c>
      <c r="G491" s="208">
        <v>0.34</v>
      </c>
      <c r="H491" s="208">
        <v>0.28000000000000003</v>
      </c>
      <c r="I491" s="208" t="s">
        <v>59</v>
      </c>
      <c r="J491" s="208">
        <v>0.88</v>
      </c>
      <c r="K491" s="208">
        <v>2.36</v>
      </c>
      <c r="L491" s="208">
        <v>0.6</v>
      </c>
      <c r="M491" s="208" t="s">
        <v>131</v>
      </c>
      <c r="N491" s="208" t="s">
        <v>131</v>
      </c>
      <c r="O491" s="208">
        <v>0.63</v>
      </c>
      <c r="P491" s="214">
        <f t="shared" si="72"/>
        <v>0.44</v>
      </c>
      <c r="Q491" s="164">
        <v>0.19</v>
      </c>
      <c r="R491" s="209">
        <f t="shared" si="66"/>
        <v>34.571837861489598</v>
      </c>
      <c r="S491" s="139"/>
      <c r="U491" s="203">
        <f t="shared" si="71"/>
        <v>3.5430394160000005</v>
      </c>
    </row>
    <row r="492" spans="2:21" s="165" customFormat="1" x14ac:dyDescent="0.2">
      <c r="B492" s="158"/>
      <c r="C492" s="204" t="s">
        <v>358</v>
      </c>
      <c r="D492" s="204" t="s">
        <v>361</v>
      </c>
      <c r="E492" s="204">
        <v>0.25</v>
      </c>
      <c r="F492" s="204">
        <v>0.13</v>
      </c>
      <c r="G492" s="204">
        <v>0.28999999999999998</v>
      </c>
      <c r="H492" s="204">
        <v>0.33</v>
      </c>
      <c r="I492" s="204" t="s">
        <v>59</v>
      </c>
      <c r="J492" s="204">
        <v>0.96</v>
      </c>
      <c r="K492" s="204">
        <v>2.42</v>
      </c>
      <c r="L492" s="204">
        <v>0.8</v>
      </c>
      <c r="M492" s="204" t="s">
        <v>131</v>
      </c>
      <c r="N492" s="204" t="s">
        <v>131</v>
      </c>
      <c r="O492" s="211">
        <v>0.6</v>
      </c>
      <c r="P492" s="218">
        <f t="shared" si="72"/>
        <v>0.41</v>
      </c>
      <c r="Q492" s="215">
        <v>0.19</v>
      </c>
      <c r="R492" s="209">
        <f t="shared" si="66"/>
        <v>38.272575679194034</v>
      </c>
      <c r="S492" s="161"/>
      <c r="U492" s="203">
        <f t="shared" si="71"/>
        <v>3.6447336000000012</v>
      </c>
    </row>
    <row r="493" spans="2:21" s="165" customFormat="1" x14ac:dyDescent="0.2">
      <c r="B493" s="148">
        <v>138</v>
      </c>
      <c r="C493" s="207" t="s">
        <v>178</v>
      </c>
      <c r="D493" s="207" t="s">
        <v>364</v>
      </c>
      <c r="E493" s="207">
        <v>0.06</v>
      </c>
      <c r="F493" s="207">
        <v>7.0000000000000007E-2</v>
      </c>
      <c r="G493" s="207">
        <v>0.21</v>
      </c>
      <c r="H493" s="207">
        <v>0.66</v>
      </c>
      <c r="I493" s="207" t="s">
        <v>194</v>
      </c>
      <c r="J493" s="207">
        <v>1.02</v>
      </c>
      <c r="K493" s="207">
        <v>2.99</v>
      </c>
      <c r="L493" s="207">
        <v>1.7</v>
      </c>
      <c r="M493" s="207" t="s">
        <v>131</v>
      </c>
      <c r="N493" s="207" t="s">
        <v>131</v>
      </c>
      <c r="O493" s="207">
        <v>0.66</v>
      </c>
      <c r="P493" s="214">
        <f t="shared" si="72"/>
        <v>0.59000000000000008</v>
      </c>
      <c r="Q493" s="213">
        <v>7.0000000000000007E-2</v>
      </c>
      <c r="R493" s="210">
        <f t="shared" si="66"/>
        <v>97.261083387543252</v>
      </c>
      <c r="S493" s="163" t="s">
        <v>346</v>
      </c>
      <c r="U493" s="203">
        <f t="shared" si="71"/>
        <v>4.5773989440000005</v>
      </c>
    </row>
    <row r="494" spans="2:21" s="165" customFormat="1" x14ac:dyDescent="0.2">
      <c r="B494" s="136"/>
      <c r="C494" s="208" t="s">
        <v>19</v>
      </c>
      <c r="D494" s="208" t="s">
        <v>365</v>
      </c>
      <c r="E494" s="208">
        <v>0.05</v>
      </c>
      <c r="F494" s="208">
        <v>7.0000000000000007E-2</v>
      </c>
      <c r="G494" s="208">
        <v>0.18</v>
      </c>
      <c r="H494" s="209">
        <v>0.7</v>
      </c>
      <c r="I494" s="208" t="s">
        <v>194</v>
      </c>
      <c r="J494" s="208">
        <v>1.1200000000000001</v>
      </c>
      <c r="K494" s="208">
        <v>2.94</v>
      </c>
      <c r="L494" s="208">
        <v>0.7</v>
      </c>
      <c r="M494" s="208" t="s">
        <v>131</v>
      </c>
      <c r="N494" s="208" t="s">
        <v>131</v>
      </c>
      <c r="O494" s="208">
        <v>0.62</v>
      </c>
      <c r="P494" s="214">
        <f t="shared" si="72"/>
        <v>0.56000000000000005</v>
      </c>
      <c r="Q494" s="164">
        <v>0.06</v>
      </c>
      <c r="R494" s="209">
        <f t="shared" si="66"/>
        <v>112.90814093042765</v>
      </c>
      <c r="S494" s="139"/>
      <c r="U494" s="203">
        <f t="shared" si="71"/>
        <v>4.726574576</v>
      </c>
    </row>
    <row r="495" spans="2:21" s="165" customFormat="1" x14ac:dyDescent="0.2">
      <c r="B495" s="136"/>
      <c r="C495" s="208" t="s">
        <v>235</v>
      </c>
      <c r="D495" s="208" t="s">
        <v>366</v>
      </c>
      <c r="E495" s="208">
        <v>0.03</v>
      </c>
      <c r="F495" s="208">
        <v>0.09</v>
      </c>
      <c r="G495" s="208">
        <v>0.23</v>
      </c>
      <c r="H495" s="209">
        <v>0.65</v>
      </c>
      <c r="I495" s="208" t="s">
        <v>194</v>
      </c>
      <c r="J495" s="208">
        <v>1.1299999999999999</v>
      </c>
      <c r="K495" s="208">
        <v>2.91</v>
      </c>
      <c r="L495" s="208">
        <v>0.9</v>
      </c>
      <c r="M495" s="208" t="s">
        <v>131</v>
      </c>
      <c r="N495" s="208" t="s">
        <v>131</v>
      </c>
      <c r="O495" s="208">
        <v>0.61</v>
      </c>
      <c r="P495" s="214">
        <f t="shared" si="72"/>
        <v>0.53</v>
      </c>
      <c r="Q495" s="164">
        <v>0.08</v>
      </c>
      <c r="R495" s="209">
        <f t="shared" si="66"/>
        <v>127.47134624393233</v>
      </c>
      <c r="S495" s="139"/>
      <c r="U495" s="203">
        <f t="shared" si="71"/>
        <v>4.8478916040000026</v>
      </c>
    </row>
    <row r="496" spans="2:21" s="165" customFormat="1" x14ac:dyDescent="0.2">
      <c r="B496" s="136"/>
      <c r="C496" s="208" t="s">
        <v>362</v>
      </c>
      <c r="D496" s="208" t="s">
        <v>367</v>
      </c>
      <c r="E496" s="208">
        <v>0.14000000000000001</v>
      </c>
      <c r="F496" s="208">
        <v>0.16</v>
      </c>
      <c r="G496" s="208">
        <v>0.33</v>
      </c>
      <c r="H496" s="209">
        <v>0.37</v>
      </c>
      <c r="I496" s="208" t="s">
        <v>59</v>
      </c>
      <c r="J496" s="208">
        <v>1.05</v>
      </c>
      <c r="K496" s="208">
        <v>2.86</v>
      </c>
      <c r="L496" s="208">
        <v>0.9</v>
      </c>
      <c r="M496" s="208" t="s">
        <v>131</v>
      </c>
      <c r="N496" s="208" t="s">
        <v>131</v>
      </c>
      <c r="O496" s="208">
        <v>0.63</v>
      </c>
      <c r="P496" s="214">
        <f t="shared" si="72"/>
        <v>0.5</v>
      </c>
      <c r="Q496" s="164">
        <v>0.13</v>
      </c>
      <c r="R496" s="209">
        <f t="shared" si="66"/>
        <v>57.213998645010676</v>
      </c>
      <c r="S496" s="139"/>
      <c r="U496" s="203">
        <f t="shared" si="71"/>
        <v>4.0467986000000007</v>
      </c>
    </row>
    <row r="497" spans="2:21" s="165" customFormat="1" x14ac:dyDescent="0.2">
      <c r="B497" s="158"/>
      <c r="C497" s="204" t="s">
        <v>363</v>
      </c>
      <c r="D497" s="204" t="s">
        <v>368</v>
      </c>
      <c r="E497" s="204">
        <v>7.0000000000000007E-2</v>
      </c>
      <c r="F497" s="204">
        <v>0.18</v>
      </c>
      <c r="G497" s="204">
        <v>0.35</v>
      </c>
      <c r="H497" s="211">
        <v>0.4</v>
      </c>
      <c r="I497" s="204" t="s">
        <v>59</v>
      </c>
      <c r="J497" s="204">
        <v>1.05</v>
      </c>
      <c r="K497" s="204">
        <v>2.79</v>
      </c>
      <c r="L497" s="204">
        <v>0.7</v>
      </c>
      <c r="M497" s="204" t="s">
        <v>131</v>
      </c>
      <c r="N497" s="204" t="s">
        <v>131</v>
      </c>
      <c r="O497" s="204">
        <v>0.62</v>
      </c>
      <c r="P497" s="214">
        <f t="shared" si="72"/>
        <v>0.47</v>
      </c>
      <c r="Q497" s="215">
        <v>0.15</v>
      </c>
      <c r="R497" s="209">
        <f t="shared" si="66"/>
        <v>73.475689764129314</v>
      </c>
      <c r="S497" s="161"/>
      <c r="U497" s="203">
        <f t="shared" si="71"/>
        <v>4.2969546000000021</v>
      </c>
    </row>
    <row r="498" spans="2:21" s="165" customFormat="1" x14ac:dyDescent="0.2">
      <c r="B498" s="148">
        <v>139</v>
      </c>
      <c r="C498" s="207" t="s">
        <v>178</v>
      </c>
      <c r="D498" s="207" t="s">
        <v>158</v>
      </c>
      <c r="E498" s="207">
        <v>0.24</v>
      </c>
      <c r="F498" s="207">
        <v>0.26</v>
      </c>
      <c r="G498" s="207">
        <v>0.21</v>
      </c>
      <c r="H498" s="207">
        <v>0.28999999999999998</v>
      </c>
      <c r="I498" s="149" t="s">
        <v>32</v>
      </c>
      <c r="J498" s="207">
        <v>1.47</v>
      </c>
      <c r="K498" s="207">
        <v>2.5099999999999998</v>
      </c>
      <c r="L498" s="207">
        <v>0.3</v>
      </c>
      <c r="M498" s="207" t="s">
        <v>131</v>
      </c>
      <c r="N498" s="207" t="s">
        <v>131</v>
      </c>
      <c r="O498" s="207">
        <v>0.41</v>
      </c>
      <c r="P498" s="216">
        <f t="shared" ref="P498:P506" si="73">10^((LOG(L498*24)-4.3)/2.8)</f>
        <v>5.8948925261695886E-2</v>
      </c>
      <c r="Q498" s="213" t="s">
        <v>131</v>
      </c>
      <c r="R498" s="210">
        <f t="shared" si="66"/>
        <v>30.696253152654901</v>
      </c>
      <c r="S498" s="163" t="s">
        <v>346</v>
      </c>
      <c r="U498" s="203">
        <f t="shared" si="71"/>
        <v>3.4241406000000012</v>
      </c>
    </row>
    <row r="499" spans="2:21" s="165" customFormat="1" x14ac:dyDescent="0.2">
      <c r="B499" s="136"/>
      <c r="C499" s="208" t="s">
        <v>106</v>
      </c>
      <c r="D499" s="208" t="s">
        <v>369</v>
      </c>
      <c r="E499" s="208">
        <v>0.23</v>
      </c>
      <c r="F499" s="208">
        <v>0.26</v>
      </c>
      <c r="G499" s="208">
        <v>0.17</v>
      </c>
      <c r="H499" s="208">
        <v>0.34</v>
      </c>
      <c r="I499" s="152" t="s">
        <v>32</v>
      </c>
      <c r="J499" s="208">
        <v>1.33</v>
      </c>
      <c r="K499" s="208">
        <v>2.67</v>
      </c>
      <c r="L499" s="208">
        <v>0.3</v>
      </c>
      <c r="M499" s="208" t="s">
        <v>131</v>
      </c>
      <c r="N499" s="208" t="s">
        <v>131</v>
      </c>
      <c r="O499" s="209">
        <v>0.5</v>
      </c>
      <c r="P499" s="214">
        <f t="shared" si="73"/>
        <v>5.8948925261695886E-2</v>
      </c>
      <c r="Q499" s="164" t="s">
        <v>131</v>
      </c>
      <c r="R499" s="209">
        <f t="shared" si="66"/>
        <v>25.61222047784128</v>
      </c>
      <c r="S499" s="139"/>
      <c r="U499" s="203">
        <f t="shared" si="71"/>
        <v>3.2430696000000006</v>
      </c>
    </row>
    <row r="500" spans="2:21" s="165" customFormat="1" x14ac:dyDescent="0.2">
      <c r="B500" s="136"/>
      <c r="C500" s="208" t="s">
        <v>132</v>
      </c>
      <c r="D500" s="208" t="s">
        <v>370</v>
      </c>
      <c r="E500" s="208">
        <v>0.15</v>
      </c>
      <c r="F500" s="208">
        <v>0.15</v>
      </c>
      <c r="G500" s="208">
        <v>0.19</v>
      </c>
      <c r="H500" s="208">
        <v>0.51</v>
      </c>
      <c r="I500" s="208" t="s">
        <v>6</v>
      </c>
      <c r="J500" s="209">
        <v>1.3</v>
      </c>
      <c r="K500" s="208">
        <v>2.79</v>
      </c>
      <c r="L500" s="208">
        <v>0.2</v>
      </c>
      <c r="M500" s="208" t="s">
        <v>131</v>
      </c>
      <c r="N500" s="208" t="s">
        <v>131</v>
      </c>
      <c r="O500" s="208">
        <v>0.53</v>
      </c>
      <c r="P500" s="214">
        <f t="shared" si="73"/>
        <v>5.1001876607963514E-2</v>
      </c>
      <c r="Q500" s="164" t="s">
        <v>131</v>
      </c>
      <c r="R500" s="209">
        <f t="shared" si="66"/>
        <v>86.257568259665902</v>
      </c>
      <c r="S500" s="139"/>
      <c r="U500" s="203">
        <f t="shared" si="71"/>
        <v>4.4573377999999995</v>
      </c>
    </row>
    <row r="501" spans="2:21" s="165" customFormat="1" x14ac:dyDescent="0.2">
      <c r="B501" s="158"/>
      <c r="C501" s="204" t="s">
        <v>126</v>
      </c>
      <c r="D501" s="204" t="s">
        <v>39</v>
      </c>
      <c r="E501" s="204">
        <v>0.32</v>
      </c>
      <c r="F501" s="204">
        <v>0.34</v>
      </c>
      <c r="G501" s="204">
        <v>0.16</v>
      </c>
      <c r="H501" s="204">
        <v>0.17</v>
      </c>
      <c r="I501" s="204" t="s">
        <v>186</v>
      </c>
      <c r="J501" s="204">
        <v>1.69</v>
      </c>
      <c r="K501" s="204">
        <v>2.73</v>
      </c>
      <c r="L501" s="204">
        <v>0.9</v>
      </c>
      <c r="M501" s="204" t="s">
        <v>131</v>
      </c>
      <c r="N501" s="204" t="s">
        <v>131</v>
      </c>
      <c r="O501" s="204">
        <v>0.38</v>
      </c>
      <c r="P501" s="214">
        <f t="shared" si="73"/>
        <v>8.72722835328021E-2</v>
      </c>
      <c r="Q501" s="215" t="s">
        <v>131</v>
      </c>
      <c r="R501" s="209">
        <f t="shared" si="66"/>
        <v>13.224949827825963</v>
      </c>
      <c r="S501" s="161"/>
      <c r="U501" s="203">
        <f t="shared" si="71"/>
        <v>2.5821051839999996</v>
      </c>
    </row>
    <row r="502" spans="2:21" s="165" customFormat="1" x14ac:dyDescent="0.2">
      <c r="B502" s="148">
        <v>140</v>
      </c>
      <c r="C502" s="207" t="s">
        <v>178</v>
      </c>
      <c r="D502" s="207" t="s">
        <v>36</v>
      </c>
      <c r="E502" s="210">
        <v>0.3</v>
      </c>
      <c r="F502" s="210">
        <v>0.6</v>
      </c>
      <c r="G502" s="207">
        <v>0.04</v>
      </c>
      <c r="H502" s="207">
        <v>0.06</v>
      </c>
      <c r="I502" s="207" t="s">
        <v>2</v>
      </c>
      <c r="J502" s="207">
        <v>1.86</v>
      </c>
      <c r="K502" s="207">
        <v>2.57</v>
      </c>
      <c r="L502" s="207">
        <v>1.1000000000000001</v>
      </c>
      <c r="M502" s="207" t="s">
        <v>131</v>
      </c>
      <c r="N502" s="207" t="s">
        <v>131</v>
      </c>
      <c r="O502" s="207">
        <v>0.28000000000000003</v>
      </c>
      <c r="P502" s="216">
        <f t="shared" si="73"/>
        <v>9.3756503457026935E-2</v>
      </c>
      <c r="Q502" s="213" t="s">
        <v>131</v>
      </c>
      <c r="R502" s="210">
        <f t="shared" si="66"/>
        <v>10.519867371939426</v>
      </c>
      <c r="S502" s="163" t="s">
        <v>346</v>
      </c>
      <c r="U502" s="203">
        <f t="shared" si="71"/>
        <v>2.3532655999999994</v>
      </c>
    </row>
    <row r="503" spans="2:21" s="165" customFormat="1" x14ac:dyDescent="0.2">
      <c r="B503" s="136"/>
      <c r="C503" s="208" t="s">
        <v>209</v>
      </c>
      <c r="D503" s="208" t="s">
        <v>373</v>
      </c>
      <c r="E503" s="208">
        <v>0.26</v>
      </c>
      <c r="F503" s="208">
        <v>0.66</v>
      </c>
      <c r="G503" s="208">
        <v>0.03</v>
      </c>
      <c r="H503" s="208">
        <v>0.05</v>
      </c>
      <c r="I503" s="208" t="s">
        <v>2</v>
      </c>
      <c r="J503" s="208">
        <v>1.87</v>
      </c>
      <c r="K503" s="208">
        <v>2.67</v>
      </c>
      <c r="L503" s="208">
        <v>0.8</v>
      </c>
      <c r="M503" s="208" t="s">
        <v>131</v>
      </c>
      <c r="N503" s="208" t="s">
        <v>131</v>
      </c>
      <c r="O503" s="209">
        <v>0.3</v>
      </c>
      <c r="P503" s="214">
        <f t="shared" si="73"/>
        <v>8.3677285208502761E-2</v>
      </c>
      <c r="Q503" s="164" t="s">
        <v>131</v>
      </c>
      <c r="R503" s="209">
        <f t="shared" si="66"/>
        <v>8.7123956589699336</v>
      </c>
      <c r="S503" s="139"/>
      <c r="U503" s="203">
        <f t="shared" si="71"/>
        <v>2.1647468000000005</v>
      </c>
    </row>
    <row r="504" spans="2:21" s="165" customFormat="1" x14ac:dyDescent="0.2">
      <c r="B504" s="136"/>
      <c r="C504" s="208" t="s">
        <v>210</v>
      </c>
      <c r="D504" s="208" t="s">
        <v>374</v>
      </c>
      <c r="E504" s="208">
        <v>0.34</v>
      </c>
      <c r="F504" s="208">
        <v>0.56999999999999995</v>
      </c>
      <c r="G504" s="208">
        <v>0.03</v>
      </c>
      <c r="H504" s="208">
        <v>0.06</v>
      </c>
      <c r="I504" s="208" t="s">
        <v>2</v>
      </c>
      <c r="J504" s="208">
        <v>1.82</v>
      </c>
      <c r="K504" s="208">
        <v>2.73</v>
      </c>
      <c r="L504" s="208">
        <v>0.8</v>
      </c>
      <c r="M504" s="208" t="s">
        <v>131</v>
      </c>
      <c r="N504" s="208" t="s">
        <v>131</v>
      </c>
      <c r="O504" s="208">
        <v>0.33</v>
      </c>
      <c r="P504" s="214">
        <f t="shared" si="73"/>
        <v>8.3677285208502761E-2</v>
      </c>
      <c r="Q504" s="164" t="s">
        <v>131</v>
      </c>
      <c r="R504" s="209">
        <f t="shared" si="66"/>
        <v>6.8939731886334616</v>
      </c>
      <c r="S504" s="139"/>
      <c r="U504" s="203">
        <f t="shared" si="71"/>
        <v>1.9306475790000008</v>
      </c>
    </row>
    <row r="505" spans="2:21" s="165" customFormat="1" x14ac:dyDescent="0.2">
      <c r="B505" s="136"/>
      <c r="C505" s="208" t="s">
        <v>371</v>
      </c>
      <c r="D505" s="208" t="s">
        <v>375</v>
      </c>
      <c r="E505" s="208">
        <v>0.32</v>
      </c>
      <c r="F505" s="208">
        <v>0.57999999999999996</v>
      </c>
      <c r="G505" s="208">
        <v>0.04</v>
      </c>
      <c r="H505" s="208">
        <v>0.06</v>
      </c>
      <c r="I505" s="208" t="s">
        <v>2</v>
      </c>
      <c r="J505" s="208">
        <v>1.64</v>
      </c>
      <c r="K505" s="208">
        <v>2.67</v>
      </c>
      <c r="L505" s="208">
        <v>0.3</v>
      </c>
      <c r="M505" s="208" t="s">
        <v>131</v>
      </c>
      <c r="N505" s="208" t="s">
        <v>131</v>
      </c>
      <c r="O505" s="208">
        <v>0.39</v>
      </c>
      <c r="P505" s="214">
        <f t="shared" si="73"/>
        <v>5.8948925261695886E-2</v>
      </c>
      <c r="Q505" s="164" t="s">
        <v>131</v>
      </c>
      <c r="R505" s="209">
        <f t="shared" si="66"/>
        <v>5.1572412755340773</v>
      </c>
      <c r="S505" s="139"/>
      <c r="U505" s="203">
        <f t="shared" si="71"/>
        <v>1.6404018000000011</v>
      </c>
    </row>
    <row r="506" spans="2:21" s="165" customFormat="1" x14ac:dyDescent="0.2">
      <c r="B506" s="158"/>
      <c r="C506" s="204" t="s">
        <v>372</v>
      </c>
      <c r="D506" s="204" t="s">
        <v>376</v>
      </c>
      <c r="E506" s="204">
        <v>0.28999999999999998</v>
      </c>
      <c r="F506" s="204">
        <v>0.57999999999999996</v>
      </c>
      <c r="G506" s="204">
        <v>7.0000000000000007E-2</v>
      </c>
      <c r="H506" s="204">
        <v>0.06</v>
      </c>
      <c r="I506" s="204" t="s">
        <v>377</v>
      </c>
      <c r="J506" s="204">
        <v>1.43</v>
      </c>
      <c r="K506" s="204">
        <v>2.4900000000000002</v>
      </c>
      <c r="L506" s="204">
        <v>0.7</v>
      </c>
      <c r="M506" s="204" t="s">
        <v>131</v>
      </c>
      <c r="N506" s="204" t="s">
        <v>131</v>
      </c>
      <c r="O506" s="204">
        <v>0.43</v>
      </c>
      <c r="P506" s="218">
        <f t="shared" si="73"/>
        <v>7.9780393132546104E-2</v>
      </c>
      <c r="Q506" s="215" t="s">
        <v>131</v>
      </c>
      <c r="R506" s="209">
        <f t="shared" si="66"/>
        <v>5.0223457779321699</v>
      </c>
      <c r="S506" s="161"/>
      <c r="U506" s="203">
        <f t="shared" si="71"/>
        <v>1.613897111</v>
      </c>
    </row>
    <row r="507" spans="2:21" s="165" customFormat="1" x14ac:dyDescent="0.2">
      <c r="B507" s="148">
        <v>141</v>
      </c>
      <c r="C507" s="207" t="s">
        <v>131</v>
      </c>
      <c r="D507" s="207" t="s">
        <v>84</v>
      </c>
      <c r="E507" s="290">
        <v>0.49</v>
      </c>
      <c r="F507" s="290"/>
      <c r="G507" s="207">
        <v>0.17</v>
      </c>
      <c r="H507" s="207">
        <f>1-G507-E507</f>
        <v>0.33999999999999997</v>
      </c>
      <c r="I507" s="152" t="s">
        <v>32</v>
      </c>
      <c r="J507" s="210">
        <v>1.5</v>
      </c>
      <c r="K507" s="207" t="s">
        <v>131</v>
      </c>
      <c r="L507" s="207">
        <v>4.0999999999999996</v>
      </c>
      <c r="M507" s="207">
        <v>0.05</v>
      </c>
      <c r="N507" s="207">
        <f t="shared" ref="N507:N512" si="74">O507-M507</f>
        <v>0.38</v>
      </c>
      <c r="O507" s="207">
        <v>0.43</v>
      </c>
      <c r="P507" s="214">
        <f t="shared" ref="P507:P515" si="75">O507-Q507</f>
        <v>0.28000000000000003</v>
      </c>
      <c r="Q507" s="213">
        <v>0.15</v>
      </c>
      <c r="R507" s="210">
        <f t="shared" si="66"/>
        <v>32.757787464813852</v>
      </c>
      <c r="S507" s="163" t="s">
        <v>346</v>
      </c>
      <c r="U507" s="203">
        <f t="shared" ref="U507:U512" si="76">6.531-(7.326*O507)+(15.8*(H507^2))+(3.809*(O507^2))+(3.44*((E507))*H507)-(4.989*(E507)*O507)+(16.1*((E507)^2)*(O507^2))+(16*H507*(O507^2))-(13.6*((E507)^2)*H507)-(34.8*(H507^2)*O507)-(7.99*((E507)^2)*O507)</f>
        <v>3.4891407190000003</v>
      </c>
    </row>
    <row r="508" spans="2:21" s="165" customFormat="1" x14ac:dyDescent="0.2">
      <c r="B508" s="158"/>
      <c r="C508" s="204" t="s">
        <v>131</v>
      </c>
      <c r="D508" s="166" t="s">
        <v>219</v>
      </c>
      <c r="E508" s="287">
        <v>0.46</v>
      </c>
      <c r="F508" s="287"/>
      <c r="G508" s="204">
        <v>0.17</v>
      </c>
      <c r="H508" s="204">
        <v>0.37</v>
      </c>
      <c r="I508" s="204" t="s">
        <v>51</v>
      </c>
      <c r="J508" s="204">
        <v>1.53</v>
      </c>
      <c r="K508" s="204" t="s">
        <v>131</v>
      </c>
      <c r="L508" s="204">
        <v>3.4</v>
      </c>
      <c r="M508" s="204">
        <v>7.0000000000000007E-2</v>
      </c>
      <c r="N508" s="204">
        <f t="shared" si="74"/>
        <v>0.36</v>
      </c>
      <c r="O508" s="204">
        <v>0.43</v>
      </c>
      <c r="P508" s="218">
        <f t="shared" si="75"/>
        <v>0.32</v>
      </c>
      <c r="Q508" s="215">
        <v>0.11</v>
      </c>
      <c r="R508" s="211">
        <f t="shared" si="66"/>
        <v>41.719510788617342</v>
      </c>
      <c r="S508" s="161"/>
      <c r="U508" s="203">
        <f t="shared" si="76"/>
        <v>3.7309689039999987</v>
      </c>
    </row>
    <row r="509" spans="2:21" s="165" customFormat="1" x14ac:dyDescent="0.2">
      <c r="B509" s="148">
        <v>142</v>
      </c>
      <c r="C509" s="207" t="s">
        <v>131</v>
      </c>
      <c r="D509" s="207" t="s">
        <v>84</v>
      </c>
      <c r="E509" s="290">
        <v>0.67</v>
      </c>
      <c r="F509" s="290"/>
      <c r="G509" s="207">
        <v>0.17</v>
      </c>
      <c r="H509" s="207">
        <f>1-G509-E509</f>
        <v>0.15999999999999992</v>
      </c>
      <c r="I509" s="208" t="s">
        <v>186</v>
      </c>
      <c r="J509" s="207">
        <v>1.55</v>
      </c>
      <c r="K509" s="207" t="s">
        <v>131</v>
      </c>
      <c r="L509" s="207">
        <v>4.5</v>
      </c>
      <c r="M509" s="207">
        <v>0.04</v>
      </c>
      <c r="N509" s="208">
        <f t="shared" si="74"/>
        <v>0.31</v>
      </c>
      <c r="O509" s="207">
        <v>0.35</v>
      </c>
      <c r="P509" s="214">
        <f t="shared" si="75"/>
        <v>0.26</v>
      </c>
      <c r="Q509" s="213">
        <v>0.09</v>
      </c>
      <c r="R509" s="209">
        <f t="shared" si="66"/>
        <v>14.758361079014449</v>
      </c>
      <c r="S509" s="163" t="s">
        <v>346</v>
      </c>
      <c r="U509" s="203">
        <f t="shared" si="76"/>
        <v>2.6918097749999994</v>
      </c>
    </row>
    <row r="510" spans="2:21" s="165" customFormat="1" x14ac:dyDescent="0.2">
      <c r="B510" s="158"/>
      <c r="C510" s="204" t="s">
        <v>131</v>
      </c>
      <c r="D510" s="166" t="s">
        <v>219</v>
      </c>
      <c r="E510" s="287">
        <v>0.64</v>
      </c>
      <c r="F510" s="287"/>
      <c r="G510" s="204">
        <v>0.14000000000000001</v>
      </c>
      <c r="H510" s="204">
        <v>0.22</v>
      </c>
      <c r="I510" s="154" t="s">
        <v>32</v>
      </c>
      <c r="J510" s="211">
        <v>1.6</v>
      </c>
      <c r="K510" s="204" t="s">
        <v>131</v>
      </c>
      <c r="L510" s="204">
        <v>7.1</v>
      </c>
      <c r="M510" s="204">
        <v>0.04</v>
      </c>
      <c r="N510" s="204">
        <f t="shared" si="74"/>
        <v>0.34</v>
      </c>
      <c r="O510" s="204">
        <v>0.38</v>
      </c>
      <c r="P510" s="218">
        <f t="shared" si="75"/>
        <v>0.34</v>
      </c>
      <c r="Q510" s="215">
        <v>0.04</v>
      </c>
      <c r="R510" s="211">
        <f t="shared" si="66"/>
        <v>14.647020618066637</v>
      </c>
      <c r="S510" s="161"/>
      <c r="U510" s="203">
        <f t="shared" si="76"/>
        <v>2.6842369440000007</v>
      </c>
    </row>
    <row r="511" spans="2:21" s="165" customFormat="1" x14ac:dyDescent="0.2">
      <c r="B511" s="148">
        <v>143</v>
      </c>
      <c r="C511" s="207" t="s">
        <v>131</v>
      </c>
      <c r="D511" s="207" t="s">
        <v>84</v>
      </c>
      <c r="E511" s="290">
        <v>0.63</v>
      </c>
      <c r="F511" s="290"/>
      <c r="G511" s="207">
        <v>0.19</v>
      </c>
      <c r="H511" s="207">
        <f>1-G511-E511</f>
        <v>0.18000000000000005</v>
      </c>
      <c r="I511" s="208" t="s">
        <v>186</v>
      </c>
      <c r="J511" s="207">
        <v>1.71</v>
      </c>
      <c r="K511" s="207" t="s">
        <v>131</v>
      </c>
      <c r="L511" s="207">
        <v>1.1000000000000001</v>
      </c>
      <c r="M511" s="207">
        <v>0.05</v>
      </c>
      <c r="N511" s="208">
        <f t="shared" si="74"/>
        <v>0.29000000000000004</v>
      </c>
      <c r="O511" s="207">
        <v>0.34</v>
      </c>
      <c r="P511" s="214">
        <f t="shared" si="75"/>
        <v>0.26</v>
      </c>
      <c r="Q511" s="213">
        <v>0.08</v>
      </c>
      <c r="R511" s="209">
        <f t="shared" si="66"/>
        <v>19.149727083294305</v>
      </c>
      <c r="S511" s="163" t="s">
        <v>346</v>
      </c>
      <c r="U511" s="203">
        <f t="shared" si="76"/>
        <v>2.9522884639999996</v>
      </c>
    </row>
    <row r="512" spans="2:21" s="165" customFormat="1" x14ac:dyDescent="0.2">
      <c r="B512" s="158"/>
      <c r="C512" s="204" t="s">
        <v>131</v>
      </c>
      <c r="D512" s="166" t="s">
        <v>219</v>
      </c>
      <c r="E512" s="287">
        <v>0.57999999999999996</v>
      </c>
      <c r="F512" s="287"/>
      <c r="G512" s="204">
        <v>0.16</v>
      </c>
      <c r="H512" s="204">
        <v>0.26</v>
      </c>
      <c r="I512" s="152" t="s">
        <v>32</v>
      </c>
      <c r="J512" s="204">
        <v>1.73</v>
      </c>
      <c r="K512" s="204" t="s">
        <v>131</v>
      </c>
      <c r="L512" s="204">
        <v>3.4</v>
      </c>
      <c r="M512" s="204">
        <v>0.04</v>
      </c>
      <c r="N512" s="209">
        <f t="shared" si="74"/>
        <v>0.30000000000000004</v>
      </c>
      <c r="O512" s="204">
        <v>0.34</v>
      </c>
      <c r="P512" s="218">
        <f t="shared" si="75"/>
        <v>0.28000000000000003</v>
      </c>
      <c r="Q512" s="215">
        <v>0.06</v>
      </c>
      <c r="R512" s="211">
        <f t="shared" si="66"/>
        <v>26.769253835940578</v>
      </c>
      <c r="S512" s="161"/>
      <c r="U512" s="203">
        <f t="shared" si="76"/>
        <v>3.2872539840000017</v>
      </c>
    </row>
    <row r="513" spans="2:21" s="165" customFormat="1" x14ac:dyDescent="0.2">
      <c r="B513" s="148">
        <v>144</v>
      </c>
      <c r="C513" s="207" t="s">
        <v>378</v>
      </c>
      <c r="D513" s="207" t="s">
        <v>148</v>
      </c>
      <c r="E513" s="207">
        <v>0.56999999999999995</v>
      </c>
      <c r="F513" s="207">
        <v>0.28999999999999998</v>
      </c>
      <c r="G513" s="207">
        <v>0.05</v>
      </c>
      <c r="H513" s="207">
        <v>0.09</v>
      </c>
      <c r="I513" s="207" t="s">
        <v>136</v>
      </c>
      <c r="J513" s="207">
        <v>1.44</v>
      </c>
      <c r="K513" s="207">
        <v>2.76</v>
      </c>
      <c r="L513" s="207">
        <v>39.6</v>
      </c>
      <c r="M513" s="207" t="s">
        <v>131</v>
      </c>
      <c r="N513" s="207" t="s">
        <v>131</v>
      </c>
      <c r="O513" s="207">
        <v>0.48</v>
      </c>
      <c r="P513" s="214">
        <f t="shared" si="75"/>
        <v>0.43</v>
      </c>
      <c r="Q513" s="213">
        <v>0.05</v>
      </c>
      <c r="R513" s="209">
        <f t="shared" si="66"/>
        <v>4.1581967386121237</v>
      </c>
      <c r="S513" s="163" t="s">
        <v>346</v>
      </c>
      <c r="U513" s="203">
        <f t="shared" ref="U513:U521" si="77">6.531-(7.326*O513)+(15.8*(H513^2))+(3.809*(O513^2))+(3.44*((E513+F513))*H513)-(4.989*(E513+F513)*O513)+(16.1*((E513+F513)^2)*(O513^2))+(16*H513*(O513^2))-(13.6*((E513+F513)^2)*H513)-(34.8*(H513^2)*O513)-(7.99*((E513+F513)^2)*O513)</f>
        <v>1.4250815040000009</v>
      </c>
    </row>
    <row r="514" spans="2:21" s="165" customFormat="1" x14ac:dyDescent="0.2">
      <c r="B514" s="136"/>
      <c r="C514" s="208" t="s">
        <v>379</v>
      </c>
      <c r="D514" s="208" t="s">
        <v>290</v>
      </c>
      <c r="E514" s="208">
        <v>0.68</v>
      </c>
      <c r="F514" s="208">
        <v>0.24</v>
      </c>
      <c r="G514" s="208">
        <v>0.03</v>
      </c>
      <c r="H514" s="208">
        <v>0.04</v>
      </c>
      <c r="I514" s="208" t="s">
        <v>2</v>
      </c>
      <c r="J514" s="208">
        <v>1.61</v>
      </c>
      <c r="K514" s="208">
        <v>2.87</v>
      </c>
      <c r="L514" s="208">
        <v>70.5</v>
      </c>
      <c r="M514" s="208" t="s">
        <v>131</v>
      </c>
      <c r="N514" s="208" t="s">
        <v>131</v>
      </c>
      <c r="O514" s="208">
        <v>0.44</v>
      </c>
      <c r="P514" s="214">
        <f t="shared" si="75"/>
        <v>0.43</v>
      </c>
      <c r="Q514" s="164">
        <v>0.01</v>
      </c>
      <c r="R514" s="209">
        <f t="shared" si="66"/>
        <v>4.3879471757617825</v>
      </c>
      <c r="S514" s="139"/>
      <c r="U514" s="203">
        <f t="shared" si="77"/>
        <v>1.4788615039999988</v>
      </c>
    </row>
    <row r="515" spans="2:21" s="165" customFormat="1" x14ac:dyDescent="0.2">
      <c r="B515" s="158"/>
      <c r="C515" s="204" t="s">
        <v>380</v>
      </c>
      <c r="D515" s="204" t="s">
        <v>298</v>
      </c>
      <c r="E515" s="204">
        <v>0.61</v>
      </c>
      <c r="F515" s="204">
        <v>0.31</v>
      </c>
      <c r="G515" s="204">
        <v>0.03</v>
      </c>
      <c r="H515" s="204">
        <v>0.05</v>
      </c>
      <c r="I515" s="204" t="s">
        <v>2</v>
      </c>
      <c r="J515" s="211">
        <v>1.6</v>
      </c>
      <c r="K515" s="211">
        <v>2.9</v>
      </c>
      <c r="L515" s="204">
        <v>40.1</v>
      </c>
      <c r="M515" s="204" t="s">
        <v>131</v>
      </c>
      <c r="N515" s="204" t="s">
        <v>131</v>
      </c>
      <c r="O515" s="204">
        <v>0.45</v>
      </c>
      <c r="P515" s="214">
        <f t="shared" si="75"/>
        <v>0.42000000000000004</v>
      </c>
      <c r="Q515" s="215">
        <v>0.03</v>
      </c>
      <c r="R515" s="209">
        <f t="shared" si="66"/>
        <v>4.0611204156976344</v>
      </c>
      <c r="S515" s="161"/>
      <c r="U515" s="203">
        <f t="shared" si="77"/>
        <v>1.4014588999999997</v>
      </c>
    </row>
    <row r="516" spans="2:21" s="165" customFormat="1" x14ac:dyDescent="0.2">
      <c r="B516" s="148">
        <v>145</v>
      </c>
      <c r="C516" s="207" t="s">
        <v>178</v>
      </c>
      <c r="D516" s="207" t="s">
        <v>94</v>
      </c>
      <c r="E516" s="207">
        <v>0.05</v>
      </c>
      <c r="F516" s="207">
        <v>7.0000000000000007E-2</v>
      </c>
      <c r="G516" s="207">
        <v>0.21</v>
      </c>
      <c r="H516" s="207">
        <v>0.67</v>
      </c>
      <c r="I516" s="208" t="s">
        <v>194</v>
      </c>
      <c r="J516" s="207">
        <v>1.46</v>
      </c>
      <c r="K516" s="207">
        <v>2.86</v>
      </c>
      <c r="L516" s="207">
        <v>0.06</v>
      </c>
      <c r="M516" s="207" t="s">
        <v>131</v>
      </c>
      <c r="N516" s="207" t="s">
        <v>131</v>
      </c>
      <c r="O516" s="207">
        <v>0.49</v>
      </c>
      <c r="P516" s="216">
        <f t="shared" ref="P516:P521" si="78">10^((LOG(L516*24)-4.3)/2.8)</f>
        <v>3.3177506824393785E-2</v>
      </c>
      <c r="Q516" s="213" t="s">
        <v>131</v>
      </c>
      <c r="R516" s="210">
        <f t="shared" ref="R516:R579" si="79">EXP(U516)</f>
        <v>304.5841622897168</v>
      </c>
      <c r="S516" s="163" t="s">
        <v>346</v>
      </c>
      <c r="U516" s="203">
        <f t="shared" si="77"/>
        <v>5.7189474440000003</v>
      </c>
    </row>
    <row r="517" spans="2:21" s="165" customFormat="1" x14ac:dyDescent="0.2">
      <c r="B517" s="136"/>
      <c r="C517" s="208" t="s">
        <v>19</v>
      </c>
      <c r="D517" s="208" t="s">
        <v>381</v>
      </c>
      <c r="E517" s="208">
        <v>0.03</v>
      </c>
      <c r="F517" s="208">
        <v>0.04</v>
      </c>
      <c r="G517" s="208">
        <v>0.12</v>
      </c>
      <c r="H517" s="209">
        <v>0.8</v>
      </c>
      <c r="I517" s="208" t="s">
        <v>194</v>
      </c>
      <c r="J517" s="208">
        <v>1.34</v>
      </c>
      <c r="K517" s="208">
        <v>2.9</v>
      </c>
      <c r="L517" s="208">
        <v>0.2</v>
      </c>
      <c r="M517" s="208" t="s">
        <v>131</v>
      </c>
      <c r="N517" s="208" t="s">
        <v>131</v>
      </c>
      <c r="O517" s="208">
        <v>0.54</v>
      </c>
      <c r="P517" s="214">
        <f t="shared" si="78"/>
        <v>5.1001876607963514E-2</v>
      </c>
      <c r="Q517" s="164" t="s">
        <v>131</v>
      </c>
      <c r="R517" s="209">
        <f t="shared" si="79"/>
        <v>234.12870464437958</v>
      </c>
      <c r="S517" s="139"/>
      <c r="U517" s="203">
        <f t="shared" si="77"/>
        <v>5.4558709840000024</v>
      </c>
    </row>
    <row r="518" spans="2:21" s="165" customFormat="1" x14ac:dyDescent="0.2">
      <c r="B518" s="136"/>
      <c r="C518" s="208" t="s">
        <v>20</v>
      </c>
      <c r="D518" s="208" t="s">
        <v>382</v>
      </c>
      <c r="E518" s="208">
        <v>0.04</v>
      </c>
      <c r="F518" s="208">
        <v>0.03</v>
      </c>
      <c r="G518" s="209">
        <v>0.1</v>
      </c>
      <c r="H518" s="208">
        <v>0.83</v>
      </c>
      <c r="I518" s="208" t="s">
        <v>194</v>
      </c>
      <c r="J518" s="208">
        <v>1.29</v>
      </c>
      <c r="K518" s="208">
        <v>2.86</v>
      </c>
      <c r="L518" s="208">
        <v>0.1</v>
      </c>
      <c r="M518" s="208" t="s">
        <v>131</v>
      </c>
      <c r="N518" s="208" t="s">
        <v>131</v>
      </c>
      <c r="O518" s="208">
        <v>0.55000000000000004</v>
      </c>
      <c r="P518" s="214">
        <f t="shared" si="78"/>
        <v>3.9817633375009633E-2</v>
      </c>
      <c r="Q518" s="164" t="s">
        <v>131</v>
      </c>
      <c r="R518" s="209">
        <f t="shared" si="79"/>
        <v>205.40917696463941</v>
      </c>
      <c r="S518" s="139"/>
      <c r="U518" s="203">
        <f t="shared" si="77"/>
        <v>5.3250039750000031</v>
      </c>
    </row>
    <row r="519" spans="2:21" s="165" customFormat="1" x14ac:dyDescent="0.2">
      <c r="B519" s="136"/>
      <c r="C519" s="208" t="s">
        <v>21</v>
      </c>
      <c r="D519" s="208" t="s">
        <v>383</v>
      </c>
      <c r="E519" s="208">
        <v>7.0000000000000007E-2</v>
      </c>
      <c r="F519" s="208">
        <v>0.02</v>
      </c>
      <c r="G519" s="208">
        <v>0.15</v>
      </c>
      <c r="H519" s="208">
        <v>0.76</v>
      </c>
      <c r="I519" s="208" t="s">
        <v>194</v>
      </c>
      <c r="J519" s="208">
        <v>1.38</v>
      </c>
      <c r="K519" s="208">
        <v>2.86</v>
      </c>
      <c r="L519" s="208">
        <v>0.1</v>
      </c>
      <c r="M519" s="208" t="s">
        <v>131</v>
      </c>
      <c r="N519" s="208" t="s">
        <v>131</v>
      </c>
      <c r="O519" s="208">
        <v>0.52</v>
      </c>
      <c r="P519" s="214">
        <f t="shared" si="78"/>
        <v>3.9817633375009633E-2</v>
      </c>
      <c r="Q519" s="164" t="s">
        <v>131</v>
      </c>
      <c r="R519" s="209">
        <f t="shared" si="79"/>
        <v>279.50667772742463</v>
      </c>
      <c r="S519" s="139"/>
      <c r="U519" s="203">
        <f t="shared" si="77"/>
        <v>5.6330261840000011</v>
      </c>
    </row>
    <row r="520" spans="2:21" s="165" customFormat="1" x14ac:dyDescent="0.2">
      <c r="B520" s="136"/>
      <c r="C520" s="208" t="s">
        <v>22</v>
      </c>
      <c r="D520" s="208" t="s">
        <v>384</v>
      </c>
      <c r="E520" s="208">
        <v>0.06</v>
      </c>
      <c r="F520" s="208">
        <v>0.01</v>
      </c>
      <c r="G520" s="208">
        <v>0.24</v>
      </c>
      <c r="H520" s="208">
        <v>0.69</v>
      </c>
      <c r="I520" s="208" t="s">
        <v>194</v>
      </c>
      <c r="J520" s="208">
        <v>1.47</v>
      </c>
      <c r="K520" s="208">
        <v>2.98</v>
      </c>
      <c r="L520" s="208">
        <v>0.04</v>
      </c>
      <c r="M520" s="208" t="s">
        <v>131</v>
      </c>
      <c r="N520" s="208" t="s">
        <v>131</v>
      </c>
      <c r="O520" s="208">
        <v>0.51</v>
      </c>
      <c r="P520" s="214">
        <f t="shared" si="78"/>
        <v>2.8704766061563993E-2</v>
      </c>
      <c r="Q520" s="164" t="s">
        <v>131</v>
      </c>
      <c r="R520" s="209">
        <f t="shared" si="79"/>
        <v>290.65514014787112</v>
      </c>
      <c r="S520" s="139"/>
      <c r="U520" s="203">
        <f t="shared" si="77"/>
        <v>5.6721374789999999</v>
      </c>
    </row>
    <row r="521" spans="2:21" s="165" customFormat="1" x14ac:dyDescent="0.2">
      <c r="B521" s="158"/>
      <c r="C521" s="204" t="s">
        <v>202</v>
      </c>
      <c r="D521" s="204" t="s">
        <v>385</v>
      </c>
      <c r="E521" s="204">
        <v>0.09</v>
      </c>
      <c r="F521" s="204">
        <v>0.01</v>
      </c>
      <c r="G521" s="204">
        <v>0.32</v>
      </c>
      <c r="H521" s="204">
        <v>0.59</v>
      </c>
      <c r="I521" s="204" t="s">
        <v>6</v>
      </c>
      <c r="J521" s="204">
        <v>1.44</v>
      </c>
      <c r="K521" s="204">
        <v>2.98</v>
      </c>
      <c r="L521" s="204">
        <v>0.02</v>
      </c>
      <c r="M521" s="204" t="s">
        <v>131</v>
      </c>
      <c r="N521" s="204" t="s">
        <v>131</v>
      </c>
      <c r="O521" s="204">
        <v>0.52</v>
      </c>
      <c r="P521" s="218">
        <f t="shared" si="78"/>
        <v>2.2410074435894618E-2</v>
      </c>
      <c r="Q521" s="215" t="s">
        <v>131</v>
      </c>
      <c r="R521" s="209">
        <f t="shared" si="79"/>
        <v>214.87369706576575</v>
      </c>
      <c r="S521" s="161"/>
      <c r="U521" s="203">
        <f t="shared" si="77"/>
        <v>5.370050400000002</v>
      </c>
    </row>
    <row r="522" spans="2:21" s="165" customFormat="1" x14ac:dyDescent="0.2">
      <c r="B522" s="148">
        <v>146</v>
      </c>
      <c r="C522" s="207" t="s">
        <v>131</v>
      </c>
      <c r="D522" s="207" t="s">
        <v>84</v>
      </c>
      <c r="E522" s="290">
        <v>0.62</v>
      </c>
      <c r="F522" s="290"/>
      <c r="G522" s="207">
        <v>0.18</v>
      </c>
      <c r="H522" s="210">
        <v>0.2</v>
      </c>
      <c r="I522" s="152" t="s">
        <v>32</v>
      </c>
      <c r="J522" s="207">
        <v>1.35</v>
      </c>
      <c r="K522" s="207" t="s">
        <v>131</v>
      </c>
      <c r="L522" s="207">
        <v>14.6</v>
      </c>
      <c r="M522" s="207">
        <v>0.09</v>
      </c>
      <c r="N522" s="207">
        <f t="shared" ref="N522:N527" si="80">O522-M522</f>
        <v>0.36</v>
      </c>
      <c r="O522" s="207">
        <v>0.45</v>
      </c>
      <c r="P522" s="214">
        <f t="shared" ref="P522:P527" si="81">O522-Q522</f>
        <v>0.36</v>
      </c>
      <c r="Q522" s="213">
        <v>0.09</v>
      </c>
      <c r="R522" s="210">
        <f t="shared" si="79"/>
        <v>12.421308186693954</v>
      </c>
      <c r="S522" s="163" t="s">
        <v>346</v>
      </c>
      <c r="U522" s="203">
        <f t="shared" ref="U522:U527" si="82">6.531-(7.326*O522)+(15.8*(H522^2))+(3.809*(O522^2))+(3.44*((E522))*H522)-(4.989*(E522)*O522)+(16.1*((E522)^2)*(O522^2))+(16*H522*(O522^2))-(13.6*((E522)^2)*H522)-(34.8*(H522^2)*O522)-(7.99*((E522)^2)*O522)</f>
        <v>2.5194133999999999</v>
      </c>
    </row>
    <row r="523" spans="2:21" s="165" customFormat="1" x14ac:dyDescent="0.2">
      <c r="B523" s="158"/>
      <c r="C523" s="204" t="s">
        <v>131</v>
      </c>
      <c r="D523" s="166" t="s">
        <v>219</v>
      </c>
      <c r="E523" s="287">
        <v>0.56999999999999995</v>
      </c>
      <c r="F523" s="287"/>
      <c r="G523" s="204">
        <v>0.15</v>
      </c>
      <c r="H523" s="204">
        <v>0.28000000000000003</v>
      </c>
      <c r="I523" s="154" t="s">
        <v>32</v>
      </c>
      <c r="J523" s="204">
        <v>1.45</v>
      </c>
      <c r="K523" s="204" t="s">
        <v>131</v>
      </c>
      <c r="L523" s="204">
        <v>15</v>
      </c>
      <c r="M523" s="204">
        <v>7.0000000000000007E-2</v>
      </c>
      <c r="N523" s="204">
        <f t="shared" si="80"/>
        <v>0.36</v>
      </c>
      <c r="O523" s="204">
        <v>0.43</v>
      </c>
      <c r="P523" s="218">
        <f t="shared" si="81"/>
        <v>0.32</v>
      </c>
      <c r="Q523" s="215">
        <v>0.11</v>
      </c>
      <c r="R523" s="211">
        <f t="shared" si="79"/>
        <v>18.521496509461535</v>
      </c>
      <c r="S523" s="161"/>
      <c r="U523" s="203">
        <f t="shared" si="82"/>
        <v>2.9189320310000006</v>
      </c>
    </row>
    <row r="524" spans="2:21" s="165" customFormat="1" x14ac:dyDescent="0.2">
      <c r="B524" s="148">
        <v>147</v>
      </c>
      <c r="C524" s="207" t="s">
        <v>131</v>
      </c>
      <c r="D524" s="207" t="s">
        <v>84</v>
      </c>
      <c r="E524" s="290">
        <v>0.75</v>
      </c>
      <c r="F524" s="290"/>
      <c r="G524" s="207">
        <v>0.15</v>
      </c>
      <c r="H524" s="210">
        <v>0.1</v>
      </c>
      <c r="I524" s="208" t="s">
        <v>186</v>
      </c>
      <c r="J524" s="207">
        <v>1.64</v>
      </c>
      <c r="K524" s="207" t="s">
        <v>131</v>
      </c>
      <c r="L524" s="207">
        <v>1.1000000000000001</v>
      </c>
      <c r="M524" s="207">
        <v>0.04</v>
      </c>
      <c r="N524" s="207">
        <f t="shared" si="80"/>
        <v>0.27</v>
      </c>
      <c r="O524" s="207">
        <v>0.31</v>
      </c>
      <c r="P524" s="214">
        <f t="shared" si="81"/>
        <v>0.26</v>
      </c>
      <c r="Q524" s="213">
        <v>0.05</v>
      </c>
      <c r="R524" s="209">
        <f t="shared" si="79"/>
        <v>14.012808090643581</v>
      </c>
      <c r="S524" s="163" t="s">
        <v>346</v>
      </c>
      <c r="U524" s="203">
        <f t="shared" si="82"/>
        <v>2.6399717750000025</v>
      </c>
    </row>
    <row r="525" spans="2:21" s="165" customFormat="1" x14ac:dyDescent="0.2">
      <c r="B525" s="158"/>
      <c r="C525" s="204" t="s">
        <v>131</v>
      </c>
      <c r="D525" s="166" t="s">
        <v>219</v>
      </c>
      <c r="E525" s="287">
        <v>0.74</v>
      </c>
      <c r="F525" s="287"/>
      <c r="G525" s="204">
        <v>0.15</v>
      </c>
      <c r="H525" s="204">
        <v>0.11</v>
      </c>
      <c r="I525" s="204" t="s">
        <v>186</v>
      </c>
      <c r="J525" s="204">
        <v>1.58</v>
      </c>
      <c r="K525" s="204" t="s">
        <v>131</v>
      </c>
      <c r="L525" s="204">
        <v>2.9</v>
      </c>
      <c r="M525" s="204">
        <v>0.04</v>
      </c>
      <c r="N525" s="204">
        <f t="shared" si="80"/>
        <v>0.28000000000000003</v>
      </c>
      <c r="O525" s="204">
        <v>0.32</v>
      </c>
      <c r="P525" s="218">
        <f t="shared" si="81"/>
        <v>0.28000000000000003</v>
      </c>
      <c r="Q525" s="215">
        <v>0.04</v>
      </c>
      <c r="R525" s="211">
        <f t="shared" si="79"/>
        <v>13.403056580932722</v>
      </c>
      <c r="S525" s="161"/>
      <c r="U525" s="203">
        <f t="shared" si="82"/>
        <v>2.5954827840000001</v>
      </c>
    </row>
    <row r="526" spans="2:21" s="165" customFormat="1" x14ac:dyDescent="0.2">
      <c r="B526" s="148">
        <v>148</v>
      </c>
      <c r="C526" s="207" t="s">
        <v>131</v>
      </c>
      <c r="D526" s="207" t="s">
        <v>84</v>
      </c>
      <c r="E526" s="290">
        <v>0.64</v>
      </c>
      <c r="F526" s="290"/>
      <c r="G526" s="207">
        <v>0.21</v>
      </c>
      <c r="H526" s="207">
        <v>0.15</v>
      </c>
      <c r="I526" s="208" t="s">
        <v>186</v>
      </c>
      <c r="J526" s="207">
        <v>1.73</v>
      </c>
      <c r="K526" s="207" t="s">
        <v>131</v>
      </c>
      <c r="L526" s="207">
        <v>1.8</v>
      </c>
      <c r="M526" s="207">
        <v>0.06</v>
      </c>
      <c r="N526" s="207">
        <f t="shared" si="80"/>
        <v>0.26</v>
      </c>
      <c r="O526" s="207">
        <v>0.32</v>
      </c>
      <c r="P526" s="214">
        <f t="shared" si="81"/>
        <v>0.25</v>
      </c>
      <c r="Q526" s="213">
        <v>7.0000000000000007E-2</v>
      </c>
      <c r="R526" s="209">
        <f t="shared" si="79"/>
        <v>20.663070310492653</v>
      </c>
      <c r="S526" s="163" t="s">
        <v>346</v>
      </c>
      <c r="U526" s="203">
        <f t="shared" si="82"/>
        <v>3.0283480639999998</v>
      </c>
    </row>
    <row r="527" spans="2:21" s="165" customFormat="1" x14ac:dyDescent="0.2">
      <c r="B527" s="158"/>
      <c r="C527" s="204" t="s">
        <v>131</v>
      </c>
      <c r="D527" s="166" t="s">
        <v>219</v>
      </c>
      <c r="E527" s="287">
        <v>0.52</v>
      </c>
      <c r="F527" s="287"/>
      <c r="G527" s="204">
        <v>0.15</v>
      </c>
      <c r="H527" s="204">
        <v>0.33</v>
      </c>
      <c r="I527" s="154" t="s">
        <v>32</v>
      </c>
      <c r="J527" s="204">
        <v>1.77</v>
      </c>
      <c r="K527" s="204" t="s">
        <v>131</v>
      </c>
      <c r="L527" s="204">
        <v>1.7</v>
      </c>
      <c r="M527" s="204">
        <v>0.04</v>
      </c>
      <c r="N527" s="204">
        <f t="shared" si="80"/>
        <v>0.24999999999999997</v>
      </c>
      <c r="O527" s="204">
        <v>0.28999999999999998</v>
      </c>
      <c r="P527" s="214">
        <f t="shared" si="81"/>
        <v>0.22999999999999998</v>
      </c>
      <c r="Q527" s="215">
        <v>0.06</v>
      </c>
      <c r="R527" s="211">
        <f t="shared" si="79"/>
        <v>63.843460915011988</v>
      </c>
      <c r="S527" s="161"/>
      <c r="U527" s="203">
        <f t="shared" si="82"/>
        <v>4.1564341640000002</v>
      </c>
    </row>
    <row r="528" spans="2:21" s="165" customFormat="1" x14ac:dyDescent="0.2">
      <c r="B528" s="148">
        <v>149</v>
      </c>
      <c r="C528" s="207" t="s">
        <v>178</v>
      </c>
      <c r="D528" s="207" t="s">
        <v>36</v>
      </c>
      <c r="E528" s="207">
        <v>0.33</v>
      </c>
      <c r="F528" s="207">
        <v>0.39</v>
      </c>
      <c r="G528" s="207">
        <v>0.17</v>
      </c>
      <c r="H528" s="207">
        <v>0.11</v>
      </c>
      <c r="I528" s="207" t="s">
        <v>186</v>
      </c>
      <c r="J528" s="207">
        <v>1.46</v>
      </c>
      <c r="K528" s="207">
        <v>2.67</v>
      </c>
      <c r="L528" s="207">
        <v>0.9</v>
      </c>
      <c r="M528" s="207" t="s">
        <v>131</v>
      </c>
      <c r="N528" s="207" t="s">
        <v>131</v>
      </c>
      <c r="O528" s="207">
        <v>0.45</v>
      </c>
      <c r="P528" s="216">
        <f t="shared" ref="P528:P533" si="83">10^((LOG(L528*24)-4.3)/2.8)</f>
        <v>8.72722835328021E-2</v>
      </c>
      <c r="Q528" s="213" t="s">
        <v>131</v>
      </c>
      <c r="R528" s="209">
        <f t="shared" si="79"/>
        <v>7.9280610693996998</v>
      </c>
      <c r="S528" s="163" t="s">
        <v>346</v>
      </c>
      <c r="U528" s="203">
        <f t="shared" ref="U528:U535" si="84">6.531-(7.326*O528)+(15.8*(H528^2))+(3.809*(O528^2))+(3.44*((E528+F528))*H528)-(4.989*(E528+F528)*O528)+(16.1*((E528+F528)^2)*(O528^2))+(16*H528*(O528^2))-(13.6*((E528+F528)^2)*H528)-(34.8*(H528^2)*O528)-(7.99*((E528+F528)^2)*O528)</f>
        <v>2.0704084999999992</v>
      </c>
    </row>
    <row r="529" spans="2:21" s="165" customFormat="1" x14ac:dyDescent="0.2">
      <c r="B529" s="136"/>
      <c r="C529" s="208" t="s">
        <v>35</v>
      </c>
      <c r="D529" s="208" t="s">
        <v>143</v>
      </c>
      <c r="E529" s="208">
        <v>0.33</v>
      </c>
      <c r="F529" s="208">
        <v>0.39</v>
      </c>
      <c r="G529" s="208">
        <v>0.14000000000000001</v>
      </c>
      <c r="H529" s="208">
        <v>0.13</v>
      </c>
      <c r="I529" s="208" t="s">
        <v>186</v>
      </c>
      <c r="J529" s="209">
        <v>1.1000000000000001</v>
      </c>
      <c r="K529" s="208">
        <v>2.74</v>
      </c>
      <c r="L529" s="208">
        <v>0.4</v>
      </c>
      <c r="M529" s="208" t="s">
        <v>131</v>
      </c>
      <c r="N529" s="208" t="s">
        <v>131</v>
      </c>
      <c r="O529" s="209">
        <v>0.6</v>
      </c>
      <c r="P529" s="214">
        <f t="shared" si="83"/>
        <v>6.5327624900140283E-2</v>
      </c>
      <c r="Q529" s="164" t="s">
        <v>131</v>
      </c>
      <c r="R529" s="209">
        <f t="shared" si="79"/>
        <v>6.9533920134248666</v>
      </c>
      <c r="S529" s="139"/>
      <c r="U529" s="203">
        <f t="shared" si="84"/>
        <v>1.9392296000000004</v>
      </c>
    </row>
    <row r="530" spans="2:21" s="165" customFormat="1" x14ac:dyDescent="0.2">
      <c r="B530" s="136"/>
      <c r="C530" s="208" t="s">
        <v>338</v>
      </c>
      <c r="D530" s="208" t="s">
        <v>389</v>
      </c>
      <c r="E530" s="209">
        <v>0.3</v>
      </c>
      <c r="F530" s="208">
        <v>0.35</v>
      </c>
      <c r="G530" s="208">
        <v>0.17</v>
      </c>
      <c r="H530" s="208">
        <v>0.18</v>
      </c>
      <c r="I530" s="208" t="s">
        <v>186</v>
      </c>
      <c r="J530" s="208">
        <v>1.01</v>
      </c>
      <c r="K530" s="209">
        <v>2.7</v>
      </c>
      <c r="L530" s="208">
        <v>0.2</v>
      </c>
      <c r="M530" s="208" t="s">
        <v>131</v>
      </c>
      <c r="N530" s="208" t="s">
        <v>131</v>
      </c>
      <c r="O530" s="208">
        <v>0.36</v>
      </c>
      <c r="P530" s="214">
        <f t="shared" si="83"/>
        <v>5.1001876607963514E-2</v>
      </c>
      <c r="Q530" s="164" t="s">
        <v>131</v>
      </c>
      <c r="R530" s="209">
        <f t="shared" si="79"/>
        <v>15.388397248039432</v>
      </c>
      <c r="S530" s="139"/>
      <c r="U530" s="203">
        <f t="shared" si="84"/>
        <v>2.7336138000000014</v>
      </c>
    </row>
    <row r="531" spans="2:21" s="165" customFormat="1" x14ac:dyDescent="0.2">
      <c r="B531" s="136"/>
      <c r="C531" s="208" t="s">
        <v>386</v>
      </c>
      <c r="D531" s="208" t="s">
        <v>390</v>
      </c>
      <c r="E531" s="208">
        <v>0.27</v>
      </c>
      <c r="F531" s="208">
        <v>0.33</v>
      </c>
      <c r="G531" s="208">
        <v>0.16</v>
      </c>
      <c r="H531" s="208">
        <v>0.24</v>
      </c>
      <c r="I531" s="208" t="s">
        <v>186</v>
      </c>
      <c r="J531" s="208">
        <v>1.48</v>
      </c>
      <c r="K531" s="208">
        <v>2.78</v>
      </c>
      <c r="L531" s="208">
        <v>0.3</v>
      </c>
      <c r="M531" s="208" t="s">
        <v>131</v>
      </c>
      <c r="N531" s="208" t="s">
        <v>131</v>
      </c>
      <c r="O531" s="208">
        <v>0.47</v>
      </c>
      <c r="P531" s="214">
        <f t="shared" si="83"/>
        <v>5.8948925261695886E-2</v>
      </c>
      <c r="Q531" s="164" t="s">
        <v>131</v>
      </c>
      <c r="R531" s="209">
        <f t="shared" si="79"/>
        <v>13.293416331509087</v>
      </c>
      <c r="S531" s="139"/>
      <c r="U531" s="203">
        <f t="shared" si="84"/>
        <v>2.5872689000000002</v>
      </c>
    </row>
    <row r="532" spans="2:21" s="165" customFormat="1" x14ac:dyDescent="0.2">
      <c r="B532" s="136"/>
      <c r="C532" s="208" t="s">
        <v>387</v>
      </c>
      <c r="D532" s="208" t="s">
        <v>391</v>
      </c>
      <c r="E532" s="208">
        <v>0.15</v>
      </c>
      <c r="F532" s="208">
        <v>0.24</v>
      </c>
      <c r="G532" s="209">
        <v>0.1</v>
      </c>
      <c r="H532" s="208">
        <v>0.51</v>
      </c>
      <c r="I532" s="208" t="s">
        <v>6</v>
      </c>
      <c r="J532" s="208">
        <v>1.65</v>
      </c>
      <c r="K532" s="208">
        <v>2.73</v>
      </c>
      <c r="L532" s="208">
        <v>0.4</v>
      </c>
      <c r="M532" s="208" t="s">
        <v>131</v>
      </c>
      <c r="N532" s="208" t="s">
        <v>131</v>
      </c>
      <c r="O532" s="209">
        <v>0.4</v>
      </c>
      <c r="P532" s="214">
        <f t="shared" si="83"/>
        <v>6.5327624900140283E-2</v>
      </c>
      <c r="Q532" s="164" t="s">
        <v>131</v>
      </c>
      <c r="R532" s="209">
        <f t="shared" si="79"/>
        <v>116.89690587586743</v>
      </c>
      <c r="S532" s="139"/>
      <c r="U532" s="203">
        <f t="shared" si="84"/>
        <v>4.7612923999999976</v>
      </c>
    </row>
    <row r="533" spans="2:21" s="165" customFormat="1" x14ac:dyDescent="0.2">
      <c r="B533" s="158"/>
      <c r="C533" s="204" t="s">
        <v>388</v>
      </c>
      <c r="D533" s="204" t="s">
        <v>392</v>
      </c>
      <c r="E533" s="204">
        <v>0.11</v>
      </c>
      <c r="F533" s="204">
        <v>0.28999999999999998</v>
      </c>
      <c r="G533" s="211">
        <v>0.1</v>
      </c>
      <c r="H533" s="204">
        <v>0.49</v>
      </c>
      <c r="I533" s="204" t="s">
        <v>6</v>
      </c>
      <c r="J533" s="211">
        <v>0.2</v>
      </c>
      <c r="K533" s="204">
        <v>2.75</v>
      </c>
      <c r="L533" s="204">
        <v>1.1000000000000001</v>
      </c>
      <c r="M533" s="204" t="s">
        <v>131</v>
      </c>
      <c r="N533" s="204" t="s">
        <v>131</v>
      </c>
      <c r="O533" s="204">
        <v>0.42</v>
      </c>
      <c r="P533" s="218">
        <f t="shared" si="83"/>
        <v>9.3756503457026935E-2</v>
      </c>
      <c r="Q533" s="215" t="s">
        <v>131</v>
      </c>
      <c r="R533" s="209">
        <f t="shared" si="79"/>
        <v>88.284839519666818</v>
      </c>
      <c r="S533" s="161"/>
      <c r="U533" s="203">
        <f t="shared" si="84"/>
        <v>4.480568400000001</v>
      </c>
    </row>
    <row r="534" spans="2:21" s="165" customFormat="1" x14ac:dyDescent="0.2">
      <c r="B534" s="171">
        <v>150</v>
      </c>
      <c r="C534" s="205" t="s">
        <v>393</v>
      </c>
      <c r="D534" s="205" t="s">
        <v>94</v>
      </c>
      <c r="E534" s="205">
        <v>0.12</v>
      </c>
      <c r="F534" s="205">
        <v>0.13</v>
      </c>
      <c r="G534" s="205">
        <v>0.27</v>
      </c>
      <c r="H534" s="205">
        <v>0.48</v>
      </c>
      <c r="I534" s="205" t="s">
        <v>6</v>
      </c>
      <c r="J534" s="205">
        <v>1.08</v>
      </c>
      <c r="K534" s="205">
        <v>2.66</v>
      </c>
      <c r="L534" s="205">
        <v>0.8</v>
      </c>
      <c r="M534" s="205" t="s">
        <v>131</v>
      </c>
      <c r="N534" s="205" t="s">
        <v>131</v>
      </c>
      <c r="O534" s="205">
        <v>0.59</v>
      </c>
      <c r="P534" s="218">
        <f t="shared" ref="P534:P541" si="85">O534-Q534</f>
        <v>0.35</v>
      </c>
      <c r="Q534" s="217">
        <v>0.24</v>
      </c>
      <c r="R534" s="210">
        <f t="shared" si="79"/>
        <v>84.969721467483836</v>
      </c>
      <c r="S534" s="163" t="s">
        <v>346</v>
      </c>
      <c r="U534" s="203">
        <f t="shared" si="84"/>
        <v>4.4422949750000011</v>
      </c>
    </row>
    <row r="535" spans="2:21" s="165" customFormat="1" x14ac:dyDescent="0.2">
      <c r="B535" s="171">
        <v>151</v>
      </c>
      <c r="C535" s="205" t="s">
        <v>178</v>
      </c>
      <c r="D535" s="205" t="s">
        <v>36</v>
      </c>
      <c r="E535" s="205">
        <v>0.09</v>
      </c>
      <c r="F535" s="205">
        <v>0.14000000000000001</v>
      </c>
      <c r="G535" s="205">
        <v>0.16</v>
      </c>
      <c r="H535" s="205">
        <v>0.61</v>
      </c>
      <c r="I535" s="205" t="s">
        <v>194</v>
      </c>
      <c r="J535" s="205">
        <v>1.46</v>
      </c>
      <c r="K535" s="205">
        <v>2.63</v>
      </c>
      <c r="L535" s="205">
        <v>0.9</v>
      </c>
      <c r="M535" s="205" t="s">
        <v>131</v>
      </c>
      <c r="N535" s="205" t="s">
        <v>131</v>
      </c>
      <c r="O535" s="205">
        <v>0.44</v>
      </c>
      <c r="P535" s="218">
        <f t="shared" si="85"/>
        <v>0.21</v>
      </c>
      <c r="Q535" s="217">
        <v>0.23</v>
      </c>
      <c r="R535" s="210">
        <f t="shared" si="79"/>
        <v>279.75156571141025</v>
      </c>
      <c r="S535" s="172" t="s">
        <v>346</v>
      </c>
      <c r="U535" s="203">
        <f t="shared" si="84"/>
        <v>5.6339019440000015</v>
      </c>
    </row>
    <row r="536" spans="2:21" s="165" customFormat="1" x14ac:dyDescent="0.2">
      <c r="B536" s="148">
        <v>152</v>
      </c>
      <c r="C536" s="207" t="s">
        <v>178</v>
      </c>
      <c r="D536" s="207" t="s">
        <v>84</v>
      </c>
      <c r="E536" s="290">
        <v>0.51</v>
      </c>
      <c r="F536" s="290"/>
      <c r="G536" s="207">
        <v>0.09</v>
      </c>
      <c r="H536" s="210">
        <v>0.4</v>
      </c>
      <c r="I536" s="207" t="s">
        <v>51</v>
      </c>
      <c r="J536" s="207">
        <v>1.54</v>
      </c>
      <c r="K536" s="207">
        <v>2.78</v>
      </c>
      <c r="L536" s="207">
        <v>0.5</v>
      </c>
      <c r="M536" s="207">
        <v>0.13</v>
      </c>
      <c r="N536" s="207">
        <f t="shared" ref="N536:N541" si="86">O536-M536</f>
        <v>0.31</v>
      </c>
      <c r="O536" s="207">
        <v>0.44</v>
      </c>
      <c r="P536" s="214">
        <f t="shared" si="85"/>
        <v>0.22</v>
      </c>
      <c r="Q536" s="213">
        <v>0.22</v>
      </c>
      <c r="R536" s="210">
        <f t="shared" si="79"/>
        <v>30.744174710576797</v>
      </c>
      <c r="S536" s="163" t="s">
        <v>494</v>
      </c>
      <c r="U536" s="203">
        <f t="shared" ref="U536:U541" si="87">6.531-(7.326*O536)+(15.8*(H536^2))+(3.809*(O536^2))+(3.44*((E536))*H536)-(4.989*(E536)*O536)+(16.1*((E536)^2)*(O536^2))+(16*H536*(O536^2))-(13.6*((E536)^2)*H536)-(34.8*(H536^2)*O536)-(7.99*((E536)^2)*O536)</f>
        <v>3.4257005359999999</v>
      </c>
    </row>
    <row r="537" spans="2:21" s="165" customFormat="1" x14ac:dyDescent="0.2">
      <c r="B537" s="136"/>
      <c r="C537" s="208" t="s">
        <v>394</v>
      </c>
      <c r="D537" s="141" t="s">
        <v>219</v>
      </c>
      <c r="E537" s="291">
        <v>0.54</v>
      </c>
      <c r="F537" s="291"/>
      <c r="G537" s="208">
        <v>7.0000000000000007E-2</v>
      </c>
      <c r="H537" s="208">
        <v>0.39</v>
      </c>
      <c r="I537" s="208" t="s">
        <v>51</v>
      </c>
      <c r="J537" s="208">
        <v>1.5</v>
      </c>
      <c r="K537" s="208">
        <v>2.81</v>
      </c>
      <c r="L537" s="208">
        <v>2</v>
      </c>
      <c r="M537" s="208">
        <v>0.15</v>
      </c>
      <c r="N537" s="208">
        <f t="shared" si="86"/>
        <v>0.31000000000000005</v>
      </c>
      <c r="O537" s="208">
        <v>0.46</v>
      </c>
      <c r="P537" s="214">
        <f t="shared" si="85"/>
        <v>0.24000000000000002</v>
      </c>
      <c r="Q537" s="164">
        <v>0.22</v>
      </c>
      <c r="R537" s="209">
        <f t="shared" si="79"/>
        <v>22.555663242675926</v>
      </c>
      <c r="S537" s="139"/>
      <c r="U537" s="203">
        <f t="shared" si="87"/>
        <v>3.1159861760000003</v>
      </c>
    </row>
    <row r="538" spans="2:21" s="165" customFormat="1" x14ac:dyDescent="0.2">
      <c r="B538" s="136"/>
      <c r="C538" s="208" t="s">
        <v>395</v>
      </c>
      <c r="D538" s="208" t="s">
        <v>256</v>
      </c>
      <c r="E538" s="291">
        <v>0.46</v>
      </c>
      <c r="F538" s="291"/>
      <c r="G538" s="208">
        <v>0.08</v>
      </c>
      <c r="H538" s="208">
        <v>0.46</v>
      </c>
      <c r="I538" s="208" t="s">
        <v>51</v>
      </c>
      <c r="J538" s="208">
        <v>1.52</v>
      </c>
      <c r="K538" s="208">
        <v>2.82</v>
      </c>
      <c r="L538" s="208">
        <v>9.9</v>
      </c>
      <c r="M538" s="208">
        <v>0.14000000000000001</v>
      </c>
      <c r="N538" s="208">
        <f t="shared" si="86"/>
        <v>0.32</v>
      </c>
      <c r="O538" s="208">
        <v>0.46</v>
      </c>
      <c r="P538" s="214">
        <f t="shared" si="85"/>
        <v>0.32</v>
      </c>
      <c r="Q538" s="164">
        <v>0.14000000000000001</v>
      </c>
      <c r="R538" s="209">
        <f t="shared" si="79"/>
        <v>43.467145462267929</v>
      </c>
      <c r="S538" s="139"/>
      <c r="U538" s="203">
        <f t="shared" si="87"/>
        <v>3.772005376000001</v>
      </c>
    </row>
    <row r="539" spans="2:21" s="165" customFormat="1" x14ac:dyDescent="0.2">
      <c r="B539" s="136"/>
      <c r="C539" s="208" t="s">
        <v>20</v>
      </c>
      <c r="D539" s="208" t="s">
        <v>144</v>
      </c>
      <c r="E539" s="291">
        <v>0.37</v>
      </c>
      <c r="F539" s="291"/>
      <c r="G539" s="208">
        <v>0.06</v>
      </c>
      <c r="H539" s="208">
        <v>0.56999999999999995</v>
      </c>
      <c r="I539" s="208" t="s">
        <v>6</v>
      </c>
      <c r="J539" s="208">
        <v>1.43</v>
      </c>
      <c r="K539" s="208">
        <v>2.83</v>
      </c>
      <c r="L539" s="208">
        <v>9.6999999999999993</v>
      </c>
      <c r="M539" s="208">
        <v>0.15</v>
      </c>
      <c r="N539" s="208">
        <f t="shared" si="86"/>
        <v>0.33999999999999997</v>
      </c>
      <c r="O539" s="208">
        <v>0.49</v>
      </c>
      <c r="P539" s="214">
        <f t="shared" si="85"/>
        <v>0.31999999999999995</v>
      </c>
      <c r="Q539" s="164">
        <v>0.17</v>
      </c>
      <c r="R539" s="209">
        <f t="shared" si="79"/>
        <v>80.777981241319139</v>
      </c>
      <c r="S539" s="139"/>
      <c r="U539" s="203">
        <f t="shared" si="87"/>
        <v>4.3917044190000043</v>
      </c>
    </row>
    <row r="540" spans="2:21" s="165" customFormat="1" x14ac:dyDescent="0.2">
      <c r="B540" s="136"/>
      <c r="C540" s="208" t="s">
        <v>21</v>
      </c>
      <c r="D540" s="208" t="s">
        <v>397</v>
      </c>
      <c r="E540" s="291">
        <v>0.36</v>
      </c>
      <c r="F540" s="291"/>
      <c r="G540" s="208">
        <v>0.06</v>
      </c>
      <c r="H540" s="208">
        <v>0.57999999999999996</v>
      </c>
      <c r="I540" s="208" t="s">
        <v>6</v>
      </c>
      <c r="J540" s="208">
        <v>1.34</v>
      </c>
      <c r="K540" s="208">
        <v>2.76</v>
      </c>
      <c r="L540" s="208">
        <v>22.2</v>
      </c>
      <c r="M540" s="208">
        <v>0.17</v>
      </c>
      <c r="N540" s="208">
        <f t="shared" si="86"/>
        <v>0.33999999999999997</v>
      </c>
      <c r="O540" s="208">
        <v>0.51</v>
      </c>
      <c r="P540" s="214">
        <f t="shared" si="85"/>
        <v>0.30000000000000004</v>
      </c>
      <c r="Q540" s="164">
        <v>0.21</v>
      </c>
      <c r="R540" s="209">
        <f t="shared" si="79"/>
        <v>76.592236160295599</v>
      </c>
      <c r="S540" s="139"/>
      <c r="U540" s="203">
        <f t="shared" si="87"/>
        <v>4.3384957160000006</v>
      </c>
    </row>
    <row r="541" spans="2:21" s="165" customFormat="1" x14ac:dyDescent="0.2">
      <c r="B541" s="158"/>
      <c r="C541" s="204" t="s">
        <v>396</v>
      </c>
      <c r="D541" s="204" t="s">
        <v>184</v>
      </c>
      <c r="E541" s="287">
        <v>0.36</v>
      </c>
      <c r="F541" s="287"/>
      <c r="G541" s="204">
        <v>0.13</v>
      </c>
      <c r="H541" s="208">
        <v>0.51</v>
      </c>
      <c r="I541" s="204" t="s">
        <v>6</v>
      </c>
      <c r="J541" s="204">
        <v>1.33</v>
      </c>
      <c r="K541" s="204">
        <v>2.88</v>
      </c>
      <c r="L541" s="204">
        <v>25</v>
      </c>
      <c r="M541" s="204">
        <v>0.18</v>
      </c>
      <c r="N541" s="208">
        <f t="shared" si="86"/>
        <v>0.35000000000000003</v>
      </c>
      <c r="O541" s="204">
        <v>0.53</v>
      </c>
      <c r="P541" s="214">
        <f t="shared" si="85"/>
        <v>0.32000000000000006</v>
      </c>
      <c r="Q541" s="215">
        <v>0.21</v>
      </c>
      <c r="R541" s="209">
        <f t="shared" si="79"/>
        <v>62.845697999611211</v>
      </c>
      <c r="S541" s="161"/>
      <c r="U541" s="203">
        <f t="shared" si="87"/>
        <v>4.1406824840000009</v>
      </c>
    </row>
    <row r="542" spans="2:21" s="165" customFormat="1" x14ac:dyDescent="0.2">
      <c r="B542" s="171">
        <v>153</v>
      </c>
      <c r="C542" s="205" t="s">
        <v>17</v>
      </c>
      <c r="D542" s="205" t="s">
        <v>148</v>
      </c>
      <c r="E542" s="205">
        <v>0.28999999999999998</v>
      </c>
      <c r="F542" s="205">
        <v>0.37</v>
      </c>
      <c r="G542" s="205">
        <v>0.05</v>
      </c>
      <c r="H542" s="205">
        <v>0.28999999999999998</v>
      </c>
      <c r="I542" s="197" t="s">
        <v>32</v>
      </c>
      <c r="J542" s="205">
        <v>1.37</v>
      </c>
      <c r="K542" s="205">
        <v>2.54</v>
      </c>
      <c r="L542" s="205">
        <v>48.7</v>
      </c>
      <c r="M542" s="205" t="s">
        <v>131</v>
      </c>
      <c r="N542" s="205" t="s">
        <v>131</v>
      </c>
      <c r="O542" s="205">
        <v>0.46</v>
      </c>
      <c r="P542" s="216">
        <f t="shared" ref="P542:P564" si="88">10^((LOG(L542*24)-4.3)/2.8)</f>
        <v>0.36300049339129586</v>
      </c>
      <c r="Q542" s="217" t="s">
        <v>131</v>
      </c>
      <c r="R542" s="210">
        <f t="shared" si="79"/>
        <v>9.3941317836688469</v>
      </c>
      <c r="S542" s="163" t="s">
        <v>494</v>
      </c>
      <c r="U542" s="203">
        <f t="shared" ref="U542:U573" si="89">6.531-(7.326*O542)+(15.8*(H542^2))+(3.809*(O542^2))+(3.44*((E542+F542))*H542)-(4.989*(E542+F542)*O542)+(16.1*((E542+F542)^2)*(O542^2))+(16*H542*(O542^2))-(13.6*((E542+F542)^2)*H542)-(34.8*(H542^2)*O542)-(7.99*((E542+F542)^2)*O542)</f>
        <v>2.2400852160000015</v>
      </c>
    </row>
    <row r="543" spans="2:21" s="165" customFormat="1" x14ac:dyDescent="0.2">
      <c r="B543" s="148">
        <v>154</v>
      </c>
      <c r="C543" s="207" t="s">
        <v>178</v>
      </c>
      <c r="D543" s="207" t="s">
        <v>148</v>
      </c>
      <c r="E543" s="207">
        <v>0.37</v>
      </c>
      <c r="F543" s="207">
        <v>0.54</v>
      </c>
      <c r="G543" s="207">
        <v>0.05</v>
      </c>
      <c r="H543" s="207">
        <v>0.04</v>
      </c>
      <c r="I543" s="207" t="s">
        <v>2</v>
      </c>
      <c r="J543" s="207">
        <v>1.54</v>
      </c>
      <c r="K543" s="207">
        <v>2.63</v>
      </c>
      <c r="L543" s="207">
        <v>95.2</v>
      </c>
      <c r="M543" s="207" t="s">
        <v>131</v>
      </c>
      <c r="N543" s="207" t="s">
        <v>131</v>
      </c>
      <c r="O543" s="207">
        <v>0.41</v>
      </c>
      <c r="P543" s="216">
        <f t="shared" si="88"/>
        <v>0.46118412937880637</v>
      </c>
      <c r="Q543" s="213" t="s">
        <v>131</v>
      </c>
      <c r="R543" s="210">
        <f t="shared" si="79"/>
        <v>5.0500953838500831</v>
      </c>
      <c r="S543" s="163" t="s">
        <v>494</v>
      </c>
      <c r="U543" s="203">
        <f t="shared" si="89"/>
        <v>1.619407131</v>
      </c>
    </row>
    <row r="544" spans="2:21" s="165" customFormat="1" x14ac:dyDescent="0.2">
      <c r="B544" s="136"/>
      <c r="C544" s="208" t="s">
        <v>255</v>
      </c>
      <c r="D544" s="208" t="s">
        <v>290</v>
      </c>
      <c r="E544" s="208">
        <v>0.33</v>
      </c>
      <c r="F544" s="209">
        <v>0.6</v>
      </c>
      <c r="G544" s="208">
        <v>0.03</v>
      </c>
      <c r="H544" s="208">
        <v>0.04</v>
      </c>
      <c r="I544" s="208" t="s">
        <v>2</v>
      </c>
      <c r="J544" s="208">
        <v>1.56</v>
      </c>
      <c r="K544" s="208">
        <v>2.66</v>
      </c>
      <c r="L544" s="208">
        <v>46.4</v>
      </c>
      <c r="M544" s="208" t="s">
        <v>131</v>
      </c>
      <c r="N544" s="208" t="s">
        <v>131</v>
      </c>
      <c r="O544" s="208">
        <v>0.41</v>
      </c>
      <c r="P544" s="214">
        <f t="shared" si="88"/>
        <v>0.35678229409653212</v>
      </c>
      <c r="Q544" s="164" t="s">
        <v>131</v>
      </c>
      <c r="R544" s="209">
        <f t="shared" si="79"/>
        <v>4.6658634067193239</v>
      </c>
      <c r="S544" s="139"/>
      <c r="U544" s="203">
        <f t="shared" si="89"/>
        <v>1.5402728990000005</v>
      </c>
    </row>
    <row r="545" spans="2:21" s="165" customFormat="1" x14ac:dyDescent="0.2">
      <c r="B545" s="136"/>
      <c r="C545" s="208" t="s">
        <v>254</v>
      </c>
      <c r="D545" s="208" t="s">
        <v>121</v>
      </c>
      <c r="E545" s="208">
        <v>0.35</v>
      </c>
      <c r="F545" s="208">
        <v>0.56999999999999995</v>
      </c>
      <c r="G545" s="208">
        <v>0.03</v>
      </c>
      <c r="H545" s="208">
        <v>0.05</v>
      </c>
      <c r="I545" s="208" t="s">
        <v>2</v>
      </c>
      <c r="J545" s="208">
        <v>1.54</v>
      </c>
      <c r="K545" s="208">
        <v>2.66</v>
      </c>
      <c r="L545" s="208">
        <v>70.400000000000006</v>
      </c>
      <c r="M545" s="208" t="s">
        <v>131</v>
      </c>
      <c r="N545" s="208" t="s">
        <v>131</v>
      </c>
      <c r="O545" s="208">
        <v>0.42</v>
      </c>
      <c r="P545" s="214">
        <f t="shared" si="88"/>
        <v>0.41406228922250415</v>
      </c>
      <c r="Q545" s="164" t="s">
        <v>131</v>
      </c>
      <c r="R545" s="209">
        <f t="shared" si="79"/>
        <v>4.4302974930958072</v>
      </c>
      <c r="S545" s="139"/>
      <c r="U545" s="203">
        <f t="shared" si="89"/>
        <v>1.4884667360000012</v>
      </c>
    </row>
    <row r="546" spans="2:21" s="165" customFormat="1" x14ac:dyDescent="0.2">
      <c r="B546" s="136"/>
      <c r="C546" s="208" t="s">
        <v>398</v>
      </c>
      <c r="D546" s="208" t="s">
        <v>227</v>
      </c>
      <c r="E546" s="208">
        <v>0.25</v>
      </c>
      <c r="F546" s="208">
        <v>0.41</v>
      </c>
      <c r="G546" s="208">
        <v>0.06</v>
      </c>
      <c r="H546" s="208">
        <v>0.28000000000000003</v>
      </c>
      <c r="I546" s="152" t="s">
        <v>32</v>
      </c>
      <c r="J546" s="208">
        <v>1.32</v>
      </c>
      <c r="K546" s="208">
        <v>2.64</v>
      </c>
      <c r="L546" s="208">
        <v>66.7</v>
      </c>
      <c r="M546" s="208" t="s">
        <v>131</v>
      </c>
      <c r="N546" s="208" t="s">
        <v>131</v>
      </c>
      <c r="O546" s="209">
        <v>0.5</v>
      </c>
      <c r="P546" s="214">
        <f t="shared" si="88"/>
        <v>0.40615500814375577</v>
      </c>
      <c r="Q546" s="164" t="s">
        <v>131</v>
      </c>
      <c r="R546" s="209">
        <f t="shared" si="79"/>
        <v>8.6577528261149919</v>
      </c>
      <c r="S546" s="139"/>
      <c r="U546" s="203">
        <f t="shared" si="89"/>
        <v>2.1584552000000023</v>
      </c>
    </row>
    <row r="547" spans="2:21" s="165" customFormat="1" x14ac:dyDescent="0.2">
      <c r="B547" s="158"/>
      <c r="C547" s="204" t="s">
        <v>399</v>
      </c>
      <c r="D547" s="204" t="s">
        <v>400</v>
      </c>
      <c r="E547" s="204">
        <v>0.25</v>
      </c>
      <c r="F547" s="204">
        <v>0.42</v>
      </c>
      <c r="G547" s="204">
        <v>0.05</v>
      </c>
      <c r="H547" s="204">
        <v>0.28000000000000003</v>
      </c>
      <c r="I547" s="154" t="s">
        <v>32</v>
      </c>
      <c r="J547" s="204">
        <v>1.28</v>
      </c>
      <c r="K547" s="204">
        <v>2.68</v>
      </c>
      <c r="L547" s="204">
        <v>91.3</v>
      </c>
      <c r="M547" s="204" t="s">
        <v>131</v>
      </c>
      <c r="N547" s="204" t="s">
        <v>131</v>
      </c>
      <c r="O547" s="204">
        <v>0.52</v>
      </c>
      <c r="P547" s="214">
        <f t="shared" si="88"/>
        <v>0.45434571388168854</v>
      </c>
      <c r="Q547" s="215" t="s">
        <v>131</v>
      </c>
      <c r="R547" s="209">
        <f t="shared" si="79"/>
        <v>7.9228730271533019</v>
      </c>
      <c r="S547" s="161"/>
      <c r="U547" s="203">
        <f t="shared" si="89"/>
        <v>2.0697538960000008</v>
      </c>
    </row>
    <row r="548" spans="2:21" s="165" customFormat="1" x14ac:dyDescent="0.2">
      <c r="B548" s="148">
        <v>155</v>
      </c>
      <c r="C548" s="207" t="s">
        <v>401</v>
      </c>
      <c r="D548" s="207" t="s">
        <v>404</v>
      </c>
      <c r="E548" s="207">
        <v>0.27</v>
      </c>
      <c r="F548" s="210">
        <v>0.4</v>
      </c>
      <c r="G548" s="207">
        <v>0.11</v>
      </c>
      <c r="H548" s="207">
        <v>0.22</v>
      </c>
      <c r="I548" s="149" t="s">
        <v>32</v>
      </c>
      <c r="J548" s="207">
        <v>1.26</v>
      </c>
      <c r="K548" s="207">
        <v>2.64</v>
      </c>
      <c r="L548" s="207">
        <v>34.9</v>
      </c>
      <c r="M548" s="207" t="s">
        <v>131</v>
      </c>
      <c r="N548" s="207" t="s">
        <v>131</v>
      </c>
      <c r="O548" s="207">
        <v>0.52</v>
      </c>
      <c r="P548" s="216">
        <f t="shared" si="88"/>
        <v>0.32227556737832569</v>
      </c>
      <c r="Q548" s="213" t="s">
        <v>131</v>
      </c>
      <c r="R548" s="210">
        <f t="shared" si="79"/>
        <v>8.2240623980865717</v>
      </c>
      <c r="S548" s="163" t="s">
        <v>494</v>
      </c>
      <c r="U548" s="203">
        <f t="shared" si="89"/>
        <v>2.1070642959999999</v>
      </c>
    </row>
    <row r="549" spans="2:21" s="165" customFormat="1" x14ac:dyDescent="0.2">
      <c r="B549" s="136"/>
      <c r="C549" s="208" t="s">
        <v>402</v>
      </c>
      <c r="D549" s="208" t="s">
        <v>38</v>
      </c>
      <c r="E549" s="208">
        <v>0.21</v>
      </c>
      <c r="F549" s="209">
        <v>0.3</v>
      </c>
      <c r="G549" s="208">
        <v>0.06</v>
      </c>
      <c r="H549" s="208">
        <v>0.43</v>
      </c>
      <c r="I549" s="208" t="s">
        <v>51</v>
      </c>
      <c r="J549" s="208">
        <v>1.23</v>
      </c>
      <c r="K549" s="208">
        <v>2.63</v>
      </c>
      <c r="L549" s="208">
        <v>79.3</v>
      </c>
      <c r="M549" s="208" t="s">
        <v>131</v>
      </c>
      <c r="N549" s="208" t="s">
        <v>131</v>
      </c>
      <c r="O549" s="208">
        <v>0.53</v>
      </c>
      <c r="P549" s="214">
        <f t="shared" si="88"/>
        <v>0.43204616369997367</v>
      </c>
      <c r="Q549" s="164" t="s">
        <v>131</v>
      </c>
      <c r="R549" s="209">
        <f t="shared" si="79"/>
        <v>22.681263314368465</v>
      </c>
      <c r="S549" s="139"/>
      <c r="U549" s="203">
        <f t="shared" si="89"/>
        <v>3.1215391790000009</v>
      </c>
    </row>
    <row r="550" spans="2:21" s="165" customFormat="1" x14ac:dyDescent="0.2">
      <c r="B550" s="136"/>
      <c r="C550" s="208" t="s">
        <v>403</v>
      </c>
      <c r="D550" s="208" t="s">
        <v>122</v>
      </c>
      <c r="E550" s="208">
        <v>0.25</v>
      </c>
      <c r="F550" s="208">
        <v>0.28999999999999998</v>
      </c>
      <c r="G550" s="208">
        <v>0.03</v>
      </c>
      <c r="H550" s="208">
        <v>0.43</v>
      </c>
      <c r="I550" s="208" t="s">
        <v>51</v>
      </c>
      <c r="J550" s="208">
        <v>1.31</v>
      </c>
      <c r="K550" s="208">
        <v>2.63</v>
      </c>
      <c r="L550" s="208">
        <v>61.3</v>
      </c>
      <c r="M550" s="208" t="s">
        <v>131</v>
      </c>
      <c r="N550" s="208" t="s">
        <v>131</v>
      </c>
      <c r="O550" s="209">
        <v>0.5</v>
      </c>
      <c r="P550" s="214">
        <f t="shared" si="88"/>
        <v>0.39409147610370648</v>
      </c>
      <c r="Q550" s="164" t="s">
        <v>131</v>
      </c>
      <c r="R550" s="209">
        <f t="shared" si="79"/>
        <v>20.077889806830711</v>
      </c>
      <c r="S550" s="139"/>
      <c r="U550" s="203">
        <f t="shared" si="89"/>
        <v>2.9996192000000015</v>
      </c>
    </row>
    <row r="551" spans="2:21" s="165" customFormat="1" x14ac:dyDescent="0.2">
      <c r="B551" s="158"/>
      <c r="C551" s="204" t="s">
        <v>399</v>
      </c>
      <c r="D551" s="204" t="s">
        <v>405</v>
      </c>
      <c r="E551" s="204">
        <v>0.18</v>
      </c>
      <c r="F551" s="204">
        <v>0.26</v>
      </c>
      <c r="G551" s="204">
        <v>0.11</v>
      </c>
      <c r="H551" s="204">
        <v>0.45</v>
      </c>
      <c r="I551" s="204" t="s">
        <v>6</v>
      </c>
      <c r="J551" s="204">
        <v>1.18</v>
      </c>
      <c r="K551" s="204">
        <v>2.63</v>
      </c>
      <c r="L551" s="204">
        <v>24.5</v>
      </c>
      <c r="M551" s="204" t="s">
        <v>131</v>
      </c>
      <c r="N551" s="204" t="s">
        <v>131</v>
      </c>
      <c r="O551" s="204">
        <v>0.55000000000000004</v>
      </c>
      <c r="P551" s="214">
        <f t="shared" si="88"/>
        <v>0.28402007974542098</v>
      </c>
      <c r="Q551" s="215" t="s">
        <v>131</v>
      </c>
      <c r="R551" s="209">
        <f t="shared" si="79"/>
        <v>34.350882165069471</v>
      </c>
      <c r="S551" s="161"/>
      <c r="U551" s="203">
        <f t="shared" si="89"/>
        <v>3.5366277000000013</v>
      </c>
    </row>
    <row r="552" spans="2:21" s="165" customFormat="1" x14ac:dyDescent="0.2">
      <c r="B552" s="148">
        <v>156</v>
      </c>
      <c r="C552" s="207" t="s">
        <v>178</v>
      </c>
      <c r="D552" s="207" t="s">
        <v>148</v>
      </c>
      <c r="E552" s="207">
        <v>0.26</v>
      </c>
      <c r="F552" s="207">
        <v>0.45</v>
      </c>
      <c r="G552" s="207">
        <v>0.11</v>
      </c>
      <c r="H552" s="207">
        <v>0.18</v>
      </c>
      <c r="I552" s="207" t="s">
        <v>186</v>
      </c>
      <c r="J552" s="207">
        <v>1.41</v>
      </c>
      <c r="K552" s="207">
        <v>2.58</v>
      </c>
      <c r="L552" s="207">
        <v>31.8</v>
      </c>
      <c r="M552" s="207" t="s">
        <v>131</v>
      </c>
      <c r="N552" s="207" t="s">
        <v>131</v>
      </c>
      <c r="O552" s="207">
        <v>0.45</v>
      </c>
      <c r="P552" s="216">
        <f t="shared" si="88"/>
        <v>0.31174494130065494</v>
      </c>
      <c r="Q552" s="213" t="s">
        <v>131</v>
      </c>
      <c r="R552" s="210">
        <f t="shared" si="79"/>
        <v>7.6596682621394745</v>
      </c>
      <c r="S552" s="163" t="s">
        <v>494</v>
      </c>
      <c r="U552" s="203">
        <f t="shared" si="89"/>
        <v>2.0359686749999995</v>
      </c>
    </row>
    <row r="553" spans="2:21" s="165" customFormat="1" x14ac:dyDescent="0.2">
      <c r="B553" s="136"/>
      <c r="C553" s="208" t="s">
        <v>401</v>
      </c>
      <c r="D553" s="208" t="s">
        <v>290</v>
      </c>
      <c r="E553" s="208">
        <v>0.27</v>
      </c>
      <c r="F553" s="208">
        <v>0.38</v>
      </c>
      <c r="G553" s="208">
        <v>7.0000000000000007E-2</v>
      </c>
      <c r="H553" s="208">
        <v>0.28000000000000003</v>
      </c>
      <c r="I553" s="152" t="s">
        <v>32</v>
      </c>
      <c r="J553" s="208">
        <v>1.3</v>
      </c>
      <c r="K553" s="208">
        <v>2.58</v>
      </c>
      <c r="L553" s="208">
        <v>90.3</v>
      </c>
      <c r="M553" s="208" t="s">
        <v>131</v>
      </c>
      <c r="N553" s="208" t="s">
        <v>131</v>
      </c>
      <c r="O553" s="209">
        <v>0.5</v>
      </c>
      <c r="P553" s="214">
        <f t="shared" si="88"/>
        <v>0.45256213174829174</v>
      </c>
      <c r="Q553" s="164" t="s">
        <v>131</v>
      </c>
      <c r="R553" s="209">
        <f t="shared" si="79"/>
        <v>9.2373957436292997</v>
      </c>
      <c r="S553" s="139"/>
      <c r="U553" s="203">
        <f t="shared" si="89"/>
        <v>2.2232599999999998</v>
      </c>
    </row>
    <row r="554" spans="2:21" s="165" customFormat="1" x14ac:dyDescent="0.2">
      <c r="B554" s="136"/>
      <c r="C554" s="208" t="s">
        <v>402</v>
      </c>
      <c r="D554" s="208" t="s">
        <v>406</v>
      </c>
      <c r="E554" s="208">
        <v>0.24</v>
      </c>
      <c r="F554" s="208">
        <v>0.31</v>
      </c>
      <c r="G554" s="208">
        <v>0.09</v>
      </c>
      <c r="H554" s="208">
        <v>0.36</v>
      </c>
      <c r="I554" s="152" t="s">
        <v>32</v>
      </c>
      <c r="J554" s="208">
        <v>1.24</v>
      </c>
      <c r="K554" s="208">
        <v>2.7</v>
      </c>
      <c r="L554" s="208">
        <v>19.100000000000001</v>
      </c>
      <c r="M554" s="208" t="s">
        <v>131</v>
      </c>
      <c r="N554" s="208" t="s">
        <v>131</v>
      </c>
      <c r="O554" s="208">
        <v>0.54</v>
      </c>
      <c r="P554" s="214">
        <f t="shared" si="88"/>
        <v>0.25985448529133848</v>
      </c>
      <c r="Q554" s="164" t="s">
        <v>131</v>
      </c>
      <c r="R554" s="209">
        <f t="shared" si="79"/>
        <v>16.62425211556311</v>
      </c>
      <c r="S554" s="139"/>
      <c r="U554" s="203">
        <f t="shared" si="89"/>
        <v>2.8108626000000001</v>
      </c>
    </row>
    <row r="555" spans="2:21" s="165" customFormat="1" x14ac:dyDescent="0.2">
      <c r="B555" s="158"/>
      <c r="C555" s="204" t="s">
        <v>403</v>
      </c>
      <c r="D555" s="204" t="s">
        <v>407</v>
      </c>
      <c r="E555" s="204">
        <v>0.24</v>
      </c>
      <c r="F555" s="204">
        <v>0.33</v>
      </c>
      <c r="G555" s="204">
        <v>0.12</v>
      </c>
      <c r="H555" s="204">
        <v>0.31</v>
      </c>
      <c r="I555" s="154" t="s">
        <v>32</v>
      </c>
      <c r="J555" s="204">
        <v>1.24</v>
      </c>
      <c r="K555" s="204">
        <v>2.67</v>
      </c>
      <c r="L555" s="204">
        <v>3.9</v>
      </c>
      <c r="M555" s="204" t="s">
        <v>131</v>
      </c>
      <c r="N555" s="204" t="s">
        <v>131</v>
      </c>
      <c r="O555" s="204">
        <v>0.54</v>
      </c>
      <c r="P555" s="214">
        <f t="shared" si="88"/>
        <v>0.14733733260425763</v>
      </c>
      <c r="Q555" s="215" t="s">
        <v>131</v>
      </c>
      <c r="R555" s="209">
        <f t="shared" si="79"/>
        <v>14.446303721261209</v>
      </c>
      <c r="S555" s="161"/>
      <c r="U555" s="203">
        <f t="shared" si="89"/>
        <v>2.6704385839999998</v>
      </c>
    </row>
    <row r="556" spans="2:21" s="165" customFormat="1" x14ac:dyDescent="0.2">
      <c r="B556" s="148">
        <v>157</v>
      </c>
      <c r="C556" s="207" t="s">
        <v>401</v>
      </c>
      <c r="D556" s="207" t="s">
        <v>410</v>
      </c>
      <c r="E556" s="207">
        <v>0.28000000000000003</v>
      </c>
      <c r="F556" s="210">
        <v>0.4</v>
      </c>
      <c r="G556" s="210">
        <v>0.1</v>
      </c>
      <c r="H556" s="207">
        <v>0.22</v>
      </c>
      <c r="I556" s="149" t="s">
        <v>32</v>
      </c>
      <c r="J556" s="207">
        <v>1.26</v>
      </c>
      <c r="K556" s="207">
        <v>2.64</v>
      </c>
      <c r="L556" s="207">
        <v>24.3</v>
      </c>
      <c r="M556" s="207" t="s">
        <v>131</v>
      </c>
      <c r="N556" s="207" t="s">
        <v>131</v>
      </c>
      <c r="O556" s="207">
        <v>0.52</v>
      </c>
      <c r="P556" s="216">
        <f t="shared" si="88"/>
        <v>0.28318985038240635</v>
      </c>
      <c r="Q556" s="213" t="s">
        <v>131</v>
      </c>
      <c r="R556" s="210">
        <f t="shared" si="79"/>
        <v>7.7755106627117661</v>
      </c>
      <c r="S556" s="163" t="s">
        <v>494</v>
      </c>
      <c r="U556" s="203">
        <f t="shared" si="89"/>
        <v>2.0509791360000005</v>
      </c>
    </row>
    <row r="557" spans="2:21" s="165" customFormat="1" x14ac:dyDescent="0.2">
      <c r="B557" s="136"/>
      <c r="C557" s="208" t="s">
        <v>409</v>
      </c>
      <c r="D557" s="208" t="s">
        <v>411</v>
      </c>
      <c r="E557" s="208">
        <v>0.23</v>
      </c>
      <c r="F557" s="208">
        <v>0.35</v>
      </c>
      <c r="G557" s="209">
        <v>0.1</v>
      </c>
      <c r="H557" s="208">
        <v>0.32</v>
      </c>
      <c r="I557" s="152" t="s">
        <v>32</v>
      </c>
      <c r="J557" s="208">
        <v>1.25</v>
      </c>
      <c r="K557" s="208">
        <v>2.64</v>
      </c>
      <c r="L557" s="208">
        <v>47.7</v>
      </c>
      <c r="M557" s="208" t="s">
        <v>131</v>
      </c>
      <c r="N557" s="208" t="s">
        <v>131</v>
      </c>
      <c r="O557" s="208">
        <v>0.53</v>
      </c>
      <c r="P557" s="214">
        <f t="shared" si="88"/>
        <v>0.36032064833031346</v>
      </c>
      <c r="Q557" s="164" t="s">
        <v>131</v>
      </c>
      <c r="R557" s="209">
        <f t="shared" si="79"/>
        <v>13.780790862605395</v>
      </c>
      <c r="S557" s="139"/>
      <c r="U557" s="203">
        <f t="shared" si="89"/>
        <v>2.6232756560000006</v>
      </c>
    </row>
    <row r="558" spans="2:21" s="165" customFormat="1" x14ac:dyDescent="0.2">
      <c r="B558" s="158"/>
      <c r="C558" s="204" t="s">
        <v>408</v>
      </c>
      <c r="D558" s="204" t="s">
        <v>412</v>
      </c>
      <c r="E558" s="204">
        <v>0.24</v>
      </c>
      <c r="F558" s="204">
        <v>0.36</v>
      </c>
      <c r="G558" s="204">
        <v>0.06</v>
      </c>
      <c r="H558" s="204">
        <v>0.34</v>
      </c>
      <c r="I558" s="154" t="s">
        <v>32</v>
      </c>
      <c r="J558" s="204">
        <v>1.26</v>
      </c>
      <c r="K558" s="204">
        <v>2.66</v>
      </c>
      <c r="L558" s="204">
        <v>64.5</v>
      </c>
      <c r="M558" s="204" t="s">
        <v>131</v>
      </c>
      <c r="N558" s="204" t="s">
        <v>131</v>
      </c>
      <c r="O558" s="204">
        <v>0.53</v>
      </c>
      <c r="P558" s="214">
        <f t="shared" si="88"/>
        <v>0.40131891300683203</v>
      </c>
      <c r="Q558" s="215" t="s">
        <v>131</v>
      </c>
      <c r="R558" s="209">
        <f t="shared" si="79"/>
        <v>12.119795408355872</v>
      </c>
      <c r="S558" s="161"/>
      <c r="U558" s="203">
        <f t="shared" si="89"/>
        <v>2.4948401000000007</v>
      </c>
    </row>
    <row r="559" spans="2:21" s="165" customFormat="1" x14ac:dyDescent="0.2">
      <c r="B559" s="148">
        <v>158</v>
      </c>
      <c r="C559" s="207" t="s">
        <v>178</v>
      </c>
      <c r="D559" s="207" t="s">
        <v>162</v>
      </c>
      <c r="E559" s="210">
        <v>0.4</v>
      </c>
      <c r="F559" s="207">
        <v>0.33</v>
      </c>
      <c r="G559" s="207">
        <v>0.09</v>
      </c>
      <c r="H559" s="207">
        <v>0.18</v>
      </c>
      <c r="I559" s="207" t="s">
        <v>186</v>
      </c>
      <c r="J559" s="207">
        <v>1.42</v>
      </c>
      <c r="K559" s="207">
        <v>2.61</v>
      </c>
      <c r="L559" s="207">
        <v>39.200000000000003</v>
      </c>
      <c r="M559" s="207" t="s">
        <v>131</v>
      </c>
      <c r="N559" s="207" t="s">
        <v>131</v>
      </c>
      <c r="O559" s="207">
        <v>0.46</v>
      </c>
      <c r="P559" s="216">
        <f t="shared" si="88"/>
        <v>0.33593019251537626</v>
      </c>
      <c r="Q559" s="213" t="s">
        <v>131</v>
      </c>
      <c r="R559" s="210">
        <f t="shared" si="79"/>
        <v>6.6772454451838898</v>
      </c>
      <c r="S559" s="163" t="s">
        <v>494</v>
      </c>
      <c r="U559" s="203">
        <f t="shared" si="89"/>
        <v>1.8987055440000005</v>
      </c>
    </row>
    <row r="560" spans="2:21" s="165" customFormat="1" x14ac:dyDescent="0.2">
      <c r="B560" s="136"/>
      <c r="C560" s="208" t="s">
        <v>402</v>
      </c>
      <c r="D560" s="208" t="s">
        <v>241</v>
      </c>
      <c r="E560" s="209">
        <v>0.3</v>
      </c>
      <c r="F560" s="208">
        <v>0.21</v>
      </c>
      <c r="G560" s="208">
        <v>7.0000000000000007E-2</v>
      </c>
      <c r="H560" s="208">
        <v>0.42</v>
      </c>
      <c r="I560" s="208" t="s">
        <v>51</v>
      </c>
      <c r="J560" s="208">
        <v>1.03</v>
      </c>
      <c r="K560" s="208">
        <v>2.63</v>
      </c>
      <c r="L560" s="208">
        <v>20.7</v>
      </c>
      <c r="M560" s="208" t="s">
        <v>131</v>
      </c>
      <c r="N560" s="208" t="s">
        <v>131</v>
      </c>
      <c r="O560" s="208">
        <v>0.61</v>
      </c>
      <c r="P560" s="214">
        <f t="shared" si="88"/>
        <v>0.26742851312386068</v>
      </c>
      <c r="Q560" s="164" t="s">
        <v>131</v>
      </c>
      <c r="R560" s="209">
        <f t="shared" si="79"/>
        <v>20.329415792497752</v>
      </c>
      <c r="S560" s="139"/>
      <c r="U560" s="203">
        <f t="shared" si="89"/>
        <v>3.0120688910000011</v>
      </c>
    </row>
    <row r="561" spans="2:21" s="165" customFormat="1" x14ac:dyDescent="0.2">
      <c r="B561" s="136"/>
      <c r="C561" s="208" t="s">
        <v>403</v>
      </c>
      <c r="D561" s="208" t="s">
        <v>414</v>
      </c>
      <c r="E561" s="208">
        <v>0.28000000000000003</v>
      </c>
      <c r="F561" s="208">
        <v>0.22</v>
      </c>
      <c r="G561" s="208">
        <v>7.0000000000000007E-2</v>
      </c>
      <c r="H561" s="208">
        <v>0.43</v>
      </c>
      <c r="I561" s="208" t="s">
        <v>51</v>
      </c>
      <c r="J561" s="208">
        <v>1.29</v>
      </c>
      <c r="K561" s="208">
        <v>2.63</v>
      </c>
      <c r="L561" s="208">
        <v>40.9</v>
      </c>
      <c r="M561" s="208" t="s">
        <v>131</v>
      </c>
      <c r="N561" s="208" t="s">
        <v>131</v>
      </c>
      <c r="O561" s="208">
        <v>0.51</v>
      </c>
      <c r="P561" s="214">
        <f t="shared" si="88"/>
        <v>0.34106234028804838</v>
      </c>
      <c r="Q561" s="164" t="s">
        <v>131</v>
      </c>
      <c r="R561" s="209">
        <f t="shared" si="79"/>
        <v>25.747723102595327</v>
      </c>
      <c r="S561" s="139"/>
      <c r="U561" s="203">
        <f t="shared" si="89"/>
        <v>3.2483462000000021</v>
      </c>
    </row>
    <row r="562" spans="2:21" s="165" customFormat="1" x14ac:dyDescent="0.2">
      <c r="B562" s="158"/>
      <c r="C562" s="204" t="s">
        <v>413</v>
      </c>
      <c r="D562" s="204" t="s">
        <v>415</v>
      </c>
      <c r="E562" s="204">
        <v>0.25</v>
      </c>
      <c r="F562" s="204">
        <v>0.21</v>
      </c>
      <c r="G562" s="204">
        <v>0.08</v>
      </c>
      <c r="H562" s="204">
        <v>0.46</v>
      </c>
      <c r="I562" s="204" t="s">
        <v>6</v>
      </c>
      <c r="J562" s="204">
        <v>1.29</v>
      </c>
      <c r="K562" s="204">
        <v>2.63</v>
      </c>
      <c r="L562" s="204">
        <v>57.6</v>
      </c>
      <c r="M562" s="204" t="s">
        <v>131</v>
      </c>
      <c r="N562" s="204" t="s">
        <v>131</v>
      </c>
      <c r="O562" s="204">
        <v>0.51</v>
      </c>
      <c r="P562" s="214">
        <f t="shared" si="88"/>
        <v>0.38542565233173826</v>
      </c>
      <c r="Q562" s="215" t="s">
        <v>131</v>
      </c>
      <c r="R562" s="209">
        <f t="shared" si="79"/>
        <v>34.645385286438511</v>
      </c>
      <c r="S562" s="161"/>
      <c r="U562" s="203">
        <f t="shared" si="89"/>
        <v>3.545164536000001</v>
      </c>
    </row>
    <row r="563" spans="2:21" s="165" customFormat="1" x14ac:dyDescent="0.2">
      <c r="B563" s="148">
        <v>159</v>
      </c>
      <c r="C563" s="207" t="s">
        <v>401</v>
      </c>
      <c r="D563" s="207" t="s">
        <v>404</v>
      </c>
      <c r="E563" s="207">
        <v>0.18</v>
      </c>
      <c r="F563" s="207">
        <v>0.41</v>
      </c>
      <c r="G563" s="207">
        <v>0.15</v>
      </c>
      <c r="H563" s="207">
        <v>0.26</v>
      </c>
      <c r="I563" s="149" t="s">
        <v>32</v>
      </c>
      <c r="J563" s="207">
        <v>1.23</v>
      </c>
      <c r="K563" s="207">
        <v>2.64</v>
      </c>
      <c r="L563" s="207">
        <v>25.8</v>
      </c>
      <c r="M563" s="207" t="s">
        <v>131</v>
      </c>
      <c r="N563" s="207" t="s">
        <v>131</v>
      </c>
      <c r="O563" s="207">
        <v>0.53</v>
      </c>
      <c r="P563" s="216">
        <f t="shared" si="88"/>
        <v>0.2893131644828571</v>
      </c>
      <c r="Q563" s="213" t="s">
        <v>131</v>
      </c>
      <c r="R563" s="210">
        <f t="shared" si="79"/>
        <v>12.742100347540413</v>
      </c>
      <c r="S563" s="163" t="s">
        <v>494</v>
      </c>
      <c r="U563" s="203">
        <f t="shared" si="89"/>
        <v>2.5449114990000004</v>
      </c>
    </row>
    <row r="564" spans="2:21" s="165" customFormat="1" x14ac:dyDescent="0.2">
      <c r="B564" s="158"/>
      <c r="C564" s="204" t="s">
        <v>409</v>
      </c>
      <c r="D564" s="204" t="s">
        <v>416</v>
      </c>
      <c r="E564" s="204">
        <v>0.17</v>
      </c>
      <c r="F564" s="204">
        <v>0.36</v>
      </c>
      <c r="G564" s="204">
        <v>7.0000000000000007E-2</v>
      </c>
      <c r="H564" s="211">
        <v>0.4</v>
      </c>
      <c r="I564" s="204" t="s">
        <v>51</v>
      </c>
      <c r="J564" s="204">
        <v>1.23</v>
      </c>
      <c r="K564" s="204">
        <v>2.67</v>
      </c>
      <c r="L564" s="204">
        <v>44.7</v>
      </c>
      <c r="M564" s="204" t="s">
        <v>131</v>
      </c>
      <c r="N564" s="204" t="s">
        <v>131</v>
      </c>
      <c r="O564" s="204">
        <v>0.54</v>
      </c>
      <c r="P564" s="218">
        <f t="shared" si="88"/>
        <v>0.35205769772538387</v>
      </c>
      <c r="Q564" s="215" t="s">
        <v>131</v>
      </c>
      <c r="R564" s="218">
        <f t="shared" si="79"/>
        <v>19.169175457419875</v>
      </c>
      <c r="S564" s="161"/>
      <c r="U564" s="203">
        <f t="shared" si="89"/>
        <v>2.9533035439999997</v>
      </c>
    </row>
    <row r="565" spans="2:21" s="165" customFormat="1" x14ac:dyDescent="0.2">
      <c r="B565" s="148">
        <v>160</v>
      </c>
      <c r="C565" s="207" t="s">
        <v>178</v>
      </c>
      <c r="D565" s="207" t="s">
        <v>138</v>
      </c>
      <c r="E565" s="207">
        <v>0.31</v>
      </c>
      <c r="F565" s="207">
        <v>0.16</v>
      </c>
      <c r="G565" s="207">
        <v>0.17</v>
      </c>
      <c r="H565" s="207">
        <v>0.36</v>
      </c>
      <c r="I565" s="207" t="s">
        <v>51</v>
      </c>
      <c r="J565" s="207">
        <v>1.35</v>
      </c>
      <c r="K565" s="207">
        <v>2.63</v>
      </c>
      <c r="L565" s="207">
        <v>30</v>
      </c>
      <c r="M565" s="207">
        <v>0.19</v>
      </c>
      <c r="N565" s="207">
        <f t="shared" ref="N565:N576" si="90">O565-M565</f>
        <v>0.28999999999999998</v>
      </c>
      <c r="O565" s="207">
        <v>0.48</v>
      </c>
      <c r="P565" s="214">
        <f t="shared" ref="P565:P573" si="91">O565-Q565</f>
        <v>0.27999999999999997</v>
      </c>
      <c r="Q565" s="216">
        <v>0.2</v>
      </c>
      <c r="R565" s="209">
        <f t="shared" si="79"/>
        <v>31.477783648375997</v>
      </c>
      <c r="S565" s="163" t="s">
        <v>494</v>
      </c>
      <c r="U565" s="203">
        <f t="shared" si="89"/>
        <v>3.4492820160000011</v>
      </c>
    </row>
    <row r="566" spans="2:21" s="165" customFormat="1" x14ac:dyDescent="0.2">
      <c r="B566" s="136"/>
      <c r="C566" s="208" t="s">
        <v>19</v>
      </c>
      <c r="D566" s="208" t="s">
        <v>417</v>
      </c>
      <c r="E566" s="208">
        <v>0.28000000000000003</v>
      </c>
      <c r="F566" s="208">
        <v>0.15</v>
      </c>
      <c r="G566" s="208">
        <v>0.14000000000000001</v>
      </c>
      <c r="H566" s="208">
        <v>0.43</v>
      </c>
      <c r="I566" s="208" t="s">
        <v>6</v>
      </c>
      <c r="J566" s="208">
        <v>1.41</v>
      </c>
      <c r="K566" s="208">
        <v>2.67</v>
      </c>
      <c r="L566" s="208">
        <v>22.5</v>
      </c>
      <c r="M566" s="208">
        <v>0.14000000000000001</v>
      </c>
      <c r="N566" s="208">
        <f t="shared" si="90"/>
        <v>0.32999999999999996</v>
      </c>
      <c r="O566" s="208">
        <v>0.47</v>
      </c>
      <c r="P566" s="214">
        <f t="shared" si="91"/>
        <v>0.22999999999999998</v>
      </c>
      <c r="Q566" s="164">
        <v>0.24</v>
      </c>
      <c r="R566" s="209">
        <f t="shared" si="79"/>
        <v>47.271124386803173</v>
      </c>
      <c r="S566" s="139"/>
      <c r="U566" s="203">
        <f t="shared" si="89"/>
        <v>3.8558996309999998</v>
      </c>
    </row>
    <row r="567" spans="2:21" s="165" customFormat="1" x14ac:dyDescent="0.2">
      <c r="B567" s="158"/>
      <c r="C567" s="204" t="s">
        <v>20</v>
      </c>
      <c r="D567" s="204" t="s">
        <v>418</v>
      </c>
      <c r="E567" s="204">
        <v>0.22</v>
      </c>
      <c r="F567" s="204">
        <v>0.13</v>
      </c>
      <c r="G567" s="204">
        <v>0.14000000000000001</v>
      </c>
      <c r="H567" s="204">
        <v>0.51</v>
      </c>
      <c r="I567" s="204" t="s">
        <v>6</v>
      </c>
      <c r="J567" s="204">
        <v>1.43</v>
      </c>
      <c r="K567" s="204">
        <v>2.66</v>
      </c>
      <c r="L567" s="204">
        <v>9.9</v>
      </c>
      <c r="M567" s="204">
        <v>0.11</v>
      </c>
      <c r="N567" s="208">
        <f t="shared" si="90"/>
        <v>0.35000000000000003</v>
      </c>
      <c r="O567" s="204">
        <v>0.46</v>
      </c>
      <c r="P567" s="218">
        <f t="shared" si="91"/>
        <v>0.2</v>
      </c>
      <c r="Q567" s="215">
        <v>0.26</v>
      </c>
      <c r="R567" s="209">
        <f t="shared" si="79"/>
        <v>96.334084789794588</v>
      </c>
      <c r="S567" s="161"/>
      <c r="U567" s="203">
        <f t="shared" si="89"/>
        <v>4.5678222000000011</v>
      </c>
    </row>
    <row r="568" spans="2:21" s="165" customFormat="1" x14ac:dyDescent="0.2">
      <c r="B568" s="148">
        <v>161</v>
      </c>
      <c r="C568" s="207" t="s">
        <v>178</v>
      </c>
      <c r="D568" s="207" t="s">
        <v>138</v>
      </c>
      <c r="E568" s="207">
        <v>0.25</v>
      </c>
      <c r="F568" s="207">
        <v>0.14000000000000001</v>
      </c>
      <c r="G568" s="207">
        <v>0.21</v>
      </c>
      <c r="H568" s="210">
        <v>0.4</v>
      </c>
      <c r="I568" s="207" t="s">
        <v>6</v>
      </c>
      <c r="J568" s="207">
        <v>1.4</v>
      </c>
      <c r="K568" s="207">
        <v>2.62</v>
      </c>
      <c r="L568" s="207">
        <v>16.5</v>
      </c>
      <c r="M568" s="207">
        <v>0.1</v>
      </c>
      <c r="N568" s="207">
        <f t="shared" si="90"/>
        <v>0.37</v>
      </c>
      <c r="O568" s="207">
        <v>0.47</v>
      </c>
      <c r="P568" s="214">
        <f t="shared" si="91"/>
        <v>0.18</v>
      </c>
      <c r="Q568" s="213">
        <v>0.28999999999999998</v>
      </c>
      <c r="R568" s="210">
        <f t="shared" si="79"/>
        <v>55.616582266810937</v>
      </c>
      <c r="S568" s="163" t="s">
        <v>494</v>
      </c>
      <c r="U568" s="203">
        <f t="shared" si="89"/>
        <v>4.0184813989999997</v>
      </c>
    </row>
    <row r="569" spans="2:21" s="165" customFormat="1" x14ac:dyDescent="0.2">
      <c r="B569" s="136"/>
      <c r="C569" s="208" t="s">
        <v>19</v>
      </c>
      <c r="D569" s="208" t="s">
        <v>417</v>
      </c>
      <c r="E569" s="208">
        <v>0.24</v>
      </c>
      <c r="F569" s="208">
        <v>0.13</v>
      </c>
      <c r="G569" s="208">
        <v>0.19</v>
      </c>
      <c r="H569" s="208">
        <v>0.44</v>
      </c>
      <c r="I569" s="208" t="s">
        <v>6</v>
      </c>
      <c r="J569" s="208">
        <v>1.49</v>
      </c>
      <c r="K569" s="208">
        <v>2.65</v>
      </c>
      <c r="L569" s="208">
        <v>8.3000000000000007</v>
      </c>
      <c r="M569" s="208">
        <v>7.0000000000000007E-2</v>
      </c>
      <c r="N569" s="208">
        <f t="shared" si="90"/>
        <v>0.37</v>
      </c>
      <c r="O569" s="208">
        <v>0.44</v>
      </c>
      <c r="P569" s="214">
        <f t="shared" si="91"/>
        <v>0.2</v>
      </c>
      <c r="Q569" s="164">
        <v>0.24</v>
      </c>
      <c r="R569" s="209">
        <f t="shared" si="79"/>
        <v>79.554520892607314</v>
      </c>
      <c r="S569" s="139"/>
      <c r="U569" s="203">
        <f t="shared" si="89"/>
        <v>4.3764425840000012</v>
      </c>
    </row>
    <row r="570" spans="2:21" s="165" customFormat="1" x14ac:dyDescent="0.2">
      <c r="B570" s="158"/>
      <c r="C570" s="204" t="s">
        <v>20</v>
      </c>
      <c r="D570" s="204" t="s">
        <v>418</v>
      </c>
      <c r="E570" s="204">
        <v>0.24</v>
      </c>
      <c r="F570" s="204">
        <v>0.12</v>
      </c>
      <c r="G570" s="204">
        <v>0.18</v>
      </c>
      <c r="H570" s="204">
        <v>0.47</v>
      </c>
      <c r="I570" s="204" t="s">
        <v>6</v>
      </c>
      <c r="J570" s="204">
        <v>1.52</v>
      </c>
      <c r="K570" s="204">
        <v>2.66</v>
      </c>
      <c r="L570" s="204">
        <v>1.2</v>
      </c>
      <c r="M570" s="204">
        <v>0.06</v>
      </c>
      <c r="N570" s="208">
        <f t="shared" si="90"/>
        <v>0.37</v>
      </c>
      <c r="O570" s="204">
        <v>0.43</v>
      </c>
      <c r="P570" s="218">
        <f t="shared" si="91"/>
        <v>0.16999999999999998</v>
      </c>
      <c r="Q570" s="215">
        <v>0.26</v>
      </c>
      <c r="R570" s="209">
        <f t="shared" si="79"/>
        <v>97.72039846490668</v>
      </c>
      <c r="S570" s="161"/>
      <c r="U570" s="203">
        <f t="shared" si="89"/>
        <v>4.5821103240000012</v>
      </c>
    </row>
    <row r="571" spans="2:21" s="165" customFormat="1" x14ac:dyDescent="0.2">
      <c r="B571" s="148">
        <v>162</v>
      </c>
      <c r="C571" s="207" t="s">
        <v>178</v>
      </c>
      <c r="D571" s="207" t="s">
        <v>138</v>
      </c>
      <c r="E571" s="207">
        <v>0.22</v>
      </c>
      <c r="F571" s="207">
        <v>0.12</v>
      </c>
      <c r="G571" s="207">
        <v>0.22</v>
      </c>
      <c r="H571" s="207">
        <v>0.44</v>
      </c>
      <c r="I571" s="207" t="s">
        <v>6</v>
      </c>
      <c r="J571" s="207">
        <v>1.29</v>
      </c>
      <c r="K571" s="207">
        <v>2.65</v>
      </c>
      <c r="L571" s="207">
        <v>22.9</v>
      </c>
      <c r="M571" s="207">
        <v>0.13</v>
      </c>
      <c r="N571" s="207">
        <f t="shared" si="90"/>
        <v>0.37</v>
      </c>
      <c r="O571" s="210">
        <v>0.5</v>
      </c>
      <c r="P571" s="214">
        <f t="shared" si="91"/>
        <v>0.24</v>
      </c>
      <c r="Q571" s="213">
        <v>0.26</v>
      </c>
      <c r="R571" s="210">
        <f t="shared" si="79"/>
        <v>70.014446547073689</v>
      </c>
      <c r="S571" s="163" t="s">
        <v>494</v>
      </c>
      <c r="U571" s="203">
        <f t="shared" si="89"/>
        <v>4.2487016000000022</v>
      </c>
    </row>
    <row r="572" spans="2:21" s="165" customFormat="1" x14ac:dyDescent="0.2">
      <c r="B572" s="136"/>
      <c r="C572" s="208" t="s">
        <v>19</v>
      </c>
      <c r="D572" s="208" t="s">
        <v>417</v>
      </c>
      <c r="E572" s="208">
        <v>0.21</v>
      </c>
      <c r="F572" s="208">
        <v>0.13</v>
      </c>
      <c r="G572" s="208">
        <v>0.22</v>
      </c>
      <c r="H572" s="208">
        <v>0.45</v>
      </c>
      <c r="I572" s="208" t="s">
        <v>6</v>
      </c>
      <c r="J572" s="208">
        <v>1.33</v>
      </c>
      <c r="K572" s="208">
        <v>2.65</v>
      </c>
      <c r="L572" s="208">
        <v>19.3</v>
      </c>
      <c r="M572" s="208">
        <v>0.11</v>
      </c>
      <c r="N572" s="208">
        <f t="shared" si="90"/>
        <v>0.39</v>
      </c>
      <c r="O572" s="209">
        <v>0.5</v>
      </c>
      <c r="P572" s="214">
        <f t="shared" si="91"/>
        <v>0.22999999999999998</v>
      </c>
      <c r="Q572" s="164">
        <v>0.27</v>
      </c>
      <c r="R572" s="209">
        <f t="shared" si="79"/>
        <v>71.552825851325849</v>
      </c>
      <c r="S572" s="139"/>
      <c r="U572" s="203">
        <f t="shared" si="89"/>
        <v>4.2704360000000019</v>
      </c>
    </row>
    <row r="573" spans="2:21" s="165" customFormat="1" x14ac:dyDescent="0.2">
      <c r="B573" s="158"/>
      <c r="C573" s="204" t="s">
        <v>20</v>
      </c>
      <c r="D573" s="204" t="s">
        <v>418</v>
      </c>
      <c r="E573" s="204">
        <v>0.19</v>
      </c>
      <c r="F573" s="211">
        <v>0.1</v>
      </c>
      <c r="G573" s="204">
        <v>0.21</v>
      </c>
      <c r="H573" s="211">
        <v>0.5</v>
      </c>
      <c r="I573" s="204" t="s">
        <v>6</v>
      </c>
      <c r="J573" s="204">
        <v>1.52</v>
      </c>
      <c r="K573" s="204">
        <v>2.68</v>
      </c>
      <c r="L573" s="204">
        <v>2.5</v>
      </c>
      <c r="M573" s="204">
        <v>0.04</v>
      </c>
      <c r="N573" s="208">
        <f t="shared" si="90"/>
        <v>0.39</v>
      </c>
      <c r="O573" s="204">
        <v>0.43</v>
      </c>
      <c r="P573" s="214">
        <f t="shared" si="91"/>
        <v>0.16999999999999998</v>
      </c>
      <c r="Q573" s="215">
        <v>0.26</v>
      </c>
      <c r="R573" s="209">
        <f t="shared" si="79"/>
        <v>154.39432457791051</v>
      </c>
      <c r="S573" s="161"/>
      <c r="U573" s="203">
        <f t="shared" si="89"/>
        <v>5.0395098789999997</v>
      </c>
    </row>
    <row r="574" spans="2:21" s="165" customFormat="1" x14ac:dyDescent="0.2">
      <c r="B574" s="148">
        <v>163</v>
      </c>
      <c r="C574" s="207" t="s">
        <v>178</v>
      </c>
      <c r="D574" s="207" t="s">
        <v>138</v>
      </c>
      <c r="E574" s="207">
        <v>0.26</v>
      </c>
      <c r="F574" s="207">
        <v>0.14000000000000001</v>
      </c>
      <c r="G574" s="210">
        <v>0.2</v>
      </c>
      <c r="H574" s="210">
        <v>0.4</v>
      </c>
      <c r="I574" s="207" t="s">
        <v>6</v>
      </c>
      <c r="J574" s="207">
        <v>1.37</v>
      </c>
      <c r="K574" s="207">
        <v>2.63</v>
      </c>
      <c r="L574" s="207">
        <v>23.2</v>
      </c>
      <c r="M574" s="207">
        <v>0.14000000000000001</v>
      </c>
      <c r="N574" s="207">
        <f t="shared" si="90"/>
        <v>0.33999999999999997</v>
      </c>
      <c r="O574" s="207">
        <v>0.48</v>
      </c>
      <c r="P574" s="216">
        <f t="shared" ref="P574:P603" si="92">10^((LOG(L574*24)-4.3)/2.8)</f>
        <v>0.27854321303174162</v>
      </c>
      <c r="Q574" s="213" t="s">
        <v>131</v>
      </c>
      <c r="R574" s="210">
        <f t="shared" si="79"/>
        <v>50.603664772259606</v>
      </c>
      <c r="S574" s="163" t="s">
        <v>494</v>
      </c>
      <c r="U574" s="203">
        <f t="shared" ref="U574:U603" si="93">6.531-(7.326*O574)+(15.8*(H574^2))+(3.809*(O574^2))+(3.44*((E574+F574))*H574)-(4.989*(E574+F574)*O574)+(16.1*((E574+F574)^2)*(O574^2))+(16*H574*(O574^2))-(13.6*((E574+F574)^2)*H574)-(34.8*(H574^2)*O574)-(7.99*((E574+F574)^2)*O574)</f>
        <v>3.9240240000000011</v>
      </c>
    </row>
    <row r="575" spans="2:21" s="165" customFormat="1" x14ac:dyDescent="0.2">
      <c r="B575" s="136"/>
      <c r="C575" s="208" t="s">
        <v>19</v>
      </c>
      <c r="D575" s="208" t="s">
        <v>417</v>
      </c>
      <c r="E575" s="208">
        <v>0.24</v>
      </c>
      <c r="F575" s="208">
        <v>0.14000000000000001</v>
      </c>
      <c r="G575" s="208">
        <v>0.19</v>
      </c>
      <c r="H575" s="208">
        <v>0.44</v>
      </c>
      <c r="I575" s="208" t="s">
        <v>6</v>
      </c>
      <c r="J575" s="208">
        <v>1.41</v>
      </c>
      <c r="K575" s="208">
        <v>2.65</v>
      </c>
      <c r="L575" s="208">
        <v>16.7</v>
      </c>
      <c r="M575" s="208">
        <v>0.11</v>
      </c>
      <c r="N575" s="208">
        <f t="shared" si="90"/>
        <v>0.36</v>
      </c>
      <c r="O575" s="208">
        <v>0.47</v>
      </c>
      <c r="P575" s="214">
        <f t="shared" si="92"/>
        <v>0.24768673857303253</v>
      </c>
      <c r="Q575" s="164" t="s">
        <v>131</v>
      </c>
      <c r="R575" s="209">
        <f t="shared" si="79"/>
        <v>64.587270223059534</v>
      </c>
      <c r="S575" s="139"/>
      <c r="U575" s="203">
        <f t="shared" si="93"/>
        <v>4.1680173360000001</v>
      </c>
    </row>
    <row r="576" spans="2:21" s="165" customFormat="1" x14ac:dyDescent="0.2">
      <c r="B576" s="158"/>
      <c r="C576" s="204" t="s">
        <v>20</v>
      </c>
      <c r="D576" s="204" t="s">
        <v>418</v>
      </c>
      <c r="E576" s="204">
        <v>0.21</v>
      </c>
      <c r="F576" s="204">
        <v>0.12</v>
      </c>
      <c r="G576" s="204">
        <v>0.18</v>
      </c>
      <c r="H576" s="204">
        <v>0.49</v>
      </c>
      <c r="I576" s="204" t="s">
        <v>6</v>
      </c>
      <c r="J576" s="204">
        <v>1.41</v>
      </c>
      <c r="K576" s="204">
        <v>2.66</v>
      </c>
      <c r="L576" s="204">
        <v>4.5</v>
      </c>
      <c r="M576" s="204">
        <v>7.0000000000000007E-2</v>
      </c>
      <c r="N576" s="208">
        <f t="shared" si="90"/>
        <v>0.37</v>
      </c>
      <c r="O576" s="204">
        <v>0.44</v>
      </c>
      <c r="P576" s="214">
        <f t="shared" si="92"/>
        <v>0.1550631078646966</v>
      </c>
      <c r="Q576" s="215" t="s">
        <v>131</v>
      </c>
      <c r="R576" s="209">
        <f t="shared" si="79"/>
        <v>114.74346575410758</v>
      </c>
      <c r="S576" s="161"/>
      <c r="U576" s="203">
        <f t="shared" si="93"/>
        <v>4.7426989039999983</v>
      </c>
    </row>
    <row r="577" spans="2:21" s="165" customFormat="1" x14ac:dyDescent="0.2">
      <c r="B577" s="148">
        <v>164</v>
      </c>
      <c r="C577" s="207" t="s">
        <v>154</v>
      </c>
      <c r="D577" s="207" t="s">
        <v>162</v>
      </c>
      <c r="E577" s="207">
        <v>0.28999999999999998</v>
      </c>
      <c r="F577" s="207">
        <v>0.42</v>
      </c>
      <c r="G577" s="207">
        <v>7.0000000000000007E-2</v>
      </c>
      <c r="H577" s="207">
        <v>0.22</v>
      </c>
      <c r="I577" s="149" t="s">
        <v>32</v>
      </c>
      <c r="J577" s="207">
        <v>1.29</v>
      </c>
      <c r="K577" s="207">
        <v>2.65</v>
      </c>
      <c r="L577" s="207">
        <v>46.6</v>
      </c>
      <c r="M577" s="207" t="s">
        <v>131</v>
      </c>
      <c r="N577" s="207" t="s">
        <v>131</v>
      </c>
      <c r="O577" s="207">
        <v>0.51</v>
      </c>
      <c r="P577" s="216">
        <f t="shared" si="92"/>
        <v>0.35733076876882786</v>
      </c>
      <c r="Q577" s="213" t="s">
        <v>131</v>
      </c>
      <c r="R577" s="210">
        <f t="shared" si="79"/>
        <v>6.5935421704095116</v>
      </c>
      <c r="S577" s="163" t="s">
        <v>494</v>
      </c>
      <c r="U577" s="203">
        <f t="shared" si="93"/>
        <v>1.886090711</v>
      </c>
    </row>
    <row r="578" spans="2:21" s="165" customFormat="1" x14ac:dyDescent="0.2">
      <c r="B578" s="136"/>
      <c r="C578" s="208" t="s">
        <v>278</v>
      </c>
      <c r="D578" s="208" t="s">
        <v>419</v>
      </c>
      <c r="E578" s="208">
        <v>0.27</v>
      </c>
      <c r="F578" s="208">
        <v>0.39</v>
      </c>
      <c r="G578" s="208">
        <v>0.08</v>
      </c>
      <c r="H578" s="208">
        <v>0.26</v>
      </c>
      <c r="I578" s="152" t="s">
        <v>32</v>
      </c>
      <c r="J578" s="208">
        <v>1.28</v>
      </c>
      <c r="K578" s="208">
        <v>2.65</v>
      </c>
      <c r="L578" s="208">
        <v>92.4</v>
      </c>
      <c r="M578" s="208" t="s">
        <v>131</v>
      </c>
      <c r="N578" s="208" t="s">
        <v>131</v>
      </c>
      <c r="O578" s="208">
        <v>0.52</v>
      </c>
      <c r="P578" s="214">
        <f t="shared" si="92"/>
        <v>0.45629320836038784</v>
      </c>
      <c r="Q578" s="164" t="s">
        <v>131</v>
      </c>
      <c r="R578" s="209">
        <f t="shared" si="79"/>
        <v>8.5455714013140991</v>
      </c>
      <c r="S578" s="139"/>
      <c r="U578" s="203">
        <f t="shared" si="93"/>
        <v>2.1454131839999993</v>
      </c>
    </row>
    <row r="579" spans="2:21" s="165" customFormat="1" x14ac:dyDescent="0.2">
      <c r="B579" s="136"/>
      <c r="C579" s="208" t="s">
        <v>409</v>
      </c>
      <c r="D579" s="208" t="s">
        <v>420</v>
      </c>
      <c r="E579" s="208">
        <v>0.27</v>
      </c>
      <c r="F579" s="208">
        <v>0.28999999999999998</v>
      </c>
      <c r="G579" s="208">
        <v>0.05</v>
      </c>
      <c r="H579" s="208">
        <v>0.39</v>
      </c>
      <c r="I579" s="208" t="s">
        <v>51</v>
      </c>
      <c r="J579" s="208">
        <v>1.29</v>
      </c>
      <c r="K579" s="208">
        <v>2.64</v>
      </c>
      <c r="L579" s="208">
        <v>74.8</v>
      </c>
      <c r="M579" s="208" t="s">
        <v>131</v>
      </c>
      <c r="N579" s="208" t="s">
        <v>131</v>
      </c>
      <c r="O579" s="208">
        <v>0.51</v>
      </c>
      <c r="P579" s="214">
        <f t="shared" si="92"/>
        <v>0.42312518048365277</v>
      </c>
      <c r="Q579" s="164" t="s">
        <v>131</v>
      </c>
      <c r="R579" s="209">
        <f t="shared" si="79"/>
        <v>16.620604423428535</v>
      </c>
      <c r="S579" s="139"/>
      <c r="U579" s="203">
        <f t="shared" si="93"/>
        <v>2.8106431559999976</v>
      </c>
    </row>
    <row r="580" spans="2:21" s="165" customFormat="1" x14ac:dyDescent="0.2">
      <c r="B580" s="158"/>
      <c r="C580" s="204" t="s">
        <v>408</v>
      </c>
      <c r="D580" s="204" t="s">
        <v>421</v>
      </c>
      <c r="E580" s="204">
        <v>0.24</v>
      </c>
      <c r="F580" s="204">
        <v>0.31</v>
      </c>
      <c r="G580" s="204">
        <v>0.03</v>
      </c>
      <c r="H580" s="204">
        <v>0.42</v>
      </c>
      <c r="I580" s="204" t="s">
        <v>51</v>
      </c>
      <c r="J580" s="204">
        <v>1.18</v>
      </c>
      <c r="K580" s="204">
        <v>2.67</v>
      </c>
      <c r="L580" s="204">
        <v>60.8</v>
      </c>
      <c r="M580" s="204" t="s">
        <v>131</v>
      </c>
      <c r="N580" s="204" t="s">
        <v>131</v>
      </c>
      <c r="O580" s="204">
        <v>0.56000000000000005</v>
      </c>
      <c r="P580" s="214">
        <f t="shared" si="92"/>
        <v>0.3929404351691107</v>
      </c>
      <c r="Q580" s="215" t="s">
        <v>131</v>
      </c>
      <c r="R580" s="209">
        <f t="shared" ref="R580:R643" si="94">EXP(U580)</f>
        <v>16.179153619958964</v>
      </c>
      <c r="S580" s="161"/>
      <c r="U580" s="203">
        <f t="shared" si="93"/>
        <v>2.7837236000000001</v>
      </c>
    </row>
    <row r="581" spans="2:21" s="165" customFormat="1" x14ac:dyDescent="0.2">
      <c r="B581" s="148">
        <v>165</v>
      </c>
      <c r="C581" s="207" t="s">
        <v>178</v>
      </c>
      <c r="D581" s="207" t="s">
        <v>148</v>
      </c>
      <c r="E581" s="207">
        <v>0.01</v>
      </c>
      <c r="F581" s="207">
        <v>0</v>
      </c>
      <c r="G581" s="207">
        <v>0.25</v>
      </c>
      <c r="H581" s="207">
        <v>0.74</v>
      </c>
      <c r="I581" s="207" t="s">
        <v>194</v>
      </c>
      <c r="J581" s="207">
        <v>1.04</v>
      </c>
      <c r="K581" s="207">
        <v>2.4700000000000002</v>
      </c>
      <c r="L581" s="207">
        <v>13.3</v>
      </c>
      <c r="M581" s="207" t="s">
        <v>131</v>
      </c>
      <c r="N581" s="207" t="s">
        <v>131</v>
      </c>
      <c r="O581" s="207">
        <v>0.57999999999999996</v>
      </c>
      <c r="P581" s="216">
        <f t="shared" si="92"/>
        <v>0.22834625149298413</v>
      </c>
      <c r="Q581" s="213" t="s">
        <v>131</v>
      </c>
      <c r="R581" s="210">
        <f t="shared" si="94"/>
        <v>170.9133638563074</v>
      </c>
      <c r="S581" s="163" t="s">
        <v>494</v>
      </c>
      <c r="U581" s="203">
        <f t="shared" si="93"/>
        <v>5.1411567840000023</v>
      </c>
    </row>
    <row r="582" spans="2:21" s="165" customFormat="1" x14ac:dyDescent="0.2">
      <c r="B582" s="136"/>
      <c r="C582" s="208" t="s">
        <v>409</v>
      </c>
      <c r="D582" s="208" t="s">
        <v>290</v>
      </c>
      <c r="E582" s="208">
        <v>0</v>
      </c>
      <c r="F582" s="208">
        <v>0</v>
      </c>
      <c r="G582" s="208">
        <v>0.27</v>
      </c>
      <c r="H582" s="208">
        <v>0.73</v>
      </c>
      <c r="I582" s="208" t="s">
        <v>194</v>
      </c>
      <c r="J582" s="208">
        <v>1.07</v>
      </c>
      <c r="K582" s="208">
        <v>2.6</v>
      </c>
      <c r="L582" s="208">
        <v>2.2000000000000002</v>
      </c>
      <c r="M582" s="208" t="s">
        <v>131</v>
      </c>
      <c r="N582" s="208" t="s">
        <v>131</v>
      </c>
      <c r="O582" s="208">
        <v>0.59</v>
      </c>
      <c r="P582" s="214">
        <f t="shared" si="92"/>
        <v>0.12009145735694383</v>
      </c>
      <c r="Q582" s="164" t="s">
        <v>131</v>
      </c>
      <c r="R582" s="209">
        <f t="shared" si="94"/>
        <v>160.56488037756392</v>
      </c>
      <c r="S582" s="139"/>
      <c r="U582" s="203">
        <f t="shared" si="93"/>
        <v>5.0786981000000004</v>
      </c>
    </row>
    <row r="583" spans="2:21" s="165" customFormat="1" x14ac:dyDescent="0.2">
      <c r="B583" s="158"/>
      <c r="C583" s="204" t="s">
        <v>408</v>
      </c>
      <c r="D583" s="204" t="s">
        <v>422</v>
      </c>
      <c r="E583" s="204">
        <v>0.03</v>
      </c>
      <c r="F583" s="204">
        <v>0</v>
      </c>
      <c r="G583" s="204">
        <v>0.22</v>
      </c>
      <c r="H583" s="204">
        <v>0.75</v>
      </c>
      <c r="I583" s="204" t="s">
        <v>194</v>
      </c>
      <c r="J583" s="204">
        <v>1.03</v>
      </c>
      <c r="K583" s="204">
        <v>2.71</v>
      </c>
      <c r="L583" s="204">
        <v>2.4</v>
      </c>
      <c r="M583" s="204" t="s">
        <v>131</v>
      </c>
      <c r="N583" s="204" t="s">
        <v>131</v>
      </c>
      <c r="O583" s="204">
        <v>0.62</v>
      </c>
      <c r="P583" s="214">
        <f t="shared" si="92"/>
        <v>0.12388194912039881</v>
      </c>
      <c r="Q583" s="215" t="s">
        <v>131</v>
      </c>
      <c r="R583" s="209">
        <f t="shared" si="94"/>
        <v>120.71057473631791</v>
      </c>
      <c r="S583" s="161"/>
      <c r="U583" s="203">
        <f t="shared" si="93"/>
        <v>4.7933957360000017</v>
      </c>
    </row>
    <row r="584" spans="2:21" s="165" customFormat="1" x14ac:dyDescent="0.2">
      <c r="B584" s="148">
        <v>166</v>
      </c>
      <c r="C584" s="207" t="s">
        <v>178</v>
      </c>
      <c r="D584" s="207" t="s">
        <v>133</v>
      </c>
      <c r="E584" s="207">
        <v>0.21</v>
      </c>
      <c r="F584" s="207">
        <v>7.0000000000000007E-2</v>
      </c>
      <c r="G584" s="210">
        <v>0.3</v>
      </c>
      <c r="H584" s="207">
        <v>0.42</v>
      </c>
      <c r="I584" s="207" t="s">
        <v>6</v>
      </c>
      <c r="J584" s="207">
        <v>1.1200000000000001</v>
      </c>
      <c r="K584" s="207">
        <v>2.57</v>
      </c>
      <c r="L584" s="207">
        <v>2.2000000000000002</v>
      </c>
      <c r="M584" s="207" t="s">
        <v>131</v>
      </c>
      <c r="N584" s="207" t="s">
        <v>131</v>
      </c>
      <c r="O584" s="207">
        <v>0.56000000000000005</v>
      </c>
      <c r="P584" s="216">
        <f t="shared" si="92"/>
        <v>0.12009145735694383</v>
      </c>
      <c r="Q584" s="213" t="s">
        <v>131</v>
      </c>
      <c r="R584" s="210">
        <f t="shared" si="94"/>
        <v>73.645622454478243</v>
      </c>
      <c r="S584" s="163" t="s">
        <v>494</v>
      </c>
      <c r="U584" s="203">
        <f t="shared" si="93"/>
        <v>4.2992647039999996</v>
      </c>
    </row>
    <row r="585" spans="2:21" s="165" customFormat="1" x14ac:dyDescent="0.2">
      <c r="B585" s="136"/>
      <c r="C585" s="208" t="s">
        <v>423</v>
      </c>
      <c r="D585" s="208" t="s">
        <v>269</v>
      </c>
      <c r="E585" s="208">
        <v>0.22</v>
      </c>
      <c r="F585" s="208">
        <v>0.01</v>
      </c>
      <c r="G585" s="208">
        <v>0.36</v>
      </c>
      <c r="H585" s="208">
        <v>0.41</v>
      </c>
      <c r="I585" s="208" t="s">
        <v>6</v>
      </c>
      <c r="J585" s="208">
        <v>1.1200000000000001</v>
      </c>
      <c r="K585" s="208">
        <v>2.61</v>
      </c>
      <c r="L585" s="208">
        <v>2.1</v>
      </c>
      <c r="M585" s="208" t="s">
        <v>131</v>
      </c>
      <c r="N585" s="208" t="s">
        <v>131</v>
      </c>
      <c r="O585" s="208">
        <v>0.56999999999999995</v>
      </c>
      <c r="P585" s="214">
        <f t="shared" si="92"/>
        <v>0.11811270619290129</v>
      </c>
      <c r="Q585" s="164" t="s">
        <v>131</v>
      </c>
      <c r="R585" s="209">
        <f t="shared" si="94"/>
        <v>86.208761238285788</v>
      </c>
      <c r="S585" s="139"/>
      <c r="U585" s="203">
        <f t="shared" si="93"/>
        <v>4.4567718110000003</v>
      </c>
    </row>
    <row r="586" spans="2:21" s="165" customFormat="1" x14ac:dyDescent="0.2">
      <c r="B586" s="136"/>
      <c r="C586" s="208" t="s">
        <v>424</v>
      </c>
      <c r="D586" s="208" t="s">
        <v>428</v>
      </c>
      <c r="E586" s="208">
        <v>7.0000000000000007E-2</v>
      </c>
      <c r="F586" s="208">
        <v>0.01</v>
      </c>
      <c r="G586" s="208">
        <v>0.36</v>
      </c>
      <c r="H586" s="208">
        <v>0.56000000000000005</v>
      </c>
      <c r="I586" s="208" t="s">
        <v>6</v>
      </c>
      <c r="J586" s="208">
        <v>1.0900000000000001</v>
      </c>
      <c r="K586" s="208">
        <v>2.62</v>
      </c>
      <c r="L586" s="208">
        <v>2.5</v>
      </c>
      <c r="M586" s="208" t="s">
        <v>131</v>
      </c>
      <c r="N586" s="208" t="s">
        <v>131</v>
      </c>
      <c r="O586" s="208">
        <v>0.57999999999999996</v>
      </c>
      <c r="P586" s="214">
        <f t="shared" si="92"/>
        <v>0.12570128932176242</v>
      </c>
      <c r="Q586" s="164" t="s">
        <v>131</v>
      </c>
      <c r="R586" s="209">
        <f t="shared" si="94"/>
        <v>161.01104675246168</v>
      </c>
      <c r="S586" s="139"/>
      <c r="U586" s="203">
        <f t="shared" si="93"/>
        <v>5.0814729760000006</v>
      </c>
    </row>
    <row r="587" spans="2:21" s="165" customFormat="1" x14ac:dyDescent="0.2">
      <c r="B587" s="136"/>
      <c r="C587" s="208" t="s">
        <v>126</v>
      </c>
      <c r="D587" s="208" t="s">
        <v>429</v>
      </c>
      <c r="E587" s="208">
        <v>0.34</v>
      </c>
      <c r="F587" s="208">
        <v>0</v>
      </c>
      <c r="G587" s="208">
        <v>0.27</v>
      </c>
      <c r="H587" s="208">
        <v>0.39</v>
      </c>
      <c r="I587" s="208" t="s">
        <v>59</v>
      </c>
      <c r="J587" s="208">
        <v>1.08</v>
      </c>
      <c r="K587" s="208">
        <v>2.63</v>
      </c>
      <c r="L587" s="208">
        <v>2.2000000000000002</v>
      </c>
      <c r="M587" s="208" t="s">
        <v>131</v>
      </c>
      <c r="N587" s="208" t="s">
        <v>131</v>
      </c>
      <c r="O587" s="208">
        <v>0.59</v>
      </c>
      <c r="P587" s="214">
        <f t="shared" si="92"/>
        <v>0.12009145735694383</v>
      </c>
      <c r="Q587" s="164" t="s">
        <v>131</v>
      </c>
      <c r="R587" s="209">
        <f t="shared" si="94"/>
        <v>51.014389296597805</v>
      </c>
      <c r="S587" s="139"/>
      <c r="U587" s="203">
        <f t="shared" si="93"/>
        <v>3.9321077359999999</v>
      </c>
    </row>
    <row r="588" spans="2:21" s="165" customFormat="1" x14ac:dyDescent="0.2">
      <c r="B588" s="136"/>
      <c r="C588" s="208" t="s">
        <v>425</v>
      </c>
      <c r="D588" s="208" t="s">
        <v>27</v>
      </c>
      <c r="E588" s="208">
        <v>0.06</v>
      </c>
      <c r="F588" s="208">
        <v>0.01</v>
      </c>
      <c r="G588" s="209">
        <v>0.2</v>
      </c>
      <c r="H588" s="208">
        <v>0.73</v>
      </c>
      <c r="I588" s="208" t="s">
        <v>194</v>
      </c>
      <c r="J588" s="208">
        <v>1.1100000000000001</v>
      </c>
      <c r="K588" s="208">
        <v>2.62</v>
      </c>
      <c r="L588" s="208">
        <v>0.5</v>
      </c>
      <c r="M588" s="208" t="s">
        <v>131</v>
      </c>
      <c r="N588" s="208" t="s">
        <v>131</v>
      </c>
      <c r="O588" s="208">
        <v>0.57999999999999996</v>
      </c>
      <c r="P588" s="214">
        <f t="shared" si="92"/>
        <v>7.0746928222926761E-2</v>
      </c>
      <c r="Q588" s="164" t="s">
        <v>131</v>
      </c>
      <c r="R588" s="209">
        <f t="shared" si="94"/>
        <v>161.5153873769647</v>
      </c>
      <c r="S588" s="139"/>
      <c r="U588" s="203">
        <f t="shared" si="93"/>
        <v>5.0846004160000051</v>
      </c>
    </row>
    <row r="589" spans="2:21" s="165" customFormat="1" x14ac:dyDescent="0.2">
      <c r="B589" s="136"/>
      <c r="C589" s="208" t="s">
        <v>426</v>
      </c>
      <c r="D589" s="208" t="s">
        <v>430</v>
      </c>
      <c r="E589" s="209">
        <v>0.3</v>
      </c>
      <c r="F589" s="208">
        <v>0</v>
      </c>
      <c r="G589" s="208">
        <v>0.28000000000000003</v>
      </c>
      <c r="H589" s="208">
        <v>0.42</v>
      </c>
      <c r="I589" s="208" t="s">
        <v>6</v>
      </c>
      <c r="J589" s="208">
        <v>1.1299999999999999</v>
      </c>
      <c r="K589" s="208">
        <v>2.68</v>
      </c>
      <c r="L589" s="208">
        <v>1.1000000000000001</v>
      </c>
      <c r="M589" s="208" t="s">
        <v>131</v>
      </c>
      <c r="N589" s="208" t="s">
        <v>131</v>
      </c>
      <c r="O589" s="208">
        <v>0.57999999999999996</v>
      </c>
      <c r="P589" s="214">
        <f t="shared" si="92"/>
        <v>9.3756503457026935E-2</v>
      </c>
      <c r="Q589" s="164" t="s">
        <v>131</v>
      </c>
      <c r="R589" s="209">
        <f t="shared" si="94"/>
        <v>64.856530025801149</v>
      </c>
      <c r="S589" s="139"/>
      <c r="U589" s="203">
        <f t="shared" si="93"/>
        <v>4.1721776000000013</v>
      </c>
    </row>
    <row r="590" spans="2:21" s="165" customFormat="1" x14ac:dyDescent="0.2">
      <c r="B590" s="158"/>
      <c r="C590" s="204" t="s">
        <v>427</v>
      </c>
      <c r="D590" s="204" t="s">
        <v>431</v>
      </c>
      <c r="E590" s="211">
        <v>0.4</v>
      </c>
      <c r="F590" s="204">
        <v>0</v>
      </c>
      <c r="G590" s="204">
        <v>0.23</v>
      </c>
      <c r="H590" s="204">
        <v>0.37</v>
      </c>
      <c r="I590" s="204" t="s">
        <v>305</v>
      </c>
      <c r="J590" s="204">
        <v>1.1100000000000001</v>
      </c>
      <c r="K590" s="204">
        <v>2.64</v>
      </c>
      <c r="L590" s="204">
        <v>2</v>
      </c>
      <c r="M590" s="204" t="s">
        <v>131</v>
      </c>
      <c r="N590" s="204" t="s">
        <v>131</v>
      </c>
      <c r="O590" s="204">
        <v>0.57999999999999996</v>
      </c>
      <c r="P590" s="214">
        <f t="shared" si="92"/>
        <v>0.11607241310040284</v>
      </c>
      <c r="Q590" s="215" t="s">
        <v>131</v>
      </c>
      <c r="R590" s="209">
        <f t="shared" si="94"/>
        <v>37.570997136590805</v>
      </c>
      <c r="S590" s="161"/>
      <c r="U590" s="203">
        <f t="shared" si="93"/>
        <v>3.6262324000000019</v>
      </c>
    </row>
    <row r="591" spans="2:21" s="165" customFormat="1" x14ac:dyDescent="0.2">
      <c r="B591" s="148">
        <v>167</v>
      </c>
      <c r="C591" s="207" t="s">
        <v>154</v>
      </c>
      <c r="D591" s="207" t="s">
        <v>162</v>
      </c>
      <c r="E591" s="207">
        <v>7.0000000000000007E-2</v>
      </c>
      <c r="F591" s="207">
        <v>0.01</v>
      </c>
      <c r="G591" s="207">
        <v>0.36</v>
      </c>
      <c r="H591" s="207">
        <v>0.56000000000000005</v>
      </c>
      <c r="I591" s="207" t="s">
        <v>6</v>
      </c>
      <c r="J591" s="207">
        <v>1.08</v>
      </c>
      <c r="K591" s="207">
        <v>2.4900000000000002</v>
      </c>
      <c r="L591" s="207">
        <v>3.3</v>
      </c>
      <c r="M591" s="207" t="s">
        <v>131</v>
      </c>
      <c r="N591" s="207" t="s">
        <v>131</v>
      </c>
      <c r="O591" s="207">
        <v>0.56999999999999995</v>
      </c>
      <c r="P591" s="216">
        <f t="shared" si="92"/>
        <v>0.13880395811155805</v>
      </c>
      <c r="Q591" s="213" t="s">
        <v>131</v>
      </c>
      <c r="R591" s="210">
        <f t="shared" si="94"/>
        <v>167.39225256321544</v>
      </c>
      <c r="S591" s="163" t="s">
        <v>494</v>
      </c>
      <c r="U591" s="203">
        <f t="shared" si="93"/>
        <v>5.120339876000001</v>
      </c>
    </row>
    <row r="592" spans="2:21" s="165" customFormat="1" x14ac:dyDescent="0.2">
      <c r="B592" s="136"/>
      <c r="C592" s="208" t="s">
        <v>278</v>
      </c>
      <c r="D592" s="208" t="s">
        <v>419</v>
      </c>
      <c r="E592" s="208">
        <v>0.06</v>
      </c>
      <c r="F592" s="208">
        <v>0.01</v>
      </c>
      <c r="G592" s="209">
        <v>0.3</v>
      </c>
      <c r="H592" s="208">
        <v>0.63</v>
      </c>
      <c r="I592" s="208" t="s">
        <v>194</v>
      </c>
      <c r="J592" s="208">
        <v>1.17</v>
      </c>
      <c r="K592" s="208">
        <v>2.5099999999999998</v>
      </c>
      <c r="L592" s="208">
        <v>2.1</v>
      </c>
      <c r="M592" s="208" t="s">
        <v>131</v>
      </c>
      <c r="N592" s="208" t="s">
        <v>131</v>
      </c>
      <c r="O592" s="208">
        <v>0.53</v>
      </c>
      <c r="P592" s="214">
        <f t="shared" si="92"/>
        <v>0.11811270619290129</v>
      </c>
      <c r="Q592" s="164" t="s">
        <v>131</v>
      </c>
      <c r="R592" s="209">
        <f t="shared" si="94"/>
        <v>227.30110016682573</v>
      </c>
      <c r="S592" s="139"/>
      <c r="U592" s="203">
        <f t="shared" si="93"/>
        <v>5.4262755709999988</v>
      </c>
    </row>
    <row r="593" spans="2:21" s="165" customFormat="1" x14ac:dyDescent="0.2">
      <c r="B593" s="136"/>
      <c r="C593" s="208" t="s">
        <v>432</v>
      </c>
      <c r="D593" s="208" t="s">
        <v>433</v>
      </c>
      <c r="E593" s="208">
        <v>0.05</v>
      </c>
      <c r="F593" s="208">
        <v>0</v>
      </c>
      <c r="G593" s="208">
        <v>0.34</v>
      </c>
      <c r="H593" s="208">
        <v>0.61</v>
      </c>
      <c r="I593" s="208" t="s">
        <v>194</v>
      </c>
      <c r="J593" s="208">
        <v>1.07</v>
      </c>
      <c r="K593" s="208">
        <v>2.64</v>
      </c>
      <c r="L593" s="208">
        <v>2.1</v>
      </c>
      <c r="M593" s="208" t="s">
        <v>131</v>
      </c>
      <c r="N593" s="208" t="s">
        <v>131</v>
      </c>
      <c r="O593" s="208">
        <v>0.59</v>
      </c>
      <c r="P593" s="214">
        <f t="shared" si="92"/>
        <v>0.11811270619290129</v>
      </c>
      <c r="Q593" s="164" t="s">
        <v>131</v>
      </c>
      <c r="R593" s="209">
        <f t="shared" si="94"/>
        <v>165.75022308871573</v>
      </c>
      <c r="S593" s="139"/>
      <c r="U593" s="203">
        <f t="shared" si="93"/>
        <v>5.1104819750000026</v>
      </c>
    </row>
    <row r="594" spans="2:21" s="165" customFormat="1" x14ac:dyDescent="0.2">
      <c r="B594" s="158"/>
      <c r="C594" s="204" t="s">
        <v>126</v>
      </c>
      <c r="D594" s="204" t="s">
        <v>434</v>
      </c>
      <c r="E594" s="204">
        <v>0.03</v>
      </c>
      <c r="F594" s="204">
        <v>0</v>
      </c>
      <c r="G594" s="204">
        <v>0.36</v>
      </c>
      <c r="H594" s="204">
        <v>0.61</v>
      </c>
      <c r="I594" s="204" t="s">
        <v>194</v>
      </c>
      <c r="J594" s="204">
        <v>1.06</v>
      </c>
      <c r="K594" s="204">
        <v>2.64</v>
      </c>
      <c r="L594" s="204">
        <v>1.2</v>
      </c>
      <c r="M594" s="204" t="s">
        <v>131</v>
      </c>
      <c r="N594" s="204" t="s">
        <v>131</v>
      </c>
      <c r="O594" s="211">
        <v>0.6</v>
      </c>
      <c r="P594" s="214">
        <f t="shared" si="92"/>
        <v>9.671577518164183E-2</v>
      </c>
      <c r="Q594" s="215" t="s">
        <v>131</v>
      </c>
      <c r="R594" s="209">
        <f t="shared" si="94"/>
        <v>163.45821631982992</v>
      </c>
      <c r="S594" s="161"/>
      <c r="U594" s="203">
        <f t="shared" si="93"/>
        <v>5.0965573999999991</v>
      </c>
    </row>
    <row r="595" spans="2:21" s="165" customFormat="1" x14ac:dyDescent="0.2">
      <c r="B595" s="148">
        <v>168</v>
      </c>
      <c r="C595" s="207" t="s">
        <v>17</v>
      </c>
      <c r="D595" s="207" t="s">
        <v>162</v>
      </c>
      <c r="E595" s="207">
        <v>0.16</v>
      </c>
      <c r="F595" s="207">
        <v>0</v>
      </c>
      <c r="G595" s="207">
        <v>0.28000000000000003</v>
      </c>
      <c r="H595" s="207">
        <v>0.56000000000000005</v>
      </c>
      <c r="I595" s="207" t="s">
        <v>6</v>
      </c>
      <c r="J595" s="207">
        <v>1.1299999999999999</v>
      </c>
      <c r="K595" s="207">
        <v>2.54</v>
      </c>
      <c r="L595" s="207">
        <v>3.8</v>
      </c>
      <c r="M595" s="207" t="s">
        <v>131</v>
      </c>
      <c r="N595" s="207" t="s">
        <v>131</v>
      </c>
      <c r="O595" s="207">
        <v>0.56000000000000005</v>
      </c>
      <c r="P595" s="216">
        <f t="shared" si="92"/>
        <v>0.14597681065807142</v>
      </c>
      <c r="Q595" s="213" t="s">
        <v>131</v>
      </c>
      <c r="R595" s="210">
        <f t="shared" si="94"/>
        <v>142.19371754809305</v>
      </c>
      <c r="S595" s="163" t="s">
        <v>494</v>
      </c>
      <c r="U595" s="203">
        <f t="shared" si="93"/>
        <v>4.9571903360000009</v>
      </c>
    </row>
    <row r="596" spans="2:21" s="165" customFormat="1" x14ac:dyDescent="0.2">
      <c r="B596" s="136"/>
      <c r="C596" s="208" t="s">
        <v>423</v>
      </c>
      <c r="D596" s="208" t="s">
        <v>241</v>
      </c>
      <c r="E596" s="208">
        <v>0.26</v>
      </c>
      <c r="F596" s="208">
        <v>0</v>
      </c>
      <c r="G596" s="208">
        <v>0.28999999999999998</v>
      </c>
      <c r="H596" s="208">
        <v>0.45</v>
      </c>
      <c r="I596" s="208" t="s">
        <v>6</v>
      </c>
      <c r="J596" s="208">
        <v>1.17</v>
      </c>
      <c r="K596" s="208">
        <v>2.62</v>
      </c>
      <c r="L596" s="208">
        <v>1.1000000000000001</v>
      </c>
      <c r="M596" s="208" t="s">
        <v>131</v>
      </c>
      <c r="N596" s="208" t="s">
        <v>131</v>
      </c>
      <c r="O596" s="208">
        <v>0.55000000000000004</v>
      </c>
      <c r="P596" s="214">
        <f t="shared" si="92"/>
        <v>9.3756503457026935E-2</v>
      </c>
      <c r="Q596" s="164" t="s">
        <v>131</v>
      </c>
      <c r="R596" s="209">
        <f t="shared" si="94"/>
        <v>86.75379809990261</v>
      </c>
      <c r="S596" s="139"/>
      <c r="U596" s="203">
        <f t="shared" si="93"/>
        <v>4.4630742000000012</v>
      </c>
    </row>
    <row r="597" spans="2:21" s="165" customFormat="1" x14ac:dyDescent="0.2">
      <c r="B597" s="136"/>
      <c r="C597" s="208" t="s">
        <v>424</v>
      </c>
      <c r="D597" s="208" t="s">
        <v>414</v>
      </c>
      <c r="E597" s="208">
        <v>0.56000000000000005</v>
      </c>
      <c r="F597" s="208">
        <v>0</v>
      </c>
      <c r="G597" s="208">
        <v>0.22</v>
      </c>
      <c r="H597" s="208">
        <v>0.22</v>
      </c>
      <c r="I597" s="152" t="s">
        <v>32</v>
      </c>
      <c r="J597" s="208">
        <v>1.1200000000000001</v>
      </c>
      <c r="K597" s="208">
        <v>2.6</v>
      </c>
      <c r="L597" s="208">
        <v>2.5</v>
      </c>
      <c r="M597" s="208" t="s">
        <v>131</v>
      </c>
      <c r="N597" s="208" t="s">
        <v>131</v>
      </c>
      <c r="O597" s="208">
        <v>0.56999999999999995</v>
      </c>
      <c r="P597" s="214">
        <f t="shared" si="92"/>
        <v>0.12570128932176242</v>
      </c>
      <c r="Q597" s="164" t="s">
        <v>131</v>
      </c>
      <c r="R597" s="209">
        <f t="shared" si="94"/>
        <v>14.100867551972375</v>
      </c>
      <c r="S597" s="139"/>
      <c r="U597" s="203">
        <f t="shared" si="93"/>
        <v>2.6462363240000006</v>
      </c>
    </row>
    <row r="598" spans="2:21" s="165" customFormat="1" x14ac:dyDescent="0.2">
      <c r="B598" s="158"/>
      <c r="C598" s="204" t="s">
        <v>435</v>
      </c>
      <c r="D598" s="204" t="s">
        <v>421</v>
      </c>
      <c r="E598" s="204">
        <v>0.82</v>
      </c>
      <c r="F598" s="204">
        <v>0.01</v>
      </c>
      <c r="G598" s="204">
        <v>0.11</v>
      </c>
      <c r="H598" s="204">
        <v>0.06</v>
      </c>
      <c r="I598" s="204" t="s">
        <v>136</v>
      </c>
      <c r="J598" s="204">
        <v>1.21</v>
      </c>
      <c r="K598" s="204">
        <v>2.65</v>
      </c>
      <c r="L598" s="204">
        <v>89.6</v>
      </c>
      <c r="M598" s="204" t="s">
        <v>131</v>
      </c>
      <c r="N598" s="204" t="s">
        <v>131</v>
      </c>
      <c r="O598" s="204">
        <v>0.54</v>
      </c>
      <c r="P598" s="214">
        <f t="shared" si="92"/>
        <v>0.4513060559180162</v>
      </c>
      <c r="Q598" s="215" t="s">
        <v>131</v>
      </c>
      <c r="R598" s="209">
        <f t="shared" si="94"/>
        <v>4.9028723340675544</v>
      </c>
      <c r="S598" s="161"/>
      <c r="U598" s="203">
        <f t="shared" si="93"/>
        <v>1.589821224</v>
      </c>
    </row>
    <row r="599" spans="2:21" s="165" customFormat="1" x14ac:dyDescent="0.2">
      <c r="B599" s="148">
        <v>169</v>
      </c>
      <c r="C599" s="207" t="s">
        <v>178</v>
      </c>
      <c r="D599" s="207" t="s">
        <v>162</v>
      </c>
      <c r="E599" s="207">
        <v>0.03</v>
      </c>
      <c r="F599" s="207">
        <v>0.02</v>
      </c>
      <c r="G599" s="207">
        <v>0.35</v>
      </c>
      <c r="H599" s="210">
        <v>0.6</v>
      </c>
      <c r="I599" s="207" t="s">
        <v>194</v>
      </c>
      <c r="J599" s="207">
        <v>1.06</v>
      </c>
      <c r="K599" s="207">
        <v>2.58</v>
      </c>
      <c r="L599" s="207">
        <v>6.9</v>
      </c>
      <c r="M599" s="207" t="s">
        <v>131</v>
      </c>
      <c r="N599" s="207" t="s">
        <v>131</v>
      </c>
      <c r="O599" s="207">
        <v>0.59</v>
      </c>
      <c r="P599" s="216">
        <f t="shared" si="92"/>
        <v>0.18063722862321618</v>
      </c>
      <c r="Q599" s="213" t="s">
        <v>131</v>
      </c>
      <c r="R599" s="210">
        <f t="shared" si="94"/>
        <v>165.78025975037818</v>
      </c>
      <c r="S599" s="163" t="s">
        <v>494</v>
      </c>
      <c r="U599" s="203">
        <f t="shared" si="93"/>
        <v>5.1106631749999991</v>
      </c>
    </row>
    <row r="600" spans="2:21" s="165" customFormat="1" x14ac:dyDescent="0.2">
      <c r="B600" s="136"/>
      <c r="C600" s="208" t="s">
        <v>301</v>
      </c>
      <c r="D600" s="208" t="s">
        <v>436</v>
      </c>
      <c r="E600" s="208">
        <v>0.01</v>
      </c>
      <c r="F600" s="208">
        <v>0.01</v>
      </c>
      <c r="G600" s="208">
        <v>0.23</v>
      </c>
      <c r="H600" s="208">
        <v>0.75</v>
      </c>
      <c r="I600" s="208" t="s">
        <v>194</v>
      </c>
      <c r="J600" s="208">
        <v>1.05</v>
      </c>
      <c r="K600" s="208">
        <v>2.66</v>
      </c>
      <c r="L600" s="208">
        <v>2.2999999999999998</v>
      </c>
      <c r="M600" s="208" t="s">
        <v>131</v>
      </c>
      <c r="N600" s="208" t="s">
        <v>131</v>
      </c>
      <c r="O600" s="208">
        <v>0.61</v>
      </c>
      <c r="P600" s="214">
        <f t="shared" si="92"/>
        <v>0.12201319890509738</v>
      </c>
      <c r="Q600" s="164" t="s">
        <v>131</v>
      </c>
      <c r="R600" s="209">
        <f t="shared" si="94"/>
        <v>131.43597671879505</v>
      </c>
      <c r="S600" s="139"/>
      <c r="U600" s="203">
        <f t="shared" si="93"/>
        <v>4.8785198640000029</v>
      </c>
    </row>
    <row r="601" spans="2:21" s="165" customFormat="1" x14ac:dyDescent="0.2">
      <c r="B601" s="136"/>
      <c r="C601" s="208" t="s">
        <v>126</v>
      </c>
      <c r="D601" s="208" t="s">
        <v>437</v>
      </c>
      <c r="E601" s="208">
        <v>0.05</v>
      </c>
      <c r="F601" s="208">
        <v>0</v>
      </c>
      <c r="G601" s="208">
        <v>0.33</v>
      </c>
      <c r="H601" s="208">
        <v>0.62</v>
      </c>
      <c r="I601" s="208" t="s">
        <v>194</v>
      </c>
      <c r="J601" s="208">
        <v>1</v>
      </c>
      <c r="K601" s="208">
        <v>2.69</v>
      </c>
      <c r="L601" s="208">
        <v>0.5</v>
      </c>
      <c r="M601" s="208" t="s">
        <v>131</v>
      </c>
      <c r="N601" s="208" t="s">
        <v>131</v>
      </c>
      <c r="O601" s="208">
        <v>0.63</v>
      </c>
      <c r="P601" s="214">
        <f t="shared" si="92"/>
        <v>7.0746928222926761E-2</v>
      </c>
      <c r="Q601" s="164" t="s">
        <v>131</v>
      </c>
      <c r="R601" s="209">
        <f t="shared" si="94"/>
        <v>140.10497667254063</v>
      </c>
      <c r="S601" s="139"/>
      <c r="U601" s="203">
        <f t="shared" si="93"/>
        <v>4.9423919750000014</v>
      </c>
    </row>
    <row r="602" spans="2:21" s="165" customFormat="1" x14ac:dyDescent="0.2">
      <c r="B602" s="136"/>
      <c r="C602" s="208" t="s">
        <v>425</v>
      </c>
      <c r="D602" s="208" t="s">
        <v>384</v>
      </c>
      <c r="E602" s="208">
        <v>0.11</v>
      </c>
      <c r="F602" s="208">
        <v>0</v>
      </c>
      <c r="G602" s="208">
        <v>0.39</v>
      </c>
      <c r="H602" s="209">
        <v>0.5</v>
      </c>
      <c r="I602" s="208" t="s">
        <v>6</v>
      </c>
      <c r="J602" s="208">
        <v>1.1200000000000001</v>
      </c>
      <c r="K602" s="208">
        <v>2.63</v>
      </c>
      <c r="L602" s="208">
        <v>0.5</v>
      </c>
      <c r="M602" s="208" t="s">
        <v>131</v>
      </c>
      <c r="N602" s="208" t="s">
        <v>131</v>
      </c>
      <c r="O602" s="208">
        <v>0.56999999999999995</v>
      </c>
      <c r="P602" s="214">
        <f t="shared" si="92"/>
        <v>7.0746928222926761E-2</v>
      </c>
      <c r="Q602" s="164" t="s">
        <v>131</v>
      </c>
      <c r="R602" s="209">
        <f t="shared" si="94"/>
        <v>146.23582217213573</v>
      </c>
      <c r="S602" s="139"/>
      <c r="U602" s="203">
        <f t="shared" si="93"/>
        <v>4.9852205389999993</v>
      </c>
    </row>
    <row r="603" spans="2:21" s="165" customFormat="1" x14ac:dyDescent="0.2">
      <c r="B603" s="158"/>
      <c r="C603" s="204" t="s">
        <v>426</v>
      </c>
      <c r="D603" s="204" t="s">
        <v>105</v>
      </c>
      <c r="E603" s="204">
        <v>0.57999999999999996</v>
      </c>
      <c r="F603" s="204">
        <v>0.27</v>
      </c>
      <c r="G603" s="204">
        <v>0.05</v>
      </c>
      <c r="H603" s="211">
        <v>0.1</v>
      </c>
      <c r="I603" s="204" t="s">
        <v>136</v>
      </c>
      <c r="J603" s="204">
        <v>1.23</v>
      </c>
      <c r="K603" s="204">
        <v>2.62</v>
      </c>
      <c r="L603" s="204">
        <v>8.3000000000000007</v>
      </c>
      <c r="M603" s="204" t="s">
        <v>131</v>
      </c>
      <c r="N603" s="204" t="s">
        <v>131</v>
      </c>
      <c r="O603" s="204">
        <v>0.53</v>
      </c>
      <c r="P603" s="218">
        <f t="shared" si="92"/>
        <v>0.1929569725170058</v>
      </c>
      <c r="Q603" s="215" t="s">
        <v>131</v>
      </c>
      <c r="R603" s="209">
        <f t="shared" si="94"/>
        <v>4.101496368284681</v>
      </c>
      <c r="S603" s="161"/>
      <c r="U603" s="203">
        <f t="shared" si="93"/>
        <v>1.4113518750000003</v>
      </c>
    </row>
    <row r="604" spans="2:21" s="165" customFormat="1" x14ac:dyDescent="0.2">
      <c r="B604" s="148">
        <v>170</v>
      </c>
      <c r="C604" s="207" t="s">
        <v>178</v>
      </c>
      <c r="D604" s="207" t="s">
        <v>84</v>
      </c>
      <c r="E604" s="290">
        <v>0.09</v>
      </c>
      <c r="F604" s="290"/>
      <c r="G604" s="207">
        <v>0.44</v>
      </c>
      <c r="H604" s="207">
        <v>0.47</v>
      </c>
      <c r="I604" s="207" t="s">
        <v>306</v>
      </c>
      <c r="J604" s="207">
        <v>1.41</v>
      </c>
      <c r="K604" s="207">
        <v>2.69</v>
      </c>
      <c r="L604" s="207">
        <v>47.1</v>
      </c>
      <c r="M604" s="207">
        <v>0.05</v>
      </c>
      <c r="N604" s="207">
        <f t="shared" ref="N604:N609" si="95">O604-M604</f>
        <v>0.42</v>
      </c>
      <c r="O604" s="207">
        <v>0.47</v>
      </c>
      <c r="P604" s="214">
        <f t="shared" ref="P604:P609" si="96">O604-Q604</f>
        <v>0.18999999999999995</v>
      </c>
      <c r="Q604" s="213">
        <v>0.28000000000000003</v>
      </c>
      <c r="R604" s="210">
        <f t="shared" si="94"/>
        <v>210.31942342499406</v>
      </c>
      <c r="S604" s="163" t="s">
        <v>494</v>
      </c>
      <c r="U604" s="203">
        <f t="shared" ref="U604:U609" si="97">6.531-(7.326*O604)+(15.8*(H604^2))+(3.809*(O604^2))+(3.44*((E604))*H604)-(4.989*(E604)*O604)+(16.1*((E604)^2)*(O604^2))+(16*H604*(O604^2))-(13.6*((E604)^2)*H604)-(34.8*(H604^2)*O604)-(7.99*((E604)^2)*O604)</f>
        <v>5.3486274390000004</v>
      </c>
    </row>
    <row r="605" spans="2:21" s="165" customFormat="1" x14ac:dyDescent="0.2">
      <c r="B605" s="136"/>
      <c r="C605" s="208" t="s">
        <v>438</v>
      </c>
      <c r="D605" s="141" t="s">
        <v>443</v>
      </c>
      <c r="E605" s="292">
        <v>0.1</v>
      </c>
      <c r="F605" s="292"/>
      <c r="G605" s="208">
        <v>0.43</v>
      </c>
      <c r="H605" s="208">
        <v>0.47</v>
      </c>
      <c r="I605" s="208" t="s">
        <v>306</v>
      </c>
      <c r="J605" s="208">
        <v>1.41</v>
      </c>
      <c r="K605" s="208">
        <v>2.67</v>
      </c>
      <c r="L605" s="208">
        <v>45</v>
      </c>
      <c r="M605" s="208">
        <v>0.03</v>
      </c>
      <c r="N605" s="208">
        <f t="shared" si="95"/>
        <v>0.43999999999999995</v>
      </c>
      <c r="O605" s="208">
        <v>0.47</v>
      </c>
      <c r="P605" s="214">
        <f t="shared" si="96"/>
        <v>0.18999999999999995</v>
      </c>
      <c r="Q605" s="164">
        <v>0.28000000000000003</v>
      </c>
      <c r="R605" s="209">
        <f t="shared" si="94"/>
        <v>206.19546950938556</v>
      </c>
      <c r="S605" s="139"/>
      <c r="U605" s="203">
        <f t="shared" si="97"/>
        <v>5.3288245999999999</v>
      </c>
    </row>
    <row r="606" spans="2:21" s="165" customFormat="1" x14ac:dyDescent="0.2">
      <c r="B606" s="136"/>
      <c r="C606" s="208" t="s">
        <v>439</v>
      </c>
      <c r="D606" s="208" t="s">
        <v>444</v>
      </c>
      <c r="E606" s="291">
        <v>0.11</v>
      </c>
      <c r="F606" s="291"/>
      <c r="G606" s="208">
        <v>0.39</v>
      </c>
      <c r="H606" s="209">
        <v>0.5</v>
      </c>
      <c r="I606" s="208" t="s">
        <v>6</v>
      </c>
      <c r="J606" s="208">
        <v>1.26</v>
      </c>
      <c r="K606" s="208">
        <v>2.69</v>
      </c>
      <c r="L606" s="208">
        <v>39.6</v>
      </c>
      <c r="M606" s="208">
        <v>7.0000000000000007E-2</v>
      </c>
      <c r="N606" s="208">
        <f t="shared" si="95"/>
        <v>0.48000000000000004</v>
      </c>
      <c r="O606" s="208">
        <v>0.55000000000000004</v>
      </c>
      <c r="P606" s="214">
        <f t="shared" si="96"/>
        <v>0.29000000000000004</v>
      </c>
      <c r="Q606" s="164">
        <v>0.26</v>
      </c>
      <c r="R606" s="209">
        <f t="shared" si="94"/>
        <v>155.9857372211209</v>
      </c>
      <c r="S606" s="139"/>
      <c r="U606" s="203">
        <f t="shared" si="97"/>
        <v>5.0497645749999984</v>
      </c>
    </row>
    <row r="607" spans="2:21" s="165" customFormat="1" x14ac:dyDescent="0.2">
      <c r="B607" s="136"/>
      <c r="C607" s="208" t="s">
        <v>440</v>
      </c>
      <c r="D607" s="208" t="s">
        <v>445</v>
      </c>
      <c r="E607" s="291">
        <v>0.04</v>
      </c>
      <c r="F607" s="291"/>
      <c r="G607" s="209">
        <v>0.4</v>
      </c>
      <c r="H607" s="208">
        <v>0.56000000000000005</v>
      </c>
      <c r="I607" s="208" t="s">
        <v>306</v>
      </c>
      <c r="J607" s="208">
        <v>1.1399999999999999</v>
      </c>
      <c r="K607" s="208">
        <v>2.68</v>
      </c>
      <c r="L607" s="208">
        <v>35.299999999999997</v>
      </c>
      <c r="M607" s="208">
        <v>0.09</v>
      </c>
      <c r="N607" s="208">
        <f t="shared" si="95"/>
        <v>0.49</v>
      </c>
      <c r="O607" s="208">
        <v>0.57999999999999996</v>
      </c>
      <c r="P607" s="214">
        <f t="shared" si="96"/>
        <v>0.31999999999999995</v>
      </c>
      <c r="Q607" s="164">
        <v>0.26</v>
      </c>
      <c r="R607" s="209">
        <f t="shared" si="94"/>
        <v>172.94363704733141</v>
      </c>
      <c r="S607" s="139"/>
      <c r="U607" s="203">
        <f t="shared" si="97"/>
        <v>5.1529657440000021</v>
      </c>
    </row>
    <row r="608" spans="2:21" s="165" customFormat="1" x14ac:dyDescent="0.2">
      <c r="B608" s="136"/>
      <c r="C608" s="208" t="s">
        <v>441</v>
      </c>
      <c r="D608" s="208" t="s">
        <v>446</v>
      </c>
      <c r="E608" s="291">
        <v>0.04</v>
      </c>
      <c r="F608" s="291"/>
      <c r="G608" s="209">
        <v>0.3</v>
      </c>
      <c r="H608" s="208">
        <v>0.66</v>
      </c>
      <c r="I608" s="208" t="s">
        <v>194</v>
      </c>
      <c r="J608" s="208">
        <v>1.0900000000000001</v>
      </c>
      <c r="K608" s="208">
        <v>2.71</v>
      </c>
      <c r="L608" s="208">
        <v>50.9</v>
      </c>
      <c r="M608" s="208">
        <v>0.12</v>
      </c>
      <c r="N608" s="208">
        <f t="shared" si="95"/>
        <v>0.45999999999999996</v>
      </c>
      <c r="O608" s="208">
        <v>0.57999999999999996</v>
      </c>
      <c r="P608" s="214">
        <f t="shared" si="96"/>
        <v>1.27</v>
      </c>
      <c r="Q608" s="164">
        <v>-0.69</v>
      </c>
      <c r="R608" s="209">
        <f t="shared" si="94"/>
        <v>175.55313208317546</v>
      </c>
      <c r="S608" s="139"/>
      <c r="U608" s="203">
        <f t="shared" si="97"/>
        <v>5.1679417440000019</v>
      </c>
    </row>
    <row r="609" spans="2:21" s="165" customFormat="1" x14ac:dyDescent="0.2">
      <c r="B609" s="158"/>
      <c r="C609" s="204" t="s">
        <v>442</v>
      </c>
      <c r="D609" s="204" t="s">
        <v>447</v>
      </c>
      <c r="E609" s="287">
        <v>0.56999999999999995</v>
      </c>
      <c r="F609" s="287"/>
      <c r="G609" s="204">
        <v>0.09</v>
      </c>
      <c r="H609" s="208">
        <v>0.34</v>
      </c>
      <c r="I609" s="154" t="s">
        <v>32</v>
      </c>
      <c r="J609" s="204">
        <v>1.32</v>
      </c>
      <c r="K609" s="204">
        <v>2.63</v>
      </c>
      <c r="L609" s="204">
        <v>13.4</v>
      </c>
      <c r="M609" s="204">
        <v>0.15</v>
      </c>
      <c r="N609" s="208">
        <f t="shared" si="95"/>
        <v>0.26</v>
      </c>
      <c r="O609" s="204">
        <v>0.41</v>
      </c>
      <c r="P609" s="214">
        <f t="shared" si="96"/>
        <v>0.24999999999999997</v>
      </c>
      <c r="Q609" s="215">
        <v>0.16</v>
      </c>
      <c r="R609" s="209">
        <f t="shared" si="94"/>
        <v>21.597420775096449</v>
      </c>
      <c r="S609" s="161"/>
      <c r="U609" s="203">
        <f t="shared" si="97"/>
        <v>3.072573899</v>
      </c>
    </row>
    <row r="610" spans="2:21" s="165" customFormat="1" x14ac:dyDescent="0.2">
      <c r="B610" s="148">
        <v>171</v>
      </c>
      <c r="C610" s="207" t="s">
        <v>178</v>
      </c>
      <c r="D610" s="207" t="s">
        <v>148</v>
      </c>
      <c r="E610" s="207">
        <v>0.06</v>
      </c>
      <c r="F610" s="207">
        <v>0</v>
      </c>
      <c r="G610" s="207">
        <v>0.32</v>
      </c>
      <c r="H610" s="207">
        <v>0.62</v>
      </c>
      <c r="I610" s="207" t="s">
        <v>194</v>
      </c>
      <c r="J610" s="207">
        <v>1.1499999999999999</v>
      </c>
      <c r="K610" s="207">
        <v>2.56</v>
      </c>
      <c r="L610" s="207">
        <v>0.5</v>
      </c>
      <c r="M610" s="207" t="s">
        <v>131</v>
      </c>
      <c r="N610" s="207" t="s">
        <v>131</v>
      </c>
      <c r="O610" s="207">
        <v>0.55000000000000004</v>
      </c>
      <c r="P610" s="216">
        <f t="shared" ref="P610:P662" si="98">10^((LOG(L610*24)-4.3)/2.8)</f>
        <v>7.0746928222926761E-2</v>
      </c>
      <c r="Q610" s="213" t="s">
        <v>131</v>
      </c>
      <c r="R610" s="210">
        <f t="shared" si="94"/>
        <v>201.44471973485668</v>
      </c>
      <c r="S610" s="163" t="s">
        <v>494</v>
      </c>
      <c r="U610" s="203">
        <f t="shared" ref="U610:U641" si="99">6.531-(7.326*O610)+(15.8*(H610^2))+(3.809*(O610^2))+(3.44*((E610+F610))*H610)-(4.989*(E610+F610)*O610)+(16.1*((E610+F610)^2)*(O610^2))+(16*H610*(O610^2))-(13.6*((E610+F610)^2)*H610)-(34.8*(H610^2)*O610)-(7.99*((E610+F610)^2)*O610)</f>
        <v>5.305514999999998</v>
      </c>
    </row>
    <row r="611" spans="2:21" s="165" customFormat="1" x14ac:dyDescent="0.2">
      <c r="B611" s="136"/>
      <c r="C611" s="208" t="s">
        <v>409</v>
      </c>
      <c r="D611" s="208" t="s">
        <v>448</v>
      </c>
      <c r="E611" s="208">
        <v>7.0000000000000007E-2</v>
      </c>
      <c r="F611" s="208">
        <v>0</v>
      </c>
      <c r="G611" s="208">
        <v>0.38</v>
      </c>
      <c r="H611" s="208">
        <v>0.55000000000000004</v>
      </c>
      <c r="I611" s="208" t="s">
        <v>6</v>
      </c>
      <c r="J611" s="208">
        <v>1.1499999999999999</v>
      </c>
      <c r="K611" s="208">
        <v>2.65</v>
      </c>
      <c r="L611" s="208">
        <v>0.5</v>
      </c>
      <c r="M611" s="208" t="s">
        <v>131</v>
      </c>
      <c r="N611" s="208" t="s">
        <v>131</v>
      </c>
      <c r="O611" s="208">
        <v>0.56999999999999995</v>
      </c>
      <c r="P611" s="214">
        <f t="shared" si="98"/>
        <v>7.0746928222926761E-2</v>
      </c>
      <c r="Q611" s="164" t="s">
        <v>131</v>
      </c>
      <c r="R611" s="209">
        <f t="shared" si="94"/>
        <v>169.18559218914262</v>
      </c>
      <c r="S611" s="139"/>
      <c r="U611" s="203">
        <f t="shared" si="99"/>
        <v>5.1309962910000007</v>
      </c>
    </row>
    <row r="612" spans="2:21" s="165" customFormat="1" x14ac:dyDescent="0.2">
      <c r="B612" s="136"/>
      <c r="C612" s="208" t="s">
        <v>408</v>
      </c>
      <c r="D612" s="208" t="s">
        <v>313</v>
      </c>
      <c r="E612" s="208">
        <v>0.25</v>
      </c>
      <c r="F612" s="208">
        <v>0</v>
      </c>
      <c r="G612" s="208">
        <v>0.33</v>
      </c>
      <c r="H612" s="208">
        <v>0.42</v>
      </c>
      <c r="I612" s="208" t="s">
        <v>6</v>
      </c>
      <c r="J612" s="208">
        <v>1.1200000000000001</v>
      </c>
      <c r="K612" s="208">
        <v>2.62</v>
      </c>
      <c r="L612" s="208">
        <v>0.5</v>
      </c>
      <c r="M612" s="208" t="s">
        <v>131</v>
      </c>
      <c r="N612" s="208" t="s">
        <v>131</v>
      </c>
      <c r="O612" s="208">
        <v>0.56999999999999995</v>
      </c>
      <c r="P612" s="214">
        <f t="shared" si="98"/>
        <v>7.0746928222926761E-2</v>
      </c>
      <c r="Q612" s="164" t="s">
        <v>131</v>
      </c>
      <c r="R612" s="209">
        <f t="shared" si="94"/>
        <v>81.422860491594278</v>
      </c>
      <c r="S612" s="139"/>
      <c r="U612" s="203">
        <f t="shared" si="99"/>
        <v>4.399656075000002</v>
      </c>
    </row>
    <row r="613" spans="2:21" s="165" customFormat="1" x14ac:dyDescent="0.2">
      <c r="B613" s="158"/>
      <c r="C613" s="204" t="s">
        <v>255</v>
      </c>
      <c r="D613" s="204" t="s">
        <v>449</v>
      </c>
      <c r="E613" s="204">
        <v>0.53</v>
      </c>
      <c r="F613" s="204">
        <v>0.01</v>
      </c>
      <c r="G613" s="204">
        <v>0.22</v>
      </c>
      <c r="H613" s="204">
        <v>0.24</v>
      </c>
      <c r="I613" s="154" t="s">
        <v>32</v>
      </c>
      <c r="J613" s="204">
        <v>1.1399999999999999</v>
      </c>
      <c r="K613" s="204">
        <v>2.58</v>
      </c>
      <c r="L613" s="204">
        <v>0.5</v>
      </c>
      <c r="M613" s="204" t="s">
        <v>131</v>
      </c>
      <c r="N613" s="204" t="s">
        <v>131</v>
      </c>
      <c r="O613" s="204">
        <v>0.56000000000000005</v>
      </c>
      <c r="P613" s="214">
        <f t="shared" si="98"/>
        <v>7.0746928222926761E-2</v>
      </c>
      <c r="Q613" s="215" t="s">
        <v>131</v>
      </c>
      <c r="R613" s="209">
        <f t="shared" si="94"/>
        <v>15.921132200351579</v>
      </c>
      <c r="S613" s="161"/>
      <c r="U613" s="203">
        <f t="shared" si="99"/>
        <v>2.7676472960000003</v>
      </c>
    </row>
    <row r="614" spans="2:21" s="165" customFormat="1" x14ac:dyDescent="0.2">
      <c r="B614" s="148">
        <v>172</v>
      </c>
      <c r="C614" s="207" t="s">
        <v>178</v>
      </c>
      <c r="D614" s="207" t="s">
        <v>148</v>
      </c>
      <c r="E614" s="207">
        <v>0.02</v>
      </c>
      <c r="F614" s="207">
        <v>0.01</v>
      </c>
      <c r="G614" s="207">
        <v>0.11</v>
      </c>
      <c r="H614" s="207">
        <v>0.86</v>
      </c>
      <c r="I614" s="207" t="s">
        <v>194</v>
      </c>
      <c r="J614" s="207">
        <v>1.1000000000000001</v>
      </c>
      <c r="K614" s="207">
        <v>2.52</v>
      </c>
      <c r="L614" s="207">
        <v>2.1</v>
      </c>
      <c r="M614" s="207" t="s">
        <v>131</v>
      </c>
      <c r="N614" s="207" t="s">
        <v>131</v>
      </c>
      <c r="O614" s="207">
        <v>0.56000000000000005</v>
      </c>
      <c r="P614" s="216">
        <f t="shared" si="98"/>
        <v>0.11811270619290129</v>
      </c>
      <c r="Q614" s="213" t="s">
        <v>131</v>
      </c>
      <c r="R614" s="210">
        <f t="shared" si="94"/>
        <v>182.24667088992854</v>
      </c>
      <c r="S614" s="163" t="s">
        <v>494</v>
      </c>
      <c r="U614" s="203">
        <f t="shared" si="99"/>
        <v>5.2053611040000005</v>
      </c>
    </row>
    <row r="615" spans="2:21" s="165" customFormat="1" x14ac:dyDescent="0.2">
      <c r="B615" s="136"/>
      <c r="C615" s="208" t="s">
        <v>401</v>
      </c>
      <c r="D615" s="208" t="s">
        <v>404</v>
      </c>
      <c r="E615" s="208">
        <v>0</v>
      </c>
      <c r="F615" s="208">
        <v>0</v>
      </c>
      <c r="G615" s="208">
        <v>7.0000000000000007E-2</v>
      </c>
      <c r="H615" s="208">
        <v>0.93</v>
      </c>
      <c r="I615" s="208" t="s">
        <v>194</v>
      </c>
      <c r="J615" s="208">
        <v>1.06</v>
      </c>
      <c r="K615" s="208">
        <v>2.6</v>
      </c>
      <c r="L615" s="208">
        <v>4.5999999999999996</v>
      </c>
      <c r="M615" s="208" t="s">
        <v>131</v>
      </c>
      <c r="N615" s="208" t="s">
        <v>131</v>
      </c>
      <c r="O615" s="208">
        <v>0.59</v>
      </c>
      <c r="P615" s="214">
        <f t="shared" si="98"/>
        <v>0.15628508245309999</v>
      </c>
      <c r="Q615" s="164" t="s">
        <v>131</v>
      </c>
      <c r="R615" s="209">
        <f t="shared" si="94"/>
        <v>101.65595279073784</v>
      </c>
      <c r="S615" s="139"/>
      <c r="U615" s="203">
        <f t="shared" si="99"/>
        <v>4.6215941000000029</v>
      </c>
    </row>
    <row r="616" spans="2:21" s="165" customFormat="1" x14ac:dyDescent="0.2">
      <c r="B616" s="136"/>
      <c r="C616" s="208" t="s">
        <v>245</v>
      </c>
      <c r="D616" s="208" t="s">
        <v>452</v>
      </c>
      <c r="E616" s="208">
        <v>0.03</v>
      </c>
      <c r="F616" s="208">
        <v>0</v>
      </c>
      <c r="G616" s="208">
        <v>0.26</v>
      </c>
      <c r="H616" s="208">
        <v>0.71</v>
      </c>
      <c r="I616" s="208" t="s">
        <v>194</v>
      </c>
      <c r="J616" s="208">
        <v>1.01</v>
      </c>
      <c r="K616" s="208">
        <v>2.73</v>
      </c>
      <c r="L616" s="208">
        <v>1.1000000000000001</v>
      </c>
      <c r="M616" s="208" t="s">
        <v>131</v>
      </c>
      <c r="N616" s="208" t="s">
        <v>131</v>
      </c>
      <c r="O616" s="208">
        <v>0.63</v>
      </c>
      <c r="P616" s="214">
        <f t="shared" si="98"/>
        <v>9.3756503457026935E-2</v>
      </c>
      <c r="Q616" s="164" t="s">
        <v>131</v>
      </c>
      <c r="R616" s="209">
        <f t="shared" si="94"/>
        <v>124.0392379958125</v>
      </c>
      <c r="S616" s="139"/>
      <c r="U616" s="203">
        <f t="shared" si="99"/>
        <v>4.8205979509999999</v>
      </c>
    </row>
    <row r="617" spans="2:21" s="165" customFormat="1" x14ac:dyDescent="0.2">
      <c r="B617" s="136"/>
      <c r="C617" s="208" t="s">
        <v>435</v>
      </c>
      <c r="D617" s="208" t="s">
        <v>451</v>
      </c>
      <c r="E617" s="208">
        <v>0.87</v>
      </c>
      <c r="F617" s="208">
        <v>0.01</v>
      </c>
      <c r="G617" s="208">
        <v>0.04</v>
      </c>
      <c r="H617" s="208">
        <v>0.08</v>
      </c>
      <c r="I617" s="208" t="s">
        <v>136</v>
      </c>
      <c r="J617" s="208">
        <v>1.23</v>
      </c>
      <c r="K617" s="208">
        <v>2.6</v>
      </c>
      <c r="L617" s="208">
        <v>19</v>
      </c>
      <c r="M617" s="208" t="s">
        <v>131</v>
      </c>
      <c r="N617" s="208" t="s">
        <v>131</v>
      </c>
      <c r="O617" s="208">
        <v>0.53</v>
      </c>
      <c r="P617" s="214">
        <f t="shared" si="98"/>
        <v>0.25936777428665658</v>
      </c>
      <c r="Q617" s="164" t="s">
        <v>131</v>
      </c>
      <c r="R617" s="209">
        <f t="shared" si="94"/>
        <v>3.882278703648971</v>
      </c>
      <c r="S617" s="139"/>
      <c r="U617" s="203">
        <f t="shared" si="99"/>
        <v>1.3564222759999995</v>
      </c>
    </row>
    <row r="618" spans="2:21" s="165" customFormat="1" x14ac:dyDescent="0.2">
      <c r="B618" s="158"/>
      <c r="C618" s="204" t="s">
        <v>399</v>
      </c>
      <c r="D618" s="204" t="s">
        <v>450</v>
      </c>
      <c r="E618" s="204">
        <v>0.66</v>
      </c>
      <c r="F618" s="204">
        <v>0.28000000000000003</v>
      </c>
      <c r="G618" s="204">
        <v>0.05</v>
      </c>
      <c r="H618" s="204">
        <v>0.01</v>
      </c>
      <c r="I618" s="204" t="s">
        <v>2</v>
      </c>
      <c r="J618" s="204">
        <v>1.42</v>
      </c>
      <c r="K618" s="204">
        <v>2.69</v>
      </c>
      <c r="L618" s="204">
        <v>74.400000000000006</v>
      </c>
      <c r="M618" s="204" t="s">
        <v>131</v>
      </c>
      <c r="N618" s="204" t="s">
        <v>131</v>
      </c>
      <c r="O618" s="204">
        <v>0.47</v>
      </c>
      <c r="P618" s="214">
        <f t="shared" si="98"/>
        <v>0.42231567969145006</v>
      </c>
      <c r="Q618" s="215" t="s">
        <v>131</v>
      </c>
      <c r="R618" s="209">
        <f t="shared" si="94"/>
        <v>4.4675233023109362</v>
      </c>
      <c r="S618" s="161"/>
      <c r="U618" s="203">
        <f t="shared" si="99"/>
        <v>1.4968341839999999</v>
      </c>
    </row>
    <row r="619" spans="2:21" s="165" customFormat="1" x14ac:dyDescent="0.2">
      <c r="B619" s="148">
        <v>173</v>
      </c>
      <c r="C619" s="207" t="s">
        <v>178</v>
      </c>
      <c r="D619" s="207" t="s">
        <v>148</v>
      </c>
      <c r="E619" s="207">
        <v>0.06</v>
      </c>
      <c r="F619" s="207">
        <v>0.09</v>
      </c>
      <c r="G619" s="207">
        <v>0.27</v>
      </c>
      <c r="H619" s="207">
        <v>0.57999999999999996</v>
      </c>
      <c r="I619" s="207" t="s">
        <v>6</v>
      </c>
      <c r="J619" s="207">
        <v>1.17</v>
      </c>
      <c r="K619" s="207">
        <v>2.52</v>
      </c>
      <c r="L619" s="207">
        <v>6.5</v>
      </c>
      <c r="M619" s="207" t="s">
        <v>131</v>
      </c>
      <c r="N619" s="207" t="s">
        <v>131</v>
      </c>
      <c r="O619" s="207">
        <v>0.54</v>
      </c>
      <c r="P619" s="216">
        <f t="shared" si="98"/>
        <v>0.17682533902079539</v>
      </c>
      <c r="Q619" s="213" t="s">
        <v>131</v>
      </c>
      <c r="R619" s="210">
        <f t="shared" si="94"/>
        <v>165.91045249438204</v>
      </c>
      <c r="S619" s="163" t="s">
        <v>494</v>
      </c>
      <c r="U619" s="203">
        <f t="shared" si="99"/>
        <v>5.111448199999999</v>
      </c>
    </row>
    <row r="620" spans="2:21" s="165" customFormat="1" x14ac:dyDescent="0.2">
      <c r="B620" s="136"/>
      <c r="C620" s="208" t="s">
        <v>401</v>
      </c>
      <c r="D620" s="208" t="s">
        <v>149</v>
      </c>
      <c r="E620" s="208">
        <v>0.01</v>
      </c>
      <c r="F620" s="208">
        <v>0.01</v>
      </c>
      <c r="G620" s="208">
        <v>0.24</v>
      </c>
      <c r="H620" s="208">
        <v>0.74</v>
      </c>
      <c r="I620" s="208" t="s">
        <v>194</v>
      </c>
      <c r="J620" s="208">
        <v>1.2</v>
      </c>
      <c r="K620" s="208">
        <v>2.65</v>
      </c>
      <c r="L620" s="208">
        <v>0.5</v>
      </c>
      <c r="M620" s="208" t="s">
        <v>131</v>
      </c>
      <c r="N620" s="208" t="s">
        <v>131</v>
      </c>
      <c r="O620" s="208">
        <v>0.55000000000000004</v>
      </c>
      <c r="P620" s="214">
        <f t="shared" si="98"/>
        <v>7.0746928222926761E-2</v>
      </c>
      <c r="Q620" s="164" t="s">
        <v>131</v>
      </c>
      <c r="R620" s="209">
        <f t="shared" si="94"/>
        <v>221.12677951503156</v>
      </c>
      <c r="S620" s="139"/>
      <c r="U620" s="203">
        <f t="shared" si="99"/>
        <v>5.3987362000000001</v>
      </c>
    </row>
    <row r="621" spans="2:21" s="165" customFormat="1" x14ac:dyDescent="0.2">
      <c r="B621" s="136"/>
      <c r="C621" s="208" t="s">
        <v>245</v>
      </c>
      <c r="D621" s="208" t="s">
        <v>360</v>
      </c>
      <c r="E621" s="208">
        <v>0.02</v>
      </c>
      <c r="F621" s="208">
        <v>0.01</v>
      </c>
      <c r="G621" s="208">
        <v>0.39</v>
      </c>
      <c r="H621" s="208">
        <v>0.57999999999999996</v>
      </c>
      <c r="I621" s="208" t="s">
        <v>6</v>
      </c>
      <c r="J621" s="208">
        <v>1.23</v>
      </c>
      <c r="K621" s="208">
        <v>2.68</v>
      </c>
      <c r="L621" s="208">
        <v>0.5</v>
      </c>
      <c r="M621" s="208" t="s">
        <v>131</v>
      </c>
      <c r="N621" s="208" t="s">
        <v>131</v>
      </c>
      <c r="O621" s="208">
        <v>0.54</v>
      </c>
      <c r="P621" s="214">
        <f t="shared" si="98"/>
        <v>7.0746928222926761E-2</v>
      </c>
      <c r="Q621" s="164" t="s">
        <v>131</v>
      </c>
      <c r="R621" s="209">
        <f t="shared" si="94"/>
        <v>212.18971233081447</v>
      </c>
      <c r="S621" s="139"/>
      <c r="U621" s="203">
        <f t="shared" si="99"/>
        <v>5.3574807439999965</v>
      </c>
    </row>
    <row r="622" spans="2:21" s="165" customFormat="1" x14ac:dyDescent="0.2">
      <c r="B622" s="158"/>
      <c r="C622" s="204" t="s">
        <v>435</v>
      </c>
      <c r="D622" s="204" t="s">
        <v>453</v>
      </c>
      <c r="E622" s="204">
        <v>0.85</v>
      </c>
      <c r="F622" s="204">
        <v>0.02</v>
      </c>
      <c r="G622" s="204">
        <v>7.0000000000000007E-2</v>
      </c>
      <c r="H622" s="204">
        <v>0.06</v>
      </c>
      <c r="I622" s="204" t="s">
        <v>2</v>
      </c>
      <c r="J622" s="204">
        <v>1.1399999999999999</v>
      </c>
      <c r="K622" s="204">
        <v>2.64</v>
      </c>
      <c r="L622" s="204">
        <v>61</v>
      </c>
      <c r="M622" s="204" t="s">
        <v>131</v>
      </c>
      <c r="N622" s="204" t="s">
        <v>131</v>
      </c>
      <c r="O622" s="204">
        <v>0.56999999999999995</v>
      </c>
      <c r="P622" s="214">
        <f t="shared" si="98"/>
        <v>0.39340157909994511</v>
      </c>
      <c r="Q622" s="215" t="s">
        <v>131</v>
      </c>
      <c r="R622" s="209">
        <f t="shared" si="94"/>
        <v>4.4375479971402694</v>
      </c>
      <c r="S622" s="161"/>
      <c r="U622" s="203">
        <f t="shared" si="99"/>
        <v>1.490101971000001</v>
      </c>
    </row>
    <row r="623" spans="2:21" s="165" customFormat="1" x14ac:dyDescent="0.2">
      <c r="B623" s="148">
        <v>174</v>
      </c>
      <c r="C623" s="207" t="s">
        <v>178</v>
      </c>
      <c r="D623" s="207" t="s">
        <v>138</v>
      </c>
      <c r="E623" s="207">
        <v>0.04</v>
      </c>
      <c r="F623" s="207">
        <v>0.02</v>
      </c>
      <c r="G623" s="207">
        <v>0.38</v>
      </c>
      <c r="H623" s="207">
        <v>0.56000000000000005</v>
      </c>
      <c r="I623" s="207" t="s">
        <v>6</v>
      </c>
      <c r="J623" s="207">
        <v>1.03</v>
      </c>
      <c r="K623" s="207">
        <v>2.37</v>
      </c>
      <c r="L623" s="207">
        <v>2.2000000000000002</v>
      </c>
      <c r="M623" s="207" t="s">
        <v>131</v>
      </c>
      <c r="N623" s="207" t="s">
        <v>131</v>
      </c>
      <c r="O623" s="207">
        <v>0.56999999999999995</v>
      </c>
      <c r="P623" s="216">
        <f t="shared" si="98"/>
        <v>0.12009145735694383</v>
      </c>
      <c r="Q623" s="213" t="s">
        <v>131</v>
      </c>
      <c r="R623" s="210">
        <f t="shared" si="94"/>
        <v>173.83678191271639</v>
      </c>
      <c r="S623" s="163" t="s">
        <v>494</v>
      </c>
      <c r="U623" s="203">
        <f t="shared" si="99"/>
        <v>5.1581168240000022</v>
      </c>
    </row>
    <row r="624" spans="2:21" s="165" customFormat="1" x14ac:dyDescent="0.2">
      <c r="B624" s="136"/>
      <c r="C624" s="208" t="s">
        <v>401</v>
      </c>
      <c r="D624" s="208" t="s">
        <v>24</v>
      </c>
      <c r="E624" s="208">
        <v>0.09</v>
      </c>
      <c r="F624" s="208">
        <v>0</v>
      </c>
      <c r="G624" s="208">
        <v>0.41</v>
      </c>
      <c r="H624" s="209">
        <v>0.5</v>
      </c>
      <c r="I624" s="208" t="s">
        <v>306</v>
      </c>
      <c r="J624" s="208">
        <v>1.1399999999999999</v>
      </c>
      <c r="K624" s="208">
        <v>2.67</v>
      </c>
      <c r="L624" s="208">
        <v>1</v>
      </c>
      <c r="M624" s="208" t="s">
        <v>131</v>
      </c>
      <c r="N624" s="208" t="s">
        <v>131</v>
      </c>
      <c r="O624" s="208">
        <v>0.56999999999999995</v>
      </c>
      <c r="P624" s="214">
        <f t="shared" si="98"/>
        <v>9.0618798702455219E-2</v>
      </c>
      <c r="Q624" s="164" t="s">
        <v>131</v>
      </c>
      <c r="R624" s="209">
        <f t="shared" si="94"/>
        <v>153.26811586181324</v>
      </c>
      <c r="S624" s="139"/>
      <c r="U624" s="203">
        <f t="shared" si="99"/>
        <v>5.0321887790000011</v>
      </c>
    </row>
    <row r="625" spans="2:21" s="165" customFormat="1" x14ac:dyDescent="0.2">
      <c r="B625" s="136"/>
      <c r="C625" s="208" t="s">
        <v>245</v>
      </c>
      <c r="D625" s="208" t="s">
        <v>454</v>
      </c>
      <c r="E625" s="208">
        <v>0.02</v>
      </c>
      <c r="F625" s="208">
        <v>0</v>
      </c>
      <c r="G625" s="208">
        <v>0.39</v>
      </c>
      <c r="H625" s="208">
        <v>0.59</v>
      </c>
      <c r="I625" s="208" t="s">
        <v>6</v>
      </c>
      <c r="J625" s="208">
        <v>1.1200000000000001</v>
      </c>
      <c r="K625" s="208">
        <v>2.65</v>
      </c>
      <c r="L625" s="208">
        <v>1</v>
      </c>
      <c r="M625" s="208" t="s">
        <v>131</v>
      </c>
      <c r="N625" s="208" t="s">
        <v>131</v>
      </c>
      <c r="O625" s="208">
        <v>0.57999999999999996</v>
      </c>
      <c r="P625" s="214">
        <f t="shared" si="98"/>
        <v>9.0618798702455219E-2</v>
      </c>
      <c r="Q625" s="164" t="s">
        <v>131</v>
      </c>
      <c r="R625" s="209">
        <f t="shared" si="94"/>
        <v>179.94224458754394</v>
      </c>
      <c r="S625" s="139"/>
      <c r="U625" s="203">
        <f t="shared" si="99"/>
        <v>5.1926359360000012</v>
      </c>
    </row>
    <row r="626" spans="2:21" s="165" customFormat="1" x14ac:dyDescent="0.2">
      <c r="B626" s="158"/>
      <c r="C626" s="204" t="s">
        <v>126</v>
      </c>
      <c r="D626" s="204" t="s">
        <v>455</v>
      </c>
      <c r="E626" s="204">
        <v>0.01</v>
      </c>
      <c r="F626" s="204">
        <v>0.01</v>
      </c>
      <c r="G626" s="204">
        <v>0.62</v>
      </c>
      <c r="H626" s="204">
        <v>0.36</v>
      </c>
      <c r="I626" s="154" t="s">
        <v>118</v>
      </c>
      <c r="J626" s="204">
        <v>1.07</v>
      </c>
      <c r="K626" s="204">
        <v>2.64</v>
      </c>
      <c r="L626" s="204">
        <v>1.1000000000000001</v>
      </c>
      <c r="M626" s="204" t="s">
        <v>131</v>
      </c>
      <c r="N626" s="204" t="s">
        <v>131</v>
      </c>
      <c r="O626" s="204">
        <v>0.59</v>
      </c>
      <c r="P626" s="214">
        <f t="shared" si="98"/>
        <v>9.3756503457026935E-2</v>
      </c>
      <c r="Q626" s="215" t="s">
        <v>131</v>
      </c>
      <c r="R626" s="209">
        <f t="shared" si="94"/>
        <v>133.04098305153502</v>
      </c>
      <c r="S626" s="161"/>
      <c r="U626" s="203">
        <f t="shared" si="99"/>
        <v>4.890657223999999</v>
      </c>
    </row>
    <row r="627" spans="2:21" s="165" customFormat="1" x14ac:dyDescent="0.2">
      <c r="B627" s="148">
        <v>175</v>
      </c>
      <c r="C627" s="207" t="s">
        <v>178</v>
      </c>
      <c r="D627" s="207" t="s">
        <v>36</v>
      </c>
      <c r="E627" s="207">
        <v>0.28000000000000003</v>
      </c>
      <c r="F627" s="207">
        <v>0.31</v>
      </c>
      <c r="G627" s="207">
        <v>7.0000000000000007E-2</v>
      </c>
      <c r="H627" s="207">
        <v>0.34</v>
      </c>
      <c r="I627" s="207" t="s">
        <v>51</v>
      </c>
      <c r="J627" s="207">
        <v>1.33</v>
      </c>
      <c r="K627" s="207">
        <v>2.61</v>
      </c>
      <c r="L627" s="207">
        <v>49.7</v>
      </c>
      <c r="M627" s="207" t="s">
        <v>131</v>
      </c>
      <c r="N627" s="207" t="s">
        <v>131</v>
      </c>
      <c r="O627" s="207">
        <v>0.49</v>
      </c>
      <c r="P627" s="216">
        <f t="shared" si="98"/>
        <v>0.3656451927681888</v>
      </c>
      <c r="Q627" s="213" t="s">
        <v>131</v>
      </c>
      <c r="R627" s="210">
        <f t="shared" si="94"/>
        <v>13.986826621059611</v>
      </c>
      <c r="S627" s="163" t="s">
        <v>494</v>
      </c>
      <c r="U627" s="203">
        <f t="shared" si="99"/>
        <v>2.6381159309999997</v>
      </c>
    </row>
    <row r="628" spans="2:21" s="165" customFormat="1" x14ac:dyDescent="0.2">
      <c r="B628" s="136"/>
      <c r="C628" s="208" t="s">
        <v>409</v>
      </c>
      <c r="D628" s="208" t="s">
        <v>47</v>
      </c>
      <c r="E628" s="208">
        <v>0.28999999999999998</v>
      </c>
      <c r="F628" s="208">
        <v>0.31</v>
      </c>
      <c r="G628" s="208">
        <v>0.02</v>
      </c>
      <c r="H628" s="208">
        <v>0.38</v>
      </c>
      <c r="I628" s="208" t="s">
        <v>51</v>
      </c>
      <c r="J628" s="208">
        <v>1.27</v>
      </c>
      <c r="K628" s="208">
        <v>2.6</v>
      </c>
      <c r="L628" s="208">
        <v>29</v>
      </c>
      <c r="M628" s="208" t="s">
        <v>131</v>
      </c>
      <c r="N628" s="208" t="s">
        <v>131</v>
      </c>
      <c r="O628" s="208">
        <v>0.51</v>
      </c>
      <c r="P628" s="214">
        <f t="shared" si="98"/>
        <v>0.30164997930757004</v>
      </c>
      <c r="Q628" s="164" t="s">
        <v>131</v>
      </c>
      <c r="R628" s="209">
        <f t="shared" si="94"/>
        <v>12.470418254655623</v>
      </c>
      <c r="S628" s="139"/>
      <c r="U628" s="203">
        <f t="shared" si="99"/>
        <v>2.5233593000000019</v>
      </c>
    </row>
    <row r="629" spans="2:21" s="165" customFormat="1" x14ac:dyDescent="0.2">
      <c r="B629" s="158"/>
      <c r="C629" s="204" t="s">
        <v>408</v>
      </c>
      <c r="D629" s="204" t="s">
        <v>454</v>
      </c>
      <c r="E629" s="204">
        <v>0.28999999999999998</v>
      </c>
      <c r="F629" s="204">
        <v>0.28999999999999998</v>
      </c>
      <c r="G629" s="204">
        <v>0.01</v>
      </c>
      <c r="H629" s="204">
        <v>0.41</v>
      </c>
      <c r="I629" s="204" t="s">
        <v>51</v>
      </c>
      <c r="J629" s="204">
        <v>1.28</v>
      </c>
      <c r="K629" s="204">
        <v>2.6</v>
      </c>
      <c r="L629" s="204">
        <v>92.6</v>
      </c>
      <c r="M629" s="204" t="s">
        <v>131</v>
      </c>
      <c r="N629" s="204" t="s">
        <v>131</v>
      </c>
      <c r="O629" s="204">
        <v>0.51</v>
      </c>
      <c r="P629" s="214">
        <f t="shared" si="98"/>
        <v>0.45664569454309067</v>
      </c>
      <c r="Q629" s="215" t="s">
        <v>131</v>
      </c>
      <c r="R629" s="209">
        <f t="shared" si="94"/>
        <v>14.42111055786758</v>
      </c>
      <c r="S629" s="161"/>
      <c r="U629" s="203">
        <f t="shared" si="99"/>
        <v>2.6686931440000006</v>
      </c>
    </row>
    <row r="630" spans="2:21" s="165" customFormat="1" x14ac:dyDescent="0.2">
      <c r="B630" s="148">
        <v>176</v>
      </c>
      <c r="C630" s="207" t="s">
        <v>402</v>
      </c>
      <c r="D630" s="207" t="s">
        <v>241</v>
      </c>
      <c r="E630" s="207">
        <v>0.08</v>
      </c>
      <c r="F630" s="207">
        <v>0.35</v>
      </c>
      <c r="G630" s="207">
        <v>0.06</v>
      </c>
      <c r="H630" s="207">
        <v>0.51</v>
      </c>
      <c r="I630" s="207" t="s">
        <v>6</v>
      </c>
      <c r="J630" s="207">
        <v>1.1599999999999999</v>
      </c>
      <c r="K630" s="207">
        <v>2.63</v>
      </c>
      <c r="L630" s="207">
        <v>98.3</v>
      </c>
      <c r="M630" s="207" t="s">
        <v>131</v>
      </c>
      <c r="N630" s="207" t="s">
        <v>131</v>
      </c>
      <c r="O630" s="207">
        <v>0.56000000000000005</v>
      </c>
      <c r="P630" s="216">
        <f t="shared" si="98"/>
        <v>0.46649238311215147</v>
      </c>
      <c r="Q630" s="213" t="s">
        <v>131</v>
      </c>
      <c r="R630" s="210">
        <f t="shared" si="94"/>
        <v>36.579213576397365</v>
      </c>
      <c r="S630" s="163" t="s">
        <v>494</v>
      </c>
      <c r="U630" s="203">
        <f t="shared" si="99"/>
        <v>3.5994801439999993</v>
      </c>
    </row>
    <row r="631" spans="2:21" s="165" customFormat="1" x14ac:dyDescent="0.2">
      <c r="B631" s="158"/>
      <c r="C631" s="204" t="s">
        <v>403</v>
      </c>
      <c r="D631" s="204" t="s">
        <v>414</v>
      </c>
      <c r="E631" s="204">
        <v>0.06</v>
      </c>
      <c r="F631" s="204">
        <v>0.33</v>
      </c>
      <c r="G631" s="204">
        <v>0.04</v>
      </c>
      <c r="H631" s="204">
        <v>0.56999999999999995</v>
      </c>
      <c r="I631" s="204" t="s">
        <v>6</v>
      </c>
      <c r="J631" s="204">
        <v>1.18</v>
      </c>
      <c r="K631" s="204">
        <v>2.65</v>
      </c>
      <c r="L631" s="204">
        <v>27.6</v>
      </c>
      <c r="M631" s="204" t="s">
        <v>131</v>
      </c>
      <c r="N631" s="204" t="s">
        <v>131</v>
      </c>
      <c r="O631" s="204">
        <v>0.55000000000000004</v>
      </c>
      <c r="P631" s="218">
        <f t="shared" si="98"/>
        <v>0.29636621050171819</v>
      </c>
      <c r="Q631" s="215" t="s">
        <v>131</v>
      </c>
      <c r="R631" s="211">
        <f t="shared" si="94"/>
        <v>50.16965565957922</v>
      </c>
      <c r="S631" s="161"/>
      <c r="U631" s="203">
        <f t="shared" si="99"/>
        <v>3.9154103749999991</v>
      </c>
    </row>
    <row r="632" spans="2:21" s="165" customFormat="1" x14ac:dyDescent="0.2">
      <c r="B632" s="148">
        <v>177</v>
      </c>
      <c r="C632" s="207" t="s">
        <v>17</v>
      </c>
      <c r="D632" s="207" t="s">
        <v>456</v>
      </c>
      <c r="E632" s="207">
        <v>0.36</v>
      </c>
      <c r="F632" s="207">
        <v>0.39</v>
      </c>
      <c r="G632" s="207">
        <v>0.09</v>
      </c>
      <c r="H632" s="207">
        <v>0.16</v>
      </c>
      <c r="I632" s="152" t="s">
        <v>32</v>
      </c>
      <c r="J632" s="207">
        <v>1.34</v>
      </c>
      <c r="K632" s="207">
        <v>2.65</v>
      </c>
      <c r="L632" s="207">
        <v>66.599999999999994</v>
      </c>
      <c r="M632" s="207" t="s">
        <v>131</v>
      </c>
      <c r="N632" s="207" t="s">
        <v>131</v>
      </c>
      <c r="O632" s="207">
        <v>0.49</v>
      </c>
      <c r="P632" s="214">
        <f t="shared" si="98"/>
        <v>0.40593742895341989</v>
      </c>
      <c r="Q632" s="213" t="s">
        <v>131</v>
      </c>
      <c r="R632" s="209">
        <f t="shared" si="94"/>
        <v>5.846891046885534</v>
      </c>
      <c r="S632" s="163" t="s">
        <v>494</v>
      </c>
      <c r="U632" s="203">
        <f t="shared" si="99"/>
        <v>1.765910074999999</v>
      </c>
    </row>
    <row r="633" spans="2:21" s="165" customFormat="1" x14ac:dyDescent="0.2">
      <c r="B633" s="136"/>
      <c r="C633" s="208" t="s">
        <v>401</v>
      </c>
      <c r="D633" s="208" t="s">
        <v>457</v>
      </c>
      <c r="E633" s="208">
        <v>0.31</v>
      </c>
      <c r="F633" s="209">
        <v>0.3</v>
      </c>
      <c r="G633" s="208">
        <v>0.18</v>
      </c>
      <c r="H633" s="208">
        <v>0.21</v>
      </c>
      <c r="I633" s="152" t="s">
        <v>32</v>
      </c>
      <c r="J633" s="208">
        <v>1.3</v>
      </c>
      <c r="K633" s="208">
        <v>2.65</v>
      </c>
      <c r="L633" s="208">
        <v>77.7</v>
      </c>
      <c r="M633" s="208" t="s">
        <v>131</v>
      </c>
      <c r="N633" s="208" t="s">
        <v>131</v>
      </c>
      <c r="O633" s="208">
        <v>0.51</v>
      </c>
      <c r="P633" s="214">
        <f t="shared" si="98"/>
        <v>0.42891246167648633</v>
      </c>
      <c r="Q633" s="164" t="s">
        <v>131</v>
      </c>
      <c r="R633" s="209">
        <f t="shared" si="94"/>
        <v>11.487942315383004</v>
      </c>
      <c r="S633" s="139"/>
      <c r="U633" s="203">
        <f t="shared" si="99"/>
        <v>2.4412979909999994</v>
      </c>
    </row>
    <row r="634" spans="2:21" s="165" customFormat="1" x14ac:dyDescent="0.2">
      <c r="B634" s="136"/>
      <c r="C634" s="208" t="s">
        <v>402</v>
      </c>
      <c r="D634" s="208" t="s">
        <v>458</v>
      </c>
      <c r="E634" s="208">
        <v>0.35</v>
      </c>
      <c r="F634" s="208">
        <v>0.28999999999999998</v>
      </c>
      <c r="G634" s="208">
        <v>0.12</v>
      </c>
      <c r="H634" s="208">
        <v>0.24</v>
      </c>
      <c r="I634" s="152" t="s">
        <v>32</v>
      </c>
      <c r="J634" s="208">
        <v>1.32</v>
      </c>
      <c r="K634" s="208">
        <v>2.61</v>
      </c>
      <c r="L634" s="208">
        <v>73.8</v>
      </c>
      <c r="M634" s="208" t="s">
        <v>131</v>
      </c>
      <c r="N634" s="208" t="s">
        <v>131</v>
      </c>
      <c r="O634" s="208">
        <v>0.49</v>
      </c>
      <c r="P634" s="214">
        <f t="shared" si="98"/>
        <v>0.42109616571545272</v>
      </c>
      <c r="Q634" s="164" t="s">
        <v>131</v>
      </c>
      <c r="R634" s="209">
        <f t="shared" si="94"/>
        <v>10.097600243878876</v>
      </c>
      <c r="S634" s="139"/>
      <c r="U634" s="203">
        <f t="shared" si="99"/>
        <v>2.3122977960000002</v>
      </c>
    </row>
    <row r="635" spans="2:21" s="165" customFormat="1" x14ac:dyDescent="0.2">
      <c r="B635" s="158"/>
      <c r="C635" s="204" t="s">
        <v>403</v>
      </c>
      <c r="D635" s="204" t="s">
        <v>459</v>
      </c>
      <c r="E635" s="204">
        <v>0.35</v>
      </c>
      <c r="F635" s="204">
        <v>0.32</v>
      </c>
      <c r="G635" s="204">
        <v>0.05</v>
      </c>
      <c r="H635" s="204">
        <v>0.28000000000000003</v>
      </c>
      <c r="I635" s="154" t="s">
        <v>32</v>
      </c>
      <c r="J635" s="204">
        <v>1.31</v>
      </c>
      <c r="K635" s="204">
        <v>2.65</v>
      </c>
      <c r="L635" s="204">
        <v>11</v>
      </c>
      <c r="M635" s="204" t="s">
        <v>131</v>
      </c>
      <c r="N635" s="204" t="s">
        <v>131</v>
      </c>
      <c r="O635" s="204">
        <v>0.51</v>
      </c>
      <c r="P635" s="214">
        <f t="shared" si="98"/>
        <v>0.21337535643569167</v>
      </c>
      <c r="Q635" s="215" t="s">
        <v>131</v>
      </c>
      <c r="R635" s="209">
        <f t="shared" si="94"/>
        <v>8.0026498573234104</v>
      </c>
      <c r="S635" s="161"/>
      <c r="U635" s="203">
        <f t="shared" si="99"/>
        <v>2.0797727189999993</v>
      </c>
    </row>
    <row r="636" spans="2:21" s="165" customFormat="1" x14ac:dyDescent="0.2">
      <c r="B636" s="148">
        <v>178</v>
      </c>
      <c r="C636" s="207" t="s">
        <v>17</v>
      </c>
      <c r="D636" s="207" t="s">
        <v>158</v>
      </c>
      <c r="E636" s="207">
        <v>0.24</v>
      </c>
      <c r="F636" s="207">
        <v>0.36</v>
      </c>
      <c r="G636" s="207">
        <v>0.03</v>
      </c>
      <c r="H636" s="207">
        <v>0.37</v>
      </c>
      <c r="I636" s="207" t="s">
        <v>51</v>
      </c>
      <c r="J636" s="207">
        <v>1.36</v>
      </c>
      <c r="K636" s="207">
        <v>2.6</v>
      </c>
      <c r="L636" s="207">
        <v>38.1</v>
      </c>
      <c r="M636" s="207" t="s">
        <v>131</v>
      </c>
      <c r="N636" s="207" t="s">
        <v>131</v>
      </c>
      <c r="O636" s="207">
        <v>0.48</v>
      </c>
      <c r="P636" s="216">
        <f t="shared" si="98"/>
        <v>0.33253270363486453</v>
      </c>
      <c r="Q636" s="213" t="s">
        <v>131</v>
      </c>
      <c r="R636" s="210">
        <f t="shared" si="94"/>
        <v>13.495798300498709</v>
      </c>
      <c r="S636" s="163" t="s">
        <v>494</v>
      </c>
      <c r="U636" s="203">
        <f t="shared" si="99"/>
        <v>2.602378400000001</v>
      </c>
    </row>
    <row r="637" spans="2:21" s="165" customFormat="1" x14ac:dyDescent="0.2">
      <c r="B637" s="136"/>
      <c r="C637" s="208" t="s">
        <v>401</v>
      </c>
      <c r="D637" s="208" t="s">
        <v>244</v>
      </c>
      <c r="E637" s="208">
        <v>0.24</v>
      </c>
      <c r="F637" s="208">
        <v>0.25</v>
      </c>
      <c r="G637" s="208">
        <v>0.02</v>
      </c>
      <c r="H637" s="208">
        <v>0.49</v>
      </c>
      <c r="I637" s="208" t="s">
        <v>6</v>
      </c>
      <c r="J637" s="208">
        <v>1.19</v>
      </c>
      <c r="K637" s="208">
        <v>2.58</v>
      </c>
      <c r="L637" s="208">
        <v>26.7</v>
      </c>
      <c r="M637" s="208" t="s">
        <v>131</v>
      </c>
      <c r="N637" s="208" t="s">
        <v>131</v>
      </c>
      <c r="O637" s="208">
        <v>0.54</v>
      </c>
      <c r="P637" s="214">
        <f t="shared" si="98"/>
        <v>0.29287790427915561</v>
      </c>
      <c r="Q637" s="164" t="s">
        <v>131</v>
      </c>
      <c r="R637" s="209">
        <f t="shared" si="94"/>
        <v>25.80411088854175</v>
      </c>
      <c r="S637" s="139"/>
      <c r="U637" s="203">
        <f t="shared" si="99"/>
        <v>3.2505338160000017</v>
      </c>
    </row>
    <row r="638" spans="2:21" s="165" customFormat="1" x14ac:dyDescent="0.2">
      <c r="B638" s="136"/>
      <c r="C638" s="208" t="s">
        <v>409</v>
      </c>
      <c r="D638" s="208" t="s">
        <v>433</v>
      </c>
      <c r="E638" s="208">
        <v>0.22</v>
      </c>
      <c r="F638" s="208">
        <v>0.22</v>
      </c>
      <c r="G638" s="208">
        <v>0.25</v>
      </c>
      <c r="H638" s="208">
        <v>0.31</v>
      </c>
      <c r="I638" s="208" t="s">
        <v>6</v>
      </c>
      <c r="J638" s="208">
        <v>1.24</v>
      </c>
      <c r="K638" s="208">
        <v>2.59</v>
      </c>
      <c r="L638" s="208">
        <v>89.5</v>
      </c>
      <c r="M638" s="208" t="s">
        <v>131</v>
      </c>
      <c r="N638" s="208" t="s">
        <v>131</v>
      </c>
      <c r="O638" s="208">
        <v>0.52</v>
      </c>
      <c r="P638" s="214">
        <f t="shared" si="98"/>
        <v>0.45112610213324555</v>
      </c>
      <c r="Q638" s="164" t="s">
        <v>131</v>
      </c>
      <c r="R638" s="209">
        <f t="shared" si="94"/>
        <v>30.628896823913951</v>
      </c>
      <c r="S638" s="139"/>
      <c r="U638" s="203">
        <f t="shared" si="99"/>
        <v>3.4219439040000013</v>
      </c>
    </row>
    <row r="639" spans="2:21" s="165" customFormat="1" x14ac:dyDescent="0.2">
      <c r="B639" s="158"/>
      <c r="C639" s="204" t="s">
        <v>408</v>
      </c>
      <c r="D639" s="204" t="s">
        <v>460</v>
      </c>
      <c r="E639" s="204">
        <v>0.21</v>
      </c>
      <c r="F639" s="204">
        <v>0.24</v>
      </c>
      <c r="G639" s="204">
        <v>0.02</v>
      </c>
      <c r="H639" s="204">
        <v>0.53</v>
      </c>
      <c r="I639" s="204" t="s">
        <v>6</v>
      </c>
      <c r="J639" s="204">
        <v>1.21</v>
      </c>
      <c r="K639" s="204">
        <v>2.59</v>
      </c>
      <c r="L639" s="204">
        <v>22.2</v>
      </c>
      <c r="M639" s="204" t="s">
        <v>131</v>
      </c>
      <c r="N639" s="204" t="s">
        <v>131</v>
      </c>
      <c r="O639" s="204">
        <v>0.53</v>
      </c>
      <c r="P639" s="214">
        <f t="shared" si="98"/>
        <v>0.27419444285889438</v>
      </c>
      <c r="Q639" s="215" t="s">
        <v>131</v>
      </c>
      <c r="R639" s="209">
        <f t="shared" si="94"/>
        <v>36.115476125139566</v>
      </c>
      <c r="S639" s="161"/>
      <c r="U639" s="203">
        <f t="shared" si="99"/>
        <v>3.5867214750000018</v>
      </c>
    </row>
    <row r="640" spans="2:21" s="165" customFormat="1" x14ac:dyDescent="0.2">
      <c r="B640" s="148">
        <v>179</v>
      </c>
      <c r="C640" s="207" t="s">
        <v>461</v>
      </c>
      <c r="D640" s="207" t="s">
        <v>162</v>
      </c>
      <c r="E640" s="207">
        <v>0.26</v>
      </c>
      <c r="F640" s="207">
        <v>0.67</v>
      </c>
      <c r="G640" s="207">
        <v>0.03</v>
      </c>
      <c r="H640" s="207">
        <v>0.04</v>
      </c>
      <c r="I640" s="207" t="s">
        <v>2</v>
      </c>
      <c r="J640" s="207">
        <v>1.48</v>
      </c>
      <c r="K640" s="207">
        <v>2.65</v>
      </c>
      <c r="L640" s="207">
        <v>6.2</v>
      </c>
      <c r="M640" s="207" t="s">
        <v>131</v>
      </c>
      <c r="N640" s="207" t="s">
        <v>131</v>
      </c>
      <c r="O640" s="207">
        <v>0.44</v>
      </c>
      <c r="P640" s="216">
        <f t="shared" si="98"/>
        <v>0.17386626815419481</v>
      </c>
      <c r="Q640" s="213" t="s">
        <v>131</v>
      </c>
      <c r="R640" s="210">
        <f t="shared" si="94"/>
        <v>4.2242725311170961</v>
      </c>
      <c r="S640" s="163" t="s">
        <v>494</v>
      </c>
      <c r="U640" s="203">
        <f t="shared" si="99"/>
        <v>1.4408470639999984</v>
      </c>
    </row>
    <row r="641" spans="2:21" s="165" customFormat="1" x14ac:dyDescent="0.2">
      <c r="B641" s="158"/>
      <c r="C641" s="204" t="s">
        <v>462</v>
      </c>
      <c r="D641" s="204" t="s">
        <v>241</v>
      </c>
      <c r="E641" s="204">
        <v>0.28999999999999998</v>
      </c>
      <c r="F641" s="204">
        <v>0.64</v>
      </c>
      <c r="G641" s="204">
        <v>0.03</v>
      </c>
      <c r="H641" s="204">
        <v>0.04</v>
      </c>
      <c r="I641" s="204" t="s">
        <v>2</v>
      </c>
      <c r="J641" s="204">
        <v>1.54</v>
      </c>
      <c r="K641" s="204">
        <v>2.62</v>
      </c>
      <c r="L641" s="204">
        <v>82</v>
      </c>
      <c r="M641" s="204" t="s">
        <v>131</v>
      </c>
      <c r="N641" s="204" t="s">
        <v>131</v>
      </c>
      <c r="O641" s="204">
        <v>0.41</v>
      </c>
      <c r="P641" s="218">
        <f t="shared" si="98"/>
        <v>0.43724338507771299</v>
      </c>
      <c r="Q641" s="215" t="s">
        <v>131</v>
      </c>
      <c r="R641" s="211">
        <f t="shared" si="94"/>
        <v>4.6658634067193239</v>
      </c>
      <c r="S641" s="161"/>
      <c r="U641" s="203">
        <f t="shared" si="99"/>
        <v>1.5402728990000005</v>
      </c>
    </row>
    <row r="642" spans="2:21" s="165" customFormat="1" x14ac:dyDescent="0.2">
      <c r="B642" s="148">
        <v>180</v>
      </c>
      <c r="C642" s="207" t="s">
        <v>17</v>
      </c>
      <c r="D642" s="207" t="s">
        <v>145</v>
      </c>
      <c r="E642" s="207">
        <v>0.19</v>
      </c>
      <c r="F642" s="207">
        <v>0.02</v>
      </c>
      <c r="G642" s="207">
        <v>0.34</v>
      </c>
      <c r="H642" s="207">
        <v>0.45</v>
      </c>
      <c r="I642" s="207" t="s">
        <v>6</v>
      </c>
      <c r="J642" s="207">
        <v>0.94</v>
      </c>
      <c r="K642" s="207">
        <v>2.27</v>
      </c>
      <c r="L642" s="207">
        <v>11.2</v>
      </c>
      <c r="M642" s="207" t="s">
        <v>131</v>
      </c>
      <c r="N642" s="207" t="s">
        <v>131</v>
      </c>
      <c r="O642" s="207">
        <v>0.59</v>
      </c>
      <c r="P642" s="214">
        <f t="shared" si="98"/>
        <v>0.21475289297075778</v>
      </c>
      <c r="Q642" s="213" t="s">
        <v>131</v>
      </c>
      <c r="R642" s="209">
        <f t="shared" si="94"/>
        <v>95.485697416643731</v>
      </c>
      <c r="S642" s="163" t="s">
        <v>494</v>
      </c>
      <c r="U642" s="203">
        <f t="shared" ref="U642:U662" si="100">6.531-(7.326*O642)+(15.8*(H642^2))+(3.809*(O642^2))+(3.44*((E642+F642))*H642)-(4.989*(E642+F642)*O642)+(16.1*((E642+F642)^2)*(O642^2))+(16*H642*(O642^2))-(13.6*((E642+F642)^2)*H642)-(34.8*(H642^2)*O642)-(7.99*((E642+F642)^2)*O642)</f>
        <v>4.5589764710000003</v>
      </c>
    </row>
    <row r="643" spans="2:21" s="165" customFormat="1" x14ac:dyDescent="0.2">
      <c r="B643" s="136"/>
      <c r="C643" s="208" t="s">
        <v>254</v>
      </c>
      <c r="D643" s="208" t="s">
        <v>70</v>
      </c>
      <c r="E643" s="208">
        <v>0.91</v>
      </c>
      <c r="F643" s="208">
        <v>0.03</v>
      </c>
      <c r="G643" s="208">
        <v>0.03</v>
      </c>
      <c r="H643" s="208">
        <v>0.03</v>
      </c>
      <c r="I643" s="208" t="s">
        <v>2</v>
      </c>
      <c r="J643" s="208">
        <v>1.41</v>
      </c>
      <c r="K643" s="208">
        <v>2.65</v>
      </c>
      <c r="L643" s="208">
        <v>77</v>
      </c>
      <c r="M643" s="208" t="s">
        <v>131</v>
      </c>
      <c r="N643" s="208" t="s">
        <v>131</v>
      </c>
      <c r="O643" s="208">
        <v>0.47</v>
      </c>
      <c r="P643" s="214">
        <f t="shared" si="98"/>
        <v>0.42752841839969113</v>
      </c>
      <c r="Q643" s="164" t="s">
        <v>131</v>
      </c>
      <c r="R643" s="209">
        <f t="shared" si="94"/>
        <v>4.0205157241818599</v>
      </c>
      <c r="S643" s="139"/>
      <c r="U643" s="203">
        <f t="shared" si="100"/>
        <v>1.3914101840000006</v>
      </c>
    </row>
    <row r="644" spans="2:21" s="165" customFormat="1" x14ac:dyDescent="0.2">
      <c r="B644" s="136"/>
      <c r="C644" s="208" t="s">
        <v>398</v>
      </c>
      <c r="D644" s="208" t="s">
        <v>182</v>
      </c>
      <c r="E644" s="208">
        <v>0.65</v>
      </c>
      <c r="F644" s="208">
        <v>0.01</v>
      </c>
      <c r="G644" s="208">
        <v>0.16</v>
      </c>
      <c r="H644" s="208">
        <v>0.18</v>
      </c>
      <c r="I644" s="208" t="s">
        <v>186</v>
      </c>
      <c r="J644" s="208">
        <v>1.1200000000000001</v>
      </c>
      <c r="K644" s="208">
        <v>2.57</v>
      </c>
      <c r="L644" s="208">
        <v>5.4</v>
      </c>
      <c r="M644" s="208" t="s">
        <v>131</v>
      </c>
      <c r="N644" s="208" t="s">
        <v>131</v>
      </c>
      <c r="O644" s="208">
        <v>0.56000000000000005</v>
      </c>
      <c r="P644" s="214">
        <f t="shared" si="98"/>
        <v>0.16549599965953138</v>
      </c>
      <c r="Q644" s="164" t="s">
        <v>131</v>
      </c>
      <c r="R644" s="209">
        <f t="shared" ref="R644:R691" si="101">EXP(U644)</f>
        <v>8.6303610082578448</v>
      </c>
      <c r="S644" s="139"/>
      <c r="U644" s="203">
        <f t="shared" si="100"/>
        <v>2.1552863360000001</v>
      </c>
    </row>
    <row r="645" spans="2:21" s="165" customFormat="1" x14ac:dyDescent="0.2">
      <c r="B645" s="136"/>
      <c r="C645" s="208" t="s">
        <v>465</v>
      </c>
      <c r="D645" s="208" t="s">
        <v>183</v>
      </c>
      <c r="E645" s="208">
        <v>0.44</v>
      </c>
      <c r="F645" s="208">
        <v>0.01</v>
      </c>
      <c r="G645" s="208">
        <v>0.32</v>
      </c>
      <c r="H645" s="208">
        <v>0.21</v>
      </c>
      <c r="I645" s="208" t="s">
        <v>305</v>
      </c>
      <c r="J645" s="208">
        <v>0.95</v>
      </c>
      <c r="K645" s="208">
        <v>2.5</v>
      </c>
      <c r="L645" s="208">
        <v>7.1</v>
      </c>
      <c r="M645" s="208" t="s">
        <v>131</v>
      </c>
      <c r="N645" s="208" t="s">
        <v>131</v>
      </c>
      <c r="O645" s="208">
        <v>0.62</v>
      </c>
      <c r="P645" s="214">
        <f t="shared" si="98"/>
        <v>0.18249002868148473</v>
      </c>
      <c r="Q645" s="164" t="s">
        <v>131</v>
      </c>
      <c r="R645" s="209">
        <f t="shared" si="101"/>
        <v>22.083408942418707</v>
      </c>
      <c r="S645" s="139"/>
      <c r="U645" s="203">
        <f t="shared" si="100"/>
        <v>3.0948266000000002</v>
      </c>
    </row>
    <row r="646" spans="2:21" s="165" customFormat="1" x14ac:dyDescent="0.2">
      <c r="B646" s="136"/>
      <c r="C646" s="208" t="s">
        <v>466</v>
      </c>
      <c r="D646" s="208" t="s">
        <v>463</v>
      </c>
      <c r="E646" s="208">
        <v>0.18</v>
      </c>
      <c r="F646" s="208">
        <v>0.01</v>
      </c>
      <c r="G646" s="208">
        <v>0.46</v>
      </c>
      <c r="H646" s="208">
        <v>0.35</v>
      </c>
      <c r="I646" s="208" t="s">
        <v>186</v>
      </c>
      <c r="J646" s="208">
        <v>1.05</v>
      </c>
      <c r="K646" s="208">
        <v>2.5299999999999998</v>
      </c>
      <c r="L646" s="208">
        <v>1.3</v>
      </c>
      <c r="M646" s="208" t="s">
        <v>131</v>
      </c>
      <c r="N646" s="208" t="s">
        <v>131</v>
      </c>
      <c r="O646" s="208">
        <v>0.57999999999999996</v>
      </c>
      <c r="P646" s="214">
        <f t="shared" si="98"/>
        <v>9.9520455479791964E-2</v>
      </c>
      <c r="Q646" s="164" t="s">
        <v>131</v>
      </c>
      <c r="R646" s="209">
        <f t="shared" si="101"/>
        <v>85.236370282722589</v>
      </c>
      <c r="S646" s="139"/>
      <c r="U646" s="203">
        <f t="shared" si="100"/>
        <v>4.4454282240000023</v>
      </c>
    </row>
    <row r="647" spans="2:21" s="165" customFormat="1" x14ac:dyDescent="0.2">
      <c r="B647" s="158"/>
      <c r="C647" s="204" t="s">
        <v>399</v>
      </c>
      <c r="D647" s="204" t="s">
        <v>464</v>
      </c>
      <c r="E647" s="204">
        <v>0.17</v>
      </c>
      <c r="F647" s="204">
        <v>0.03</v>
      </c>
      <c r="G647" s="204">
        <v>0.42</v>
      </c>
      <c r="H647" s="204">
        <v>0.38</v>
      </c>
      <c r="I647" s="204" t="s">
        <v>306</v>
      </c>
      <c r="J647" s="204">
        <v>1.1399999999999999</v>
      </c>
      <c r="K647" s="204">
        <v>2.5499999999999998</v>
      </c>
      <c r="L647" s="204">
        <v>2.6</v>
      </c>
      <c r="M647" s="204" t="s">
        <v>131</v>
      </c>
      <c r="N647" s="204" t="s">
        <v>131</v>
      </c>
      <c r="O647" s="204">
        <v>0.55000000000000004</v>
      </c>
      <c r="P647" s="214">
        <f t="shared" si="98"/>
        <v>0.12747442678334339</v>
      </c>
      <c r="Q647" s="215" t="s">
        <v>131</v>
      </c>
      <c r="R647" s="209">
        <f t="shared" si="101"/>
        <v>93.296864439977497</v>
      </c>
      <c r="S647" s="161"/>
      <c r="U647" s="203">
        <f t="shared" si="100"/>
        <v>4.5357865000000022</v>
      </c>
    </row>
    <row r="648" spans="2:21" s="165" customFormat="1" x14ac:dyDescent="0.2">
      <c r="B648" s="148">
        <v>181</v>
      </c>
      <c r="C648" s="207" t="s">
        <v>255</v>
      </c>
      <c r="D648" s="207" t="s">
        <v>70</v>
      </c>
      <c r="E648" s="207">
        <v>0.12</v>
      </c>
      <c r="F648" s="207">
        <v>0.67</v>
      </c>
      <c r="G648" s="207">
        <v>0.08</v>
      </c>
      <c r="H648" s="207">
        <v>0.13</v>
      </c>
      <c r="I648" s="207" t="s">
        <v>186</v>
      </c>
      <c r="J648" s="207">
        <v>1.38</v>
      </c>
      <c r="K648" s="207">
        <v>2.65</v>
      </c>
      <c r="L648" s="207">
        <v>80.599999999999994</v>
      </c>
      <c r="M648" s="207" t="s">
        <v>131</v>
      </c>
      <c r="N648" s="207" t="s">
        <v>131</v>
      </c>
      <c r="O648" s="207">
        <v>0.48</v>
      </c>
      <c r="P648" s="216">
        <f t="shared" si="98"/>
        <v>0.43456249738180025</v>
      </c>
      <c r="Q648" s="213" t="s">
        <v>131</v>
      </c>
      <c r="R648" s="210">
        <f t="shared" si="101"/>
        <v>5.1326987039083409</v>
      </c>
      <c r="S648" s="163" t="s">
        <v>494</v>
      </c>
      <c r="U648" s="203">
        <f t="shared" si="100"/>
        <v>1.6356315840000009</v>
      </c>
    </row>
    <row r="649" spans="2:21" s="165" customFormat="1" x14ac:dyDescent="0.2">
      <c r="B649" s="136"/>
      <c r="C649" s="208" t="s">
        <v>467</v>
      </c>
      <c r="D649" s="208" t="s">
        <v>25</v>
      </c>
      <c r="E649" s="208">
        <v>0.09</v>
      </c>
      <c r="F649" s="208">
        <v>0.53</v>
      </c>
      <c r="G649" s="208">
        <v>0.08</v>
      </c>
      <c r="H649" s="209">
        <v>0.3</v>
      </c>
      <c r="I649" s="152" t="s">
        <v>32</v>
      </c>
      <c r="J649" s="208">
        <v>1.23</v>
      </c>
      <c r="K649" s="208">
        <v>2.67</v>
      </c>
      <c r="L649" s="208">
        <v>20.7</v>
      </c>
      <c r="M649" s="208" t="s">
        <v>131</v>
      </c>
      <c r="N649" s="208" t="s">
        <v>131</v>
      </c>
      <c r="O649" s="208">
        <v>0.54</v>
      </c>
      <c r="P649" s="214">
        <f t="shared" si="98"/>
        <v>0.26742851312386068</v>
      </c>
      <c r="Q649" s="164" t="s">
        <v>131</v>
      </c>
      <c r="R649" s="209">
        <f t="shared" si="101"/>
        <v>10.626689394432821</v>
      </c>
      <c r="S649" s="139"/>
      <c r="U649" s="203">
        <f t="shared" si="100"/>
        <v>2.3633687040000009</v>
      </c>
    </row>
    <row r="650" spans="2:21" s="165" customFormat="1" x14ac:dyDescent="0.2">
      <c r="B650" s="136"/>
      <c r="C650" s="208" t="s">
        <v>468</v>
      </c>
      <c r="D650" s="208" t="s">
        <v>40</v>
      </c>
      <c r="E650" s="208">
        <v>0.09</v>
      </c>
      <c r="F650" s="208">
        <v>0.51</v>
      </c>
      <c r="G650" s="208">
        <v>0.08</v>
      </c>
      <c r="H650" s="208">
        <v>0.32</v>
      </c>
      <c r="I650" s="152" t="s">
        <v>32</v>
      </c>
      <c r="J650" s="208">
        <v>1.26</v>
      </c>
      <c r="K650" s="208">
        <v>2.67</v>
      </c>
      <c r="L650" s="208">
        <v>7.2</v>
      </c>
      <c r="M650" s="208" t="s">
        <v>131</v>
      </c>
      <c r="N650" s="208" t="s">
        <v>131</v>
      </c>
      <c r="O650" s="208">
        <v>0.53</v>
      </c>
      <c r="P650" s="214">
        <f t="shared" si="98"/>
        <v>0.18340386258503572</v>
      </c>
      <c r="Q650" s="164" t="s">
        <v>131</v>
      </c>
      <c r="R650" s="209">
        <f t="shared" si="101"/>
        <v>12.139843569443242</v>
      </c>
      <c r="S650" s="139"/>
      <c r="U650" s="203">
        <f t="shared" si="100"/>
        <v>2.4964929000000002</v>
      </c>
    </row>
    <row r="651" spans="2:21" s="165" customFormat="1" x14ac:dyDescent="0.2">
      <c r="B651" s="136"/>
      <c r="C651" s="208" t="s">
        <v>469</v>
      </c>
      <c r="D651" s="208" t="s">
        <v>471</v>
      </c>
      <c r="E651" s="209">
        <v>0.1</v>
      </c>
      <c r="F651" s="208">
        <v>0.57999999999999996</v>
      </c>
      <c r="G651" s="209">
        <v>0.1</v>
      </c>
      <c r="H651" s="208">
        <v>0.22</v>
      </c>
      <c r="I651" s="152" t="s">
        <v>32</v>
      </c>
      <c r="J651" s="208">
        <v>1.34</v>
      </c>
      <c r="K651" s="208">
        <v>2.68</v>
      </c>
      <c r="L651" s="208">
        <v>63.6</v>
      </c>
      <c r="M651" s="208" t="s">
        <v>131</v>
      </c>
      <c r="N651" s="208" t="s">
        <v>131</v>
      </c>
      <c r="O651" s="209">
        <v>0.5</v>
      </c>
      <c r="P651" s="214">
        <f t="shared" si="98"/>
        <v>0.39930994591335323</v>
      </c>
      <c r="Q651" s="164" t="s">
        <v>131</v>
      </c>
      <c r="R651" s="209">
        <f t="shared" si="101"/>
        <v>7.9370780202304081</v>
      </c>
      <c r="S651" s="139"/>
      <c r="U651" s="203">
        <f t="shared" si="100"/>
        <v>2.0715452000000001</v>
      </c>
    </row>
    <row r="652" spans="2:21" s="165" customFormat="1" x14ac:dyDescent="0.2">
      <c r="B652" s="158"/>
      <c r="C652" s="204" t="s">
        <v>470</v>
      </c>
      <c r="D652" s="204" t="s">
        <v>472</v>
      </c>
      <c r="E652" s="211">
        <v>0.2</v>
      </c>
      <c r="F652" s="204">
        <v>0.49</v>
      </c>
      <c r="G652" s="204">
        <v>0.13</v>
      </c>
      <c r="H652" s="204">
        <v>0.18</v>
      </c>
      <c r="I652" s="204" t="s">
        <v>186</v>
      </c>
      <c r="J652" s="204">
        <v>1.34</v>
      </c>
      <c r="K652" s="204">
        <v>2.65</v>
      </c>
      <c r="L652" s="204">
        <v>2.2000000000000002</v>
      </c>
      <c r="M652" s="204" t="s">
        <v>131</v>
      </c>
      <c r="N652" s="204" t="s">
        <v>131</v>
      </c>
      <c r="O652" s="204">
        <v>0.49</v>
      </c>
      <c r="P652" s="214">
        <f t="shared" si="98"/>
        <v>0.12009145735694383</v>
      </c>
      <c r="Q652" s="215" t="s">
        <v>131</v>
      </c>
      <c r="R652" s="209">
        <f t="shared" si="101"/>
        <v>7.8313601969391256</v>
      </c>
      <c r="S652" s="161"/>
      <c r="U652" s="203">
        <f t="shared" si="100"/>
        <v>2.0581362109999994</v>
      </c>
    </row>
    <row r="653" spans="2:21" s="165" customFormat="1" x14ac:dyDescent="0.2">
      <c r="B653" s="148">
        <v>182</v>
      </c>
      <c r="C653" s="207" t="s">
        <v>178</v>
      </c>
      <c r="D653" s="207" t="s">
        <v>148</v>
      </c>
      <c r="E653" s="207">
        <v>0.37</v>
      </c>
      <c r="F653" s="207">
        <v>0.11</v>
      </c>
      <c r="G653" s="207">
        <v>0.27</v>
      </c>
      <c r="H653" s="207">
        <v>0.25</v>
      </c>
      <c r="I653" s="149" t="s">
        <v>32</v>
      </c>
      <c r="J653" s="207">
        <v>1.36</v>
      </c>
      <c r="K653" s="207">
        <v>2.61</v>
      </c>
      <c r="L653" s="207">
        <v>3.5</v>
      </c>
      <c r="M653" s="207" t="s">
        <v>131</v>
      </c>
      <c r="N653" s="207" t="s">
        <v>131</v>
      </c>
      <c r="O653" s="207">
        <v>0.48</v>
      </c>
      <c r="P653" s="216">
        <f t="shared" si="98"/>
        <v>0.14175171320170782</v>
      </c>
      <c r="Q653" s="213" t="s">
        <v>131</v>
      </c>
      <c r="R653" s="210">
        <f t="shared" si="101"/>
        <v>24.734842965906786</v>
      </c>
      <c r="S653" s="163" t="s">
        <v>494</v>
      </c>
      <c r="U653" s="203">
        <f t="shared" si="100"/>
        <v>3.2082128959999996</v>
      </c>
    </row>
    <row r="654" spans="2:21" s="165" customFormat="1" x14ac:dyDescent="0.2">
      <c r="B654" s="136"/>
      <c r="C654" s="208" t="s">
        <v>255</v>
      </c>
      <c r="D654" s="208" t="s">
        <v>285</v>
      </c>
      <c r="E654" s="208">
        <v>0.31</v>
      </c>
      <c r="F654" s="208">
        <v>7.0000000000000007E-2</v>
      </c>
      <c r="G654" s="208">
        <v>0.21</v>
      </c>
      <c r="H654" s="208">
        <v>0.41</v>
      </c>
      <c r="I654" s="208" t="s">
        <v>6</v>
      </c>
      <c r="J654" s="208">
        <v>1.37</v>
      </c>
      <c r="K654" s="208">
        <v>2.68</v>
      </c>
      <c r="L654" s="208">
        <v>5</v>
      </c>
      <c r="M654" s="208" t="s">
        <v>131</v>
      </c>
      <c r="N654" s="208" t="s">
        <v>131</v>
      </c>
      <c r="O654" s="208">
        <v>0.49</v>
      </c>
      <c r="P654" s="214">
        <f t="shared" si="98"/>
        <v>0.16100910837845328</v>
      </c>
      <c r="Q654" s="164" t="s">
        <v>131</v>
      </c>
      <c r="R654" s="209">
        <f t="shared" si="101"/>
        <v>55.42746028708472</v>
      </c>
      <c r="S654" s="139"/>
      <c r="U654" s="203">
        <f t="shared" si="100"/>
        <v>4.0150751440000008</v>
      </c>
    </row>
    <row r="655" spans="2:21" s="165" customFormat="1" x14ac:dyDescent="0.2">
      <c r="B655" s="136"/>
      <c r="C655" s="208" t="s">
        <v>254</v>
      </c>
      <c r="D655" s="208" t="s">
        <v>71</v>
      </c>
      <c r="E655" s="208">
        <v>0.25</v>
      </c>
      <c r="F655" s="208">
        <v>0.06</v>
      </c>
      <c r="G655" s="208">
        <v>0.25</v>
      </c>
      <c r="H655" s="208">
        <v>0.44</v>
      </c>
      <c r="I655" s="208" t="s">
        <v>6</v>
      </c>
      <c r="J655" s="208">
        <v>1.28</v>
      </c>
      <c r="K655" s="208">
        <v>2.72</v>
      </c>
      <c r="L655" s="208">
        <v>8.1</v>
      </c>
      <c r="M655" s="208" t="s">
        <v>131</v>
      </c>
      <c r="N655" s="208" t="s">
        <v>131</v>
      </c>
      <c r="O655" s="208">
        <v>0.53</v>
      </c>
      <c r="P655" s="214">
        <f t="shared" si="98"/>
        <v>0.19128337943384754</v>
      </c>
      <c r="Q655" s="164" t="s">
        <v>131</v>
      </c>
      <c r="R655" s="209">
        <f t="shared" si="101"/>
        <v>72.671059127291841</v>
      </c>
      <c r="S655" s="139"/>
      <c r="U655" s="203">
        <f t="shared" si="100"/>
        <v>4.2859432190000017</v>
      </c>
    </row>
    <row r="656" spans="2:21" s="165" customFormat="1" x14ac:dyDescent="0.2">
      <c r="B656" s="158"/>
      <c r="C656" s="204" t="s">
        <v>399</v>
      </c>
      <c r="D656" s="204" t="s">
        <v>473</v>
      </c>
      <c r="E656" s="204">
        <v>0.28999999999999998</v>
      </c>
      <c r="F656" s="204">
        <v>0.28000000000000003</v>
      </c>
      <c r="G656" s="204">
        <v>0.12</v>
      </c>
      <c r="H656" s="204">
        <v>0.31</v>
      </c>
      <c r="I656" s="154" t="s">
        <v>32</v>
      </c>
      <c r="J656" s="204">
        <v>1.37</v>
      </c>
      <c r="K656" s="204">
        <v>2.69</v>
      </c>
      <c r="L656" s="204">
        <v>10.199999999999999</v>
      </c>
      <c r="M656" s="204" t="s">
        <v>131</v>
      </c>
      <c r="N656" s="204" t="s">
        <v>131</v>
      </c>
      <c r="O656" s="204">
        <v>0.49</v>
      </c>
      <c r="P656" s="214">
        <f t="shared" si="98"/>
        <v>0.20769815929983962</v>
      </c>
      <c r="Q656" s="215" t="s">
        <v>131</v>
      </c>
      <c r="R656" s="209">
        <f t="shared" si="101"/>
        <v>15.720133809192808</v>
      </c>
      <c r="S656" s="161"/>
      <c r="U656" s="203">
        <f t="shared" si="100"/>
        <v>2.7549422989999992</v>
      </c>
    </row>
    <row r="657" spans="2:21" s="165" customFormat="1" x14ac:dyDescent="0.2">
      <c r="B657" s="148">
        <v>183</v>
      </c>
      <c r="C657" s="207" t="s">
        <v>178</v>
      </c>
      <c r="D657" s="207" t="s">
        <v>148</v>
      </c>
      <c r="E657" s="207">
        <v>0.16</v>
      </c>
      <c r="F657" s="210">
        <v>0.2</v>
      </c>
      <c r="G657" s="207">
        <v>0.22</v>
      </c>
      <c r="H657" s="207">
        <v>0.42</v>
      </c>
      <c r="I657" s="207" t="s">
        <v>6</v>
      </c>
      <c r="J657" s="207">
        <v>1.19</v>
      </c>
      <c r="K657" s="207">
        <v>2.56</v>
      </c>
      <c r="L657" s="207">
        <v>14.9</v>
      </c>
      <c r="M657" s="207" t="s">
        <v>131</v>
      </c>
      <c r="N657" s="207" t="s">
        <v>131</v>
      </c>
      <c r="O657" s="207">
        <v>0.54</v>
      </c>
      <c r="P657" s="216">
        <f t="shared" si="98"/>
        <v>0.23780084662524043</v>
      </c>
      <c r="Q657" s="213" t="s">
        <v>131</v>
      </c>
      <c r="R657" s="210">
        <f t="shared" si="101"/>
        <v>53.340054259936267</v>
      </c>
      <c r="S657" s="163" t="s">
        <v>494</v>
      </c>
      <c r="U657" s="203">
        <f t="shared" si="100"/>
        <v>3.976687536</v>
      </c>
    </row>
    <row r="658" spans="2:21" s="165" customFormat="1" x14ac:dyDescent="0.2">
      <c r="B658" s="136"/>
      <c r="C658" s="208" t="s">
        <v>255</v>
      </c>
      <c r="D658" s="208" t="s">
        <v>475</v>
      </c>
      <c r="E658" s="208">
        <v>0.04</v>
      </c>
      <c r="F658" s="208">
        <v>0.14000000000000001</v>
      </c>
      <c r="G658" s="208">
        <v>0.21</v>
      </c>
      <c r="H658" s="208">
        <v>0.61</v>
      </c>
      <c r="I658" s="208" t="s">
        <v>194</v>
      </c>
      <c r="J658" s="208">
        <v>1.19</v>
      </c>
      <c r="K658" s="208">
        <v>2.58</v>
      </c>
      <c r="L658" s="208">
        <v>7.8</v>
      </c>
      <c r="M658" s="208" t="s">
        <v>131</v>
      </c>
      <c r="N658" s="208" t="s">
        <v>131</v>
      </c>
      <c r="O658" s="208">
        <v>0.54</v>
      </c>
      <c r="P658" s="214">
        <f t="shared" si="98"/>
        <v>0.18872242823816524</v>
      </c>
      <c r="Q658" s="164" t="s">
        <v>131</v>
      </c>
      <c r="R658" s="209">
        <f t="shared" si="101"/>
        <v>156.75203846658684</v>
      </c>
      <c r="S658" s="139"/>
      <c r="U658" s="203">
        <f t="shared" si="100"/>
        <v>5.0546651839999983</v>
      </c>
    </row>
    <row r="659" spans="2:21" s="165" customFormat="1" x14ac:dyDescent="0.2">
      <c r="B659" s="136"/>
      <c r="C659" s="208" t="s">
        <v>474</v>
      </c>
      <c r="D659" s="208" t="s">
        <v>476</v>
      </c>
      <c r="E659" s="208">
        <v>0.06</v>
      </c>
      <c r="F659" s="208">
        <v>0.08</v>
      </c>
      <c r="G659" s="208">
        <v>0.08</v>
      </c>
      <c r="H659" s="208">
        <v>0.78</v>
      </c>
      <c r="I659" s="208" t="s">
        <v>194</v>
      </c>
      <c r="J659" s="208">
        <v>1.1000000000000001</v>
      </c>
      <c r="K659" s="208">
        <v>2.59</v>
      </c>
      <c r="L659" s="208">
        <v>10.3</v>
      </c>
      <c r="M659" s="208" t="s">
        <v>131</v>
      </c>
      <c r="N659" s="208" t="s">
        <v>131</v>
      </c>
      <c r="O659" s="208">
        <v>0.57999999999999996</v>
      </c>
      <c r="P659" s="214">
        <f t="shared" si="98"/>
        <v>0.20842311427057167</v>
      </c>
      <c r="Q659" s="164" t="s">
        <v>131</v>
      </c>
      <c r="R659" s="209">
        <f t="shared" si="101"/>
        <v>130.61609707073086</v>
      </c>
      <c r="S659" s="139"/>
      <c r="U659" s="203">
        <f t="shared" si="100"/>
        <v>4.8722624640000038</v>
      </c>
    </row>
    <row r="660" spans="2:21" s="165" customFormat="1" x14ac:dyDescent="0.2">
      <c r="B660" s="158"/>
      <c r="C660" s="204" t="s">
        <v>229</v>
      </c>
      <c r="D660" s="204" t="s">
        <v>460</v>
      </c>
      <c r="E660" s="204">
        <v>0.34</v>
      </c>
      <c r="F660" s="204">
        <v>0.32</v>
      </c>
      <c r="G660" s="204">
        <v>0.17</v>
      </c>
      <c r="H660" s="204">
        <v>0.17</v>
      </c>
      <c r="I660" s="204" t="s">
        <v>186</v>
      </c>
      <c r="J660" s="204">
        <v>2.42</v>
      </c>
      <c r="K660" s="204">
        <v>2.65</v>
      </c>
      <c r="L660" s="204">
        <v>37.200000000000003</v>
      </c>
      <c r="M660" s="204" t="s">
        <v>131</v>
      </c>
      <c r="N660" s="204" t="s">
        <v>131</v>
      </c>
      <c r="O660" s="204">
        <v>0.46</v>
      </c>
      <c r="P660" s="214">
        <f t="shared" si="98"/>
        <v>0.32970572890344468</v>
      </c>
      <c r="Q660" s="215" t="s">
        <v>131</v>
      </c>
      <c r="R660" s="209">
        <f t="shared" si="101"/>
        <v>9.8133726928025471</v>
      </c>
      <c r="S660" s="161"/>
      <c r="U660" s="203">
        <f t="shared" si="100"/>
        <v>2.2837460159999994</v>
      </c>
    </row>
    <row r="661" spans="2:21" s="165" customFormat="1" x14ac:dyDescent="0.2">
      <c r="B661" s="148">
        <v>184</v>
      </c>
      <c r="C661" s="207" t="s">
        <v>477</v>
      </c>
      <c r="D661" s="207" t="s">
        <v>479</v>
      </c>
      <c r="E661" s="207">
        <v>0.45</v>
      </c>
      <c r="F661" s="207">
        <v>0.46</v>
      </c>
      <c r="G661" s="207">
        <v>0.01</v>
      </c>
      <c r="H661" s="207">
        <v>0.08</v>
      </c>
      <c r="I661" s="207" t="s">
        <v>2</v>
      </c>
      <c r="J661" s="207">
        <v>1.36</v>
      </c>
      <c r="K661" s="207">
        <v>2.64</v>
      </c>
      <c r="L661" s="207">
        <v>51.7</v>
      </c>
      <c r="M661" s="207" t="s">
        <v>131</v>
      </c>
      <c r="N661" s="207" t="s">
        <v>131</v>
      </c>
      <c r="O661" s="207">
        <v>0.48</v>
      </c>
      <c r="P661" s="216">
        <f t="shared" si="98"/>
        <v>0.3708337123908203</v>
      </c>
      <c r="Q661" s="213" t="s">
        <v>131</v>
      </c>
      <c r="R661" s="210">
        <f t="shared" si="101"/>
        <v>3.4811480680782294</v>
      </c>
      <c r="S661" s="163" t="s">
        <v>494</v>
      </c>
      <c r="U661" s="203">
        <f t="shared" si="100"/>
        <v>1.2473621440000002</v>
      </c>
    </row>
    <row r="662" spans="2:21" s="165" customFormat="1" x14ac:dyDescent="0.2">
      <c r="B662" s="158"/>
      <c r="C662" s="204" t="s">
        <v>478</v>
      </c>
      <c r="D662" s="204" t="s">
        <v>181</v>
      </c>
      <c r="E662" s="204">
        <v>0.36</v>
      </c>
      <c r="F662" s="204">
        <v>0.53</v>
      </c>
      <c r="G662" s="204">
        <v>0.03</v>
      </c>
      <c r="H662" s="204">
        <v>0.08</v>
      </c>
      <c r="I662" s="204" t="s">
        <v>2</v>
      </c>
      <c r="J662" s="204">
        <v>1.35</v>
      </c>
      <c r="K662" s="204">
        <v>2.63</v>
      </c>
      <c r="L662" s="204">
        <v>48.1</v>
      </c>
      <c r="M662" s="204" t="s">
        <v>131</v>
      </c>
      <c r="N662" s="204" t="s">
        <v>131</v>
      </c>
      <c r="O662" s="204">
        <v>0.49</v>
      </c>
      <c r="P662" s="218">
        <f t="shared" si="98"/>
        <v>0.36139688034315964</v>
      </c>
      <c r="Q662" s="215" t="s">
        <v>131</v>
      </c>
      <c r="R662" s="211">
        <f t="shared" si="101"/>
        <v>3.7559279217519683</v>
      </c>
      <c r="S662" s="161"/>
      <c r="U662" s="203">
        <f t="shared" si="100"/>
        <v>1.3233353710000002</v>
      </c>
    </row>
    <row r="663" spans="2:21" s="165" customFormat="1" x14ac:dyDescent="0.2">
      <c r="B663" s="148">
        <v>185</v>
      </c>
      <c r="C663" s="207" t="s">
        <v>178</v>
      </c>
      <c r="D663" s="207" t="s">
        <v>133</v>
      </c>
      <c r="E663" s="290">
        <v>0.86</v>
      </c>
      <c r="F663" s="290"/>
      <c r="G663" s="207">
        <v>0.08</v>
      </c>
      <c r="H663" s="207">
        <v>0.06</v>
      </c>
      <c r="I663" s="207" t="s">
        <v>136</v>
      </c>
      <c r="J663" s="207">
        <v>1.47</v>
      </c>
      <c r="K663" s="207">
        <v>2.75</v>
      </c>
      <c r="L663" s="207">
        <v>18.8</v>
      </c>
      <c r="M663" s="207">
        <v>0.31</v>
      </c>
      <c r="N663" s="207">
        <f t="shared" ref="N663:N669" si="102">O663-M663</f>
        <v>0.15000000000000002</v>
      </c>
      <c r="O663" s="207">
        <v>0.46</v>
      </c>
      <c r="P663" s="214">
        <f t="shared" ref="P663:P669" si="103">O663-Q663</f>
        <v>0.4</v>
      </c>
      <c r="Q663" s="213">
        <v>0.06</v>
      </c>
      <c r="R663" s="209">
        <f t="shared" si="101"/>
        <v>4.8117818187014141</v>
      </c>
      <c r="S663" s="163" t="s">
        <v>494</v>
      </c>
      <c r="U663" s="203">
        <f t="shared" ref="U663:U669" si="104">6.531-(7.326*O663)+(15.8*(H663^2))+(3.809*(O663^2))+(3.44*((E663))*H663)-(4.989*(E663)*O663)+(16.1*((E663)^2)*(O663^2))+(16*H663*(O663^2))-(13.6*((E663)^2)*H663)-(34.8*(H663^2)*O663)-(7.99*((E663)^2)*O663)</f>
        <v>1.5710674560000002</v>
      </c>
    </row>
    <row r="664" spans="2:21" s="165" customFormat="1" x14ac:dyDescent="0.2">
      <c r="B664" s="136"/>
      <c r="C664" s="208" t="s">
        <v>394</v>
      </c>
      <c r="D664" s="208" t="s">
        <v>480</v>
      </c>
      <c r="E664" s="291">
        <v>0.85</v>
      </c>
      <c r="F664" s="291"/>
      <c r="G664" s="208">
        <v>0.05</v>
      </c>
      <c r="H664" s="209">
        <v>0.1</v>
      </c>
      <c r="I664" s="208" t="s">
        <v>136</v>
      </c>
      <c r="J664" s="208">
        <v>1.38</v>
      </c>
      <c r="K664" s="208">
        <v>2.75</v>
      </c>
      <c r="L664" s="208">
        <v>21.8</v>
      </c>
      <c r="M664" s="208">
        <v>0.3</v>
      </c>
      <c r="N664" s="208">
        <f t="shared" si="102"/>
        <v>0.19</v>
      </c>
      <c r="O664" s="209">
        <v>0.49</v>
      </c>
      <c r="P664" s="214">
        <f t="shared" si="103"/>
        <v>0.42</v>
      </c>
      <c r="Q664" s="164">
        <v>7.0000000000000007E-2</v>
      </c>
      <c r="R664" s="209">
        <f t="shared" si="101"/>
        <v>4.1518992285972942</v>
      </c>
      <c r="S664" s="139"/>
      <c r="U664" s="203">
        <f t="shared" si="104"/>
        <v>1.423565875</v>
      </c>
    </row>
    <row r="665" spans="2:21" s="165" customFormat="1" x14ac:dyDescent="0.2">
      <c r="B665" s="136"/>
      <c r="C665" s="208" t="s">
        <v>395</v>
      </c>
      <c r="D665" s="208" t="s">
        <v>481</v>
      </c>
      <c r="E665" s="292">
        <v>0.9</v>
      </c>
      <c r="F665" s="292"/>
      <c r="G665" s="208">
        <v>0.03</v>
      </c>
      <c r="H665" s="208">
        <v>7.0000000000000007E-2</v>
      </c>
      <c r="I665" s="208" t="s">
        <v>2</v>
      </c>
      <c r="J665" s="208">
        <v>1.42</v>
      </c>
      <c r="K665" s="208">
        <v>2.74</v>
      </c>
      <c r="L665" s="208">
        <v>38.700000000000003</v>
      </c>
      <c r="M665" s="208">
        <v>0.37</v>
      </c>
      <c r="N665" s="208">
        <f t="shared" si="102"/>
        <v>0.10999999999999999</v>
      </c>
      <c r="O665" s="208">
        <v>0.48</v>
      </c>
      <c r="P665" s="214">
        <f t="shared" si="103"/>
        <v>0.44</v>
      </c>
      <c r="Q665" s="164">
        <v>0.04</v>
      </c>
      <c r="R665" s="209">
        <f t="shared" si="101"/>
        <v>3.7970270299912312</v>
      </c>
      <c r="S665" s="139"/>
      <c r="U665" s="203">
        <f t="shared" si="104"/>
        <v>1.3342184000000001</v>
      </c>
    </row>
    <row r="666" spans="2:21" s="165" customFormat="1" x14ac:dyDescent="0.2">
      <c r="B666" s="136"/>
      <c r="C666" s="208" t="s">
        <v>34</v>
      </c>
      <c r="D666" s="208" t="s">
        <v>482</v>
      </c>
      <c r="E666" s="291">
        <v>0.93</v>
      </c>
      <c r="F666" s="291"/>
      <c r="G666" s="208">
        <v>0.03</v>
      </c>
      <c r="H666" s="208">
        <v>0.04</v>
      </c>
      <c r="I666" s="208" t="s">
        <v>2</v>
      </c>
      <c r="J666" s="208">
        <v>1.46</v>
      </c>
      <c r="K666" s="208">
        <v>2.75</v>
      </c>
      <c r="L666" s="208">
        <v>34.700000000000003</v>
      </c>
      <c r="M666" s="208">
        <v>0.38</v>
      </c>
      <c r="N666" s="208">
        <f t="shared" si="102"/>
        <v>8.9999999999999969E-2</v>
      </c>
      <c r="O666" s="208">
        <v>0.47</v>
      </c>
      <c r="P666" s="214">
        <f t="shared" si="103"/>
        <v>0.43999999999999995</v>
      </c>
      <c r="Q666" s="164">
        <v>0.03</v>
      </c>
      <c r="R666" s="209">
        <f t="shared" si="101"/>
        <v>3.9530768734950543</v>
      </c>
      <c r="S666" s="139"/>
      <c r="U666" s="203">
        <f t="shared" si="104"/>
        <v>1.3744942309999999</v>
      </c>
    </row>
    <row r="667" spans="2:21" s="165" customFormat="1" x14ac:dyDescent="0.2">
      <c r="B667" s="136"/>
      <c r="C667" s="208" t="s">
        <v>255</v>
      </c>
      <c r="D667" s="208" t="s">
        <v>483</v>
      </c>
      <c r="E667" s="291">
        <v>0.93</v>
      </c>
      <c r="F667" s="291"/>
      <c r="G667" s="208">
        <v>0.03</v>
      </c>
      <c r="H667" s="208">
        <v>0.04</v>
      </c>
      <c r="I667" s="208" t="s">
        <v>2</v>
      </c>
      <c r="J667" s="208">
        <v>1.45</v>
      </c>
      <c r="K667" s="208">
        <v>2.73</v>
      </c>
      <c r="L667" s="208">
        <v>24</v>
      </c>
      <c r="M667" s="208">
        <v>0.38</v>
      </c>
      <c r="N667" s="208">
        <f t="shared" si="102"/>
        <v>8.0000000000000016E-2</v>
      </c>
      <c r="O667" s="208">
        <v>0.46</v>
      </c>
      <c r="P667" s="214">
        <f t="shared" si="103"/>
        <v>0.43000000000000005</v>
      </c>
      <c r="Q667" s="164">
        <v>0.03</v>
      </c>
      <c r="R667" s="209">
        <f t="shared" si="101"/>
        <v>4.0266592582568848</v>
      </c>
      <c r="S667" s="139"/>
      <c r="U667" s="203">
        <f t="shared" si="104"/>
        <v>1.3929370640000003</v>
      </c>
    </row>
    <row r="668" spans="2:21" s="165" customFormat="1" x14ac:dyDescent="0.2">
      <c r="B668" s="136"/>
      <c r="C668" s="208" t="s">
        <v>254</v>
      </c>
      <c r="D668" s="208" t="s">
        <v>484</v>
      </c>
      <c r="E668" s="291">
        <v>0.93</v>
      </c>
      <c r="F668" s="291"/>
      <c r="G668" s="208">
        <v>0.02</v>
      </c>
      <c r="H668" s="208">
        <v>0.05</v>
      </c>
      <c r="I668" s="208" t="s">
        <v>2</v>
      </c>
      <c r="J668" s="208">
        <v>1.43</v>
      </c>
      <c r="K668" s="208">
        <v>2.77</v>
      </c>
      <c r="L668" s="208">
        <v>37.4</v>
      </c>
      <c r="M668" s="208">
        <v>0.4</v>
      </c>
      <c r="N668" s="208">
        <f t="shared" si="102"/>
        <v>7.999999999999996E-2</v>
      </c>
      <c r="O668" s="208">
        <v>0.48</v>
      </c>
      <c r="P668" s="214">
        <f t="shared" si="103"/>
        <v>0.45999999999999996</v>
      </c>
      <c r="Q668" s="164">
        <v>0.02</v>
      </c>
      <c r="R668" s="209">
        <f t="shared" si="101"/>
        <v>3.706700678624006</v>
      </c>
      <c r="S668" s="139"/>
      <c r="U668" s="203">
        <f t="shared" si="104"/>
        <v>1.3101421759999998</v>
      </c>
    </row>
    <row r="669" spans="2:21" s="165" customFormat="1" x14ac:dyDescent="0.2">
      <c r="B669" s="158"/>
      <c r="C669" s="204" t="s">
        <v>474</v>
      </c>
      <c r="D669" s="204" t="s">
        <v>485</v>
      </c>
      <c r="E669" s="287">
        <v>0.94</v>
      </c>
      <c r="F669" s="287"/>
      <c r="G669" s="204">
        <v>0.02</v>
      </c>
      <c r="H669" s="208">
        <v>0.04</v>
      </c>
      <c r="I669" s="204" t="s">
        <v>2</v>
      </c>
      <c r="J669" s="204">
        <v>1.43</v>
      </c>
      <c r="K669" s="204">
        <v>2.73</v>
      </c>
      <c r="L669" s="204">
        <v>37.6</v>
      </c>
      <c r="M669" s="204">
        <v>0.39</v>
      </c>
      <c r="N669" s="208">
        <f t="shared" si="102"/>
        <v>7.999999999999996E-2</v>
      </c>
      <c r="O669" s="204">
        <v>0.47</v>
      </c>
      <c r="P669" s="214">
        <f t="shared" si="103"/>
        <v>0.44999999999999996</v>
      </c>
      <c r="Q669" s="215">
        <v>0.02</v>
      </c>
      <c r="R669" s="209">
        <f t="shared" si="101"/>
        <v>3.8134389134736644</v>
      </c>
      <c r="S669" s="161"/>
      <c r="U669" s="203">
        <f t="shared" si="104"/>
        <v>1.3385313839999986</v>
      </c>
    </row>
    <row r="670" spans="2:21" s="165" customFormat="1" x14ac:dyDescent="0.2">
      <c r="B670" s="148">
        <v>186</v>
      </c>
      <c r="C670" s="207" t="s">
        <v>178</v>
      </c>
      <c r="D670" s="207" t="s">
        <v>489</v>
      </c>
      <c r="E670" s="207">
        <v>0.28000000000000003</v>
      </c>
      <c r="F670" s="207">
        <v>0.01</v>
      </c>
      <c r="G670" s="207">
        <v>0.13</v>
      </c>
      <c r="H670" s="207">
        <v>0.57999999999999996</v>
      </c>
      <c r="I670" s="207" t="s">
        <v>6</v>
      </c>
      <c r="J670" s="207">
        <v>1.1200000000000001</v>
      </c>
      <c r="K670" s="207">
        <v>2.4700000000000002</v>
      </c>
      <c r="L670" s="207">
        <v>7.9</v>
      </c>
      <c r="M670" s="207" t="s">
        <v>131</v>
      </c>
      <c r="N670" s="207" t="s">
        <v>131</v>
      </c>
      <c r="O670" s="207">
        <v>0.55000000000000004</v>
      </c>
      <c r="P670" s="216">
        <f t="shared" ref="P670:P733" si="105">10^((LOG(L670*24)-4.3)/2.8)</f>
        <v>0.1895830058030015</v>
      </c>
      <c r="Q670" s="213" t="s">
        <v>131</v>
      </c>
      <c r="R670" s="210">
        <f t="shared" si="101"/>
        <v>89.750964605120515</v>
      </c>
      <c r="S670" s="163" t="s">
        <v>494</v>
      </c>
      <c r="U670" s="203">
        <f>6.531-(7.326*O670)+(15.8*(H670^2))+(3.809*(O670^2))+(3.44*((E670+F670))*H670)-(4.989*(E670+F670)*O670)+(16.1*((E670+F670)^2)*(O670^2))+(16*H670*(O670^2))-(13.6*((E670+F670)^2)*H670)-(34.8*(H670^2)*O670)-(7.99*((E670+F670)^2)*O670)</f>
        <v>4.4970387749999974</v>
      </c>
    </row>
    <row r="671" spans="2:21" s="165" customFormat="1" x14ac:dyDescent="0.2">
      <c r="B671" s="136"/>
      <c r="C671" s="208" t="s">
        <v>486</v>
      </c>
      <c r="D671" s="208" t="s">
        <v>490</v>
      </c>
      <c r="E671" s="209">
        <v>0.9</v>
      </c>
      <c r="F671" s="208">
        <v>0.06</v>
      </c>
      <c r="G671" s="208">
        <v>0</v>
      </c>
      <c r="H671" s="208">
        <v>0.04</v>
      </c>
      <c r="I671" s="208" t="s">
        <v>2</v>
      </c>
      <c r="J671" s="208">
        <v>1.32</v>
      </c>
      <c r="K671" s="208">
        <v>2.66</v>
      </c>
      <c r="L671" s="208">
        <v>78.2</v>
      </c>
      <c r="M671" s="208" t="s">
        <v>131</v>
      </c>
      <c r="N671" s="208" t="s">
        <v>131</v>
      </c>
      <c r="O671" s="208">
        <v>0.5</v>
      </c>
      <c r="P671" s="214">
        <f t="shared" si="105"/>
        <v>0.42989616367680816</v>
      </c>
      <c r="Q671" s="164" t="s">
        <v>131</v>
      </c>
      <c r="R671" s="209">
        <f t="shared" si="101"/>
        <v>3.4603287534364084</v>
      </c>
      <c r="S671" s="139"/>
      <c r="U671" s="203">
        <f>6.531-(7.326*O671)+(15.8*(H671^2))+(3.809*(O671^2))+(3.44*((E671+F671))*H671)-(4.989*(E671+F671)*O671)+(16.1*((E671+F671)^2)*(O671^2))+(16*H671*(O671^2))-(13.6*((E671+F671)^2)*H671)-(34.8*(H671^2)*O671)-(7.99*((E671+F671)^2)*O671)</f>
        <v>1.2413636000000001</v>
      </c>
    </row>
    <row r="672" spans="2:21" s="165" customFormat="1" x14ac:dyDescent="0.2">
      <c r="B672" s="136"/>
      <c r="C672" s="208" t="s">
        <v>487</v>
      </c>
      <c r="D672" s="208" t="s">
        <v>491</v>
      </c>
      <c r="E672" s="208">
        <v>0.57999999999999996</v>
      </c>
      <c r="F672" s="208">
        <v>0</v>
      </c>
      <c r="G672" s="208">
        <v>0.18</v>
      </c>
      <c r="H672" s="208">
        <v>0.24</v>
      </c>
      <c r="I672" s="152" t="s">
        <v>32</v>
      </c>
      <c r="J672" s="208">
        <v>1.08</v>
      </c>
      <c r="K672" s="208">
        <v>2.63</v>
      </c>
      <c r="L672" s="208">
        <v>6.2</v>
      </c>
      <c r="M672" s="208" t="s">
        <v>131</v>
      </c>
      <c r="N672" s="208" t="s">
        <v>131</v>
      </c>
      <c r="O672" s="208">
        <v>0.59</v>
      </c>
      <c r="P672" s="214">
        <f t="shared" si="105"/>
        <v>0.17386626815419481</v>
      </c>
      <c r="Q672" s="164" t="s">
        <v>131</v>
      </c>
      <c r="R672" s="209">
        <f t="shared" si="101"/>
        <v>13.089581180083833</v>
      </c>
      <c r="S672" s="139"/>
      <c r="U672" s="203">
        <f>6.531-(7.326*O672)+(15.8*(H672^2))+(3.809*(O672^2))+(3.44*((E672+F672))*H672)-(4.989*(E672+F672)*O672)+(16.1*((E672+F672)^2)*(O672^2))+(16*H672*(O672^2))-(13.6*((E672+F672)^2)*H672)-(34.8*(H672^2)*O672)-(7.99*((E672+F672)^2)*O672)</f>
        <v>2.5718165840000005</v>
      </c>
    </row>
    <row r="673" spans="2:21" s="165" customFormat="1" x14ac:dyDescent="0.2">
      <c r="B673" s="136"/>
      <c r="C673" s="208" t="s">
        <v>398</v>
      </c>
      <c r="D673" s="208" t="s">
        <v>492</v>
      </c>
      <c r="E673" s="208">
        <v>0.87</v>
      </c>
      <c r="F673" s="209">
        <v>0.1</v>
      </c>
      <c r="G673" s="208">
        <v>0.01</v>
      </c>
      <c r="H673" s="208">
        <v>0.02</v>
      </c>
      <c r="I673" s="208" t="s">
        <v>2</v>
      </c>
      <c r="J673" s="208">
        <v>1.41</v>
      </c>
      <c r="K673" s="208">
        <v>2.66</v>
      </c>
      <c r="L673" s="208">
        <v>63.7</v>
      </c>
      <c r="M673" s="208" t="s">
        <v>131</v>
      </c>
      <c r="N673" s="208" t="s">
        <v>131</v>
      </c>
      <c r="O673" s="208">
        <v>0.47</v>
      </c>
      <c r="P673" s="214">
        <f t="shared" si="105"/>
        <v>0.39953406333917857</v>
      </c>
      <c r="Q673" s="164" t="s">
        <v>131</v>
      </c>
      <c r="R673" s="209">
        <f t="shared" si="101"/>
        <v>3.8532597215898048</v>
      </c>
      <c r="S673" s="139"/>
      <c r="U673" s="203">
        <f>6.531-(7.326*O673)+(15.8*(H673^2))+(3.809*(O673^2))+(3.44*((E673+F673))*H673)-(4.989*(E673+F673)*O673)+(16.1*((E673+F673)^2)*(O673^2))+(16*H673*(O673^2))-(13.6*((E673+F673)^2)*H673)-(34.8*(H673^2)*O673)-(7.99*((E673+F673)^2)*O673)</f>
        <v>1.3489194710000003</v>
      </c>
    </row>
    <row r="674" spans="2:21" s="165" customFormat="1" x14ac:dyDescent="0.2">
      <c r="B674" s="158"/>
      <c r="C674" s="204" t="s">
        <v>488</v>
      </c>
      <c r="D674" s="204" t="s">
        <v>493</v>
      </c>
      <c r="E674" s="204">
        <v>0.86</v>
      </c>
      <c r="F674" s="204">
        <v>0.02</v>
      </c>
      <c r="G674" s="211">
        <v>0.1</v>
      </c>
      <c r="H674" s="204">
        <v>0.02</v>
      </c>
      <c r="I674" s="204" t="s">
        <v>2</v>
      </c>
      <c r="J674" s="204">
        <v>1.1299999999999999</v>
      </c>
      <c r="K674" s="204">
        <v>2.63</v>
      </c>
      <c r="L674" s="204">
        <v>51.2</v>
      </c>
      <c r="M674" s="204" t="s">
        <v>131</v>
      </c>
      <c r="N674" s="204" t="s">
        <v>131</v>
      </c>
      <c r="O674" s="204">
        <v>0.56999999999999995</v>
      </c>
      <c r="P674" s="214">
        <f t="shared" si="105"/>
        <v>0.36954885252560299</v>
      </c>
      <c r="Q674" s="215" t="s">
        <v>131</v>
      </c>
      <c r="R674" s="209">
        <f t="shared" si="101"/>
        <v>4.7896330261827877</v>
      </c>
      <c r="S674" s="161"/>
      <c r="U674" s="203">
        <f>6.531-(7.326*O674)+(15.8*(H674^2))+(3.809*(O674^2))+(3.44*((E674+F674))*H674)-(4.989*(E674+F674)*O674)+(16.1*((E674+F674)^2)*(O674^2))+(16*H674*(O674^2))-(13.6*((E674+F674)^2)*H674)-(34.8*(H674^2)*O674)-(7.99*((E674+F674)^2)*O674)</f>
        <v>1.5664537960000016</v>
      </c>
    </row>
    <row r="675" spans="2:21" s="165" customFormat="1" x14ac:dyDescent="0.2">
      <c r="B675" s="148">
        <v>187</v>
      </c>
      <c r="C675" s="207" t="s">
        <v>131</v>
      </c>
      <c r="D675" s="175" t="s">
        <v>495</v>
      </c>
      <c r="E675" s="290">
        <v>0.25</v>
      </c>
      <c r="F675" s="290"/>
      <c r="G675" s="210">
        <v>0.3</v>
      </c>
      <c r="H675" s="207">
        <v>0.45</v>
      </c>
      <c r="I675" s="207" t="s">
        <v>6</v>
      </c>
      <c r="J675" s="207" t="s">
        <v>131</v>
      </c>
      <c r="K675" s="207" t="s">
        <v>131</v>
      </c>
      <c r="L675" s="207">
        <v>30.7</v>
      </c>
      <c r="M675" s="207" t="s">
        <v>131</v>
      </c>
      <c r="N675" s="207" t="s">
        <v>131</v>
      </c>
      <c r="O675" s="207">
        <v>0.49</v>
      </c>
      <c r="P675" s="216">
        <f t="shared" si="105"/>
        <v>0.30784999366889665</v>
      </c>
      <c r="Q675" s="213" t="s">
        <v>131</v>
      </c>
      <c r="R675" s="210">
        <f t="shared" si="101"/>
        <v>112.30801999496785</v>
      </c>
      <c r="S675" s="163" t="s">
        <v>503</v>
      </c>
      <c r="U675" s="203">
        <f t="shared" ref="U675:U706" si="106">6.531-(7.326*O675)+(15.8*(H675^2))+(3.809*(O675^2))+(3.44*((E675))*H675)-(4.989*(E675)*O675)+(16.1*((E675)^2)*(O675^2))+(16*H675*(O675^2))-(13.6*((E675)^2)*H675)-(34.8*(H675^2)*O675)-(7.99*((E675)^2)*O675)</f>
        <v>4.7212452750000011</v>
      </c>
    </row>
    <row r="676" spans="2:21" s="165" customFormat="1" x14ac:dyDescent="0.2">
      <c r="B676" s="136"/>
      <c r="C676" s="208" t="s">
        <v>131</v>
      </c>
      <c r="D676" s="141" t="s">
        <v>496</v>
      </c>
      <c r="E676" s="291">
        <v>0.25</v>
      </c>
      <c r="F676" s="291"/>
      <c r="G676" s="209">
        <v>0.2</v>
      </c>
      <c r="H676" s="208">
        <v>0.55000000000000004</v>
      </c>
      <c r="I676" s="208" t="s">
        <v>6</v>
      </c>
      <c r="J676" s="208" t="s">
        <v>131</v>
      </c>
      <c r="K676" s="208" t="s">
        <v>131</v>
      </c>
      <c r="L676" s="208">
        <v>20.5</v>
      </c>
      <c r="M676" s="208" t="s">
        <v>131</v>
      </c>
      <c r="N676" s="208" t="s">
        <v>131</v>
      </c>
      <c r="O676" s="208">
        <v>0.43</v>
      </c>
      <c r="P676" s="214">
        <f t="shared" si="105"/>
        <v>0.26650282831015876</v>
      </c>
      <c r="Q676" s="164" t="s">
        <v>131</v>
      </c>
      <c r="R676" s="209">
        <f t="shared" si="101"/>
        <v>222.65444040494705</v>
      </c>
      <c r="S676" s="139"/>
      <c r="U676" s="203">
        <f t="shared" si="106"/>
        <v>5.4056209750000006</v>
      </c>
    </row>
    <row r="677" spans="2:21" s="165" customFormat="1" x14ac:dyDescent="0.2">
      <c r="B677" s="136"/>
      <c r="C677" s="208" t="s">
        <v>131</v>
      </c>
      <c r="D677" s="141" t="s">
        <v>497</v>
      </c>
      <c r="E677" s="291">
        <v>0.25</v>
      </c>
      <c r="F677" s="291"/>
      <c r="G677" s="209">
        <v>0.2</v>
      </c>
      <c r="H677" s="208">
        <v>0.55000000000000004</v>
      </c>
      <c r="I677" s="208" t="s">
        <v>6</v>
      </c>
      <c r="J677" s="208" t="s">
        <v>131</v>
      </c>
      <c r="K677" s="208" t="s">
        <v>131</v>
      </c>
      <c r="L677" s="208">
        <v>4.2</v>
      </c>
      <c r="M677" s="208" t="s">
        <v>131</v>
      </c>
      <c r="N677" s="208" t="s">
        <v>131</v>
      </c>
      <c r="O677" s="208">
        <v>0.42</v>
      </c>
      <c r="P677" s="214">
        <f t="shared" si="105"/>
        <v>0.15128899325452547</v>
      </c>
      <c r="Q677" s="164" t="s">
        <v>131</v>
      </c>
      <c r="R677" s="209">
        <f t="shared" si="101"/>
        <v>241.26299402206811</v>
      </c>
      <c r="S677" s="139"/>
      <c r="U677" s="203">
        <f t="shared" si="106"/>
        <v>5.4858876000000016</v>
      </c>
    </row>
    <row r="678" spans="2:21" s="165" customFormat="1" x14ac:dyDescent="0.2">
      <c r="B678" s="136"/>
      <c r="C678" s="208" t="s">
        <v>131</v>
      </c>
      <c r="D678" s="208" t="s">
        <v>498</v>
      </c>
      <c r="E678" s="291">
        <v>0.25</v>
      </c>
      <c r="F678" s="291"/>
      <c r="G678" s="209">
        <v>0.2</v>
      </c>
      <c r="H678" s="208">
        <v>0.55000000000000004</v>
      </c>
      <c r="I678" s="208" t="s">
        <v>6</v>
      </c>
      <c r="J678" s="208" t="s">
        <v>131</v>
      </c>
      <c r="K678" s="208" t="s">
        <v>131</v>
      </c>
      <c r="L678" s="208">
        <v>3.3</v>
      </c>
      <c r="M678" s="208" t="s">
        <v>131</v>
      </c>
      <c r="N678" s="208" t="s">
        <v>131</v>
      </c>
      <c r="O678" s="208">
        <v>0.47</v>
      </c>
      <c r="P678" s="214">
        <f t="shared" si="105"/>
        <v>0.13880395811155805</v>
      </c>
      <c r="Q678" s="164" t="s">
        <v>131</v>
      </c>
      <c r="R678" s="209">
        <f t="shared" si="101"/>
        <v>165.9663363966437</v>
      </c>
      <c r="S678" s="139"/>
      <c r="U678" s="203">
        <f t="shared" si="106"/>
        <v>5.1117849750000017</v>
      </c>
    </row>
    <row r="679" spans="2:21" s="165" customFormat="1" x14ac:dyDescent="0.2">
      <c r="B679" s="136"/>
      <c r="C679" s="208" t="s">
        <v>131</v>
      </c>
      <c r="D679" s="208" t="s">
        <v>499</v>
      </c>
      <c r="E679" s="291">
        <v>0.19</v>
      </c>
      <c r="F679" s="291"/>
      <c r="G679" s="208">
        <v>0.17</v>
      </c>
      <c r="H679" s="208">
        <v>0.64</v>
      </c>
      <c r="I679" s="208" t="s">
        <v>194</v>
      </c>
      <c r="J679" s="208" t="s">
        <v>131</v>
      </c>
      <c r="K679" s="208" t="s">
        <v>131</v>
      </c>
      <c r="L679" s="208">
        <v>2.5</v>
      </c>
      <c r="M679" s="208" t="s">
        <v>131</v>
      </c>
      <c r="N679" s="208" t="s">
        <v>131</v>
      </c>
      <c r="O679" s="209">
        <v>0.5</v>
      </c>
      <c r="P679" s="214">
        <f t="shared" si="105"/>
        <v>0.12570128932176242</v>
      </c>
      <c r="Q679" s="164" t="s">
        <v>131</v>
      </c>
      <c r="R679" s="209">
        <f t="shared" si="101"/>
        <v>211.89854525337944</v>
      </c>
      <c r="S679" s="139"/>
      <c r="U679" s="203">
        <f t="shared" si="106"/>
        <v>5.3561076000000005</v>
      </c>
    </row>
    <row r="680" spans="2:21" s="165" customFormat="1" x14ac:dyDescent="0.2">
      <c r="B680" s="158"/>
      <c r="C680" s="204" t="s">
        <v>131</v>
      </c>
      <c r="D680" s="204" t="s">
        <v>500</v>
      </c>
      <c r="E680" s="287">
        <v>0.18</v>
      </c>
      <c r="F680" s="287"/>
      <c r="G680" s="204">
        <v>0.13</v>
      </c>
      <c r="H680" s="204">
        <v>0.69</v>
      </c>
      <c r="I680" s="204" t="s">
        <v>194</v>
      </c>
      <c r="J680" s="204" t="s">
        <v>131</v>
      </c>
      <c r="K680" s="204" t="s">
        <v>131</v>
      </c>
      <c r="L680" s="204">
        <v>9.6</v>
      </c>
      <c r="M680" s="204" t="s">
        <v>131</v>
      </c>
      <c r="N680" s="204" t="s">
        <v>131</v>
      </c>
      <c r="O680" s="204">
        <v>0.51</v>
      </c>
      <c r="P680" s="214">
        <f t="shared" si="105"/>
        <v>0.20324948566920489</v>
      </c>
      <c r="Q680" s="215" t="s">
        <v>131</v>
      </c>
      <c r="R680" s="209">
        <f t="shared" si="101"/>
        <v>221.05026166317384</v>
      </c>
      <c r="S680" s="161"/>
      <c r="U680" s="203">
        <f t="shared" si="106"/>
        <v>5.3983901040000015</v>
      </c>
    </row>
    <row r="681" spans="2:21" s="165" customFormat="1" x14ac:dyDescent="0.2">
      <c r="B681" s="148">
        <v>188</v>
      </c>
      <c r="C681" s="207" t="s">
        <v>131</v>
      </c>
      <c r="D681" s="175" t="s">
        <v>495</v>
      </c>
      <c r="E681" s="290">
        <v>0.25</v>
      </c>
      <c r="F681" s="290"/>
      <c r="G681" s="207">
        <v>0.25</v>
      </c>
      <c r="H681" s="210">
        <v>0.5</v>
      </c>
      <c r="I681" s="207" t="s">
        <v>6</v>
      </c>
      <c r="J681" s="207" t="s">
        <v>131</v>
      </c>
      <c r="K681" s="207" t="s">
        <v>131</v>
      </c>
      <c r="L681" s="207">
        <v>16.5</v>
      </c>
      <c r="M681" s="207" t="s">
        <v>131</v>
      </c>
      <c r="N681" s="207" t="s">
        <v>131</v>
      </c>
      <c r="O681" s="207">
        <v>0.49</v>
      </c>
      <c r="P681" s="216">
        <f t="shared" si="105"/>
        <v>0.24662323772712533</v>
      </c>
      <c r="Q681" s="213" t="s">
        <v>131</v>
      </c>
      <c r="R681" s="210">
        <f t="shared" si="101"/>
        <v>128.29794764986502</v>
      </c>
      <c r="S681" s="163" t="s">
        <v>503</v>
      </c>
      <c r="U681" s="203">
        <f t="shared" si="106"/>
        <v>4.8543552749999979</v>
      </c>
    </row>
    <row r="682" spans="2:21" s="165" customFormat="1" x14ac:dyDescent="0.2">
      <c r="B682" s="136"/>
      <c r="C682" s="208" t="s">
        <v>131</v>
      </c>
      <c r="D682" s="141" t="s">
        <v>496</v>
      </c>
      <c r="E682" s="291">
        <v>0.24</v>
      </c>
      <c r="F682" s="291"/>
      <c r="G682" s="208">
        <v>0.22</v>
      </c>
      <c r="H682" s="208">
        <v>0.54</v>
      </c>
      <c r="I682" s="208" t="s">
        <v>6</v>
      </c>
      <c r="J682" s="208" t="s">
        <v>131</v>
      </c>
      <c r="K682" s="208" t="s">
        <v>131</v>
      </c>
      <c r="L682" s="208">
        <v>3.5</v>
      </c>
      <c r="M682" s="208" t="s">
        <v>131</v>
      </c>
      <c r="N682" s="208" t="s">
        <v>131</v>
      </c>
      <c r="O682" s="208">
        <v>0.45</v>
      </c>
      <c r="P682" s="214">
        <f t="shared" si="105"/>
        <v>0.14175171320170782</v>
      </c>
      <c r="Q682" s="164" t="s">
        <v>131</v>
      </c>
      <c r="R682" s="209">
        <f t="shared" si="101"/>
        <v>192.62276678798722</v>
      </c>
      <c r="S682" s="139"/>
      <c r="U682" s="203">
        <f t="shared" si="106"/>
        <v>5.260733700000003</v>
      </c>
    </row>
    <row r="683" spans="2:21" s="165" customFormat="1" x14ac:dyDescent="0.2">
      <c r="B683" s="136"/>
      <c r="C683" s="208" t="s">
        <v>131</v>
      </c>
      <c r="D683" s="141" t="s">
        <v>497</v>
      </c>
      <c r="E683" s="291">
        <v>0.24</v>
      </c>
      <c r="F683" s="291"/>
      <c r="G683" s="208">
        <v>0.22</v>
      </c>
      <c r="H683" s="208">
        <v>0.54</v>
      </c>
      <c r="I683" s="208" t="s">
        <v>6</v>
      </c>
      <c r="J683" s="208" t="s">
        <v>131</v>
      </c>
      <c r="K683" s="208" t="s">
        <v>131</v>
      </c>
      <c r="L683" s="208">
        <v>6.9</v>
      </c>
      <c r="M683" s="208" t="s">
        <v>131</v>
      </c>
      <c r="N683" s="208" t="s">
        <v>131</v>
      </c>
      <c r="O683" s="208">
        <v>0.44</v>
      </c>
      <c r="P683" s="214">
        <f t="shared" si="105"/>
        <v>0.18063722862321618</v>
      </c>
      <c r="Q683" s="164" t="s">
        <v>131</v>
      </c>
      <c r="R683" s="209">
        <f t="shared" si="101"/>
        <v>207.05754214240804</v>
      </c>
      <c r="S683" s="139"/>
      <c r="U683" s="203">
        <f t="shared" si="106"/>
        <v>5.3329967359999984</v>
      </c>
    </row>
    <row r="684" spans="2:21" s="165" customFormat="1" x14ac:dyDescent="0.2">
      <c r="B684" s="136"/>
      <c r="C684" s="208" t="s">
        <v>131</v>
      </c>
      <c r="D684" s="208" t="s">
        <v>498</v>
      </c>
      <c r="E684" s="291">
        <v>0.24</v>
      </c>
      <c r="F684" s="291"/>
      <c r="G684" s="208">
        <v>0.22</v>
      </c>
      <c r="H684" s="208">
        <v>0.54</v>
      </c>
      <c r="I684" s="208" t="s">
        <v>6</v>
      </c>
      <c r="J684" s="208" t="s">
        <v>131</v>
      </c>
      <c r="K684" s="208" t="s">
        <v>131</v>
      </c>
      <c r="L684" s="208">
        <v>1.5</v>
      </c>
      <c r="M684" s="208" t="s">
        <v>131</v>
      </c>
      <c r="N684" s="208" t="s">
        <v>131</v>
      </c>
      <c r="O684" s="208">
        <v>0.47</v>
      </c>
      <c r="P684" s="214">
        <f t="shared" si="105"/>
        <v>0.10473890663038087</v>
      </c>
      <c r="Q684" s="164" t="s">
        <v>131</v>
      </c>
      <c r="R684" s="209">
        <f t="shared" si="101"/>
        <v>168.04527615213883</v>
      </c>
      <c r="S684" s="139"/>
      <c r="U684" s="203">
        <f t="shared" si="106"/>
        <v>5.1242334440000015</v>
      </c>
    </row>
    <row r="685" spans="2:21" s="165" customFormat="1" x14ac:dyDescent="0.2">
      <c r="B685" s="136"/>
      <c r="C685" s="208" t="s">
        <v>131</v>
      </c>
      <c r="D685" s="208" t="s">
        <v>499</v>
      </c>
      <c r="E685" s="291">
        <v>0.15</v>
      </c>
      <c r="F685" s="291"/>
      <c r="G685" s="208">
        <v>0.26</v>
      </c>
      <c r="H685" s="208">
        <v>0.59</v>
      </c>
      <c r="I685" s="208" t="s">
        <v>6</v>
      </c>
      <c r="J685" s="208" t="s">
        <v>131</v>
      </c>
      <c r="K685" s="208" t="s">
        <v>131</v>
      </c>
      <c r="L685" s="208">
        <v>17</v>
      </c>
      <c r="M685" s="208" t="s">
        <v>131</v>
      </c>
      <c r="N685" s="208" t="s">
        <v>131</v>
      </c>
      <c r="O685" s="209">
        <v>0.5</v>
      </c>
      <c r="P685" s="214">
        <f t="shared" si="105"/>
        <v>0.24926674579371355</v>
      </c>
      <c r="Q685" s="164" t="s">
        <v>131</v>
      </c>
      <c r="R685" s="209">
        <f t="shared" si="101"/>
        <v>215.65717628421237</v>
      </c>
      <c r="S685" s="139"/>
      <c r="U685" s="203">
        <f t="shared" si="106"/>
        <v>5.3736899999999999</v>
      </c>
    </row>
    <row r="686" spans="2:21" s="165" customFormat="1" x14ac:dyDescent="0.2">
      <c r="B686" s="158"/>
      <c r="C686" s="204" t="s">
        <v>131</v>
      </c>
      <c r="D686" s="204" t="s">
        <v>500</v>
      </c>
      <c r="E686" s="287">
        <v>0.19</v>
      </c>
      <c r="F686" s="287"/>
      <c r="G686" s="204">
        <v>0.16</v>
      </c>
      <c r="H686" s="204">
        <v>0.65</v>
      </c>
      <c r="I686" s="204" t="s">
        <v>194</v>
      </c>
      <c r="J686" s="204" t="s">
        <v>131</v>
      </c>
      <c r="K686" s="204" t="s">
        <v>131</v>
      </c>
      <c r="L686" s="204">
        <v>6</v>
      </c>
      <c r="M686" s="204" t="s">
        <v>131</v>
      </c>
      <c r="N686" s="204" t="s">
        <v>131</v>
      </c>
      <c r="O686" s="204">
        <v>0.51</v>
      </c>
      <c r="P686" s="214">
        <f t="shared" si="105"/>
        <v>0.17184205651696846</v>
      </c>
      <c r="Q686" s="215" t="s">
        <v>131</v>
      </c>
      <c r="R686" s="209">
        <f t="shared" si="101"/>
        <v>199.10287102873284</v>
      </c>
      <c r="S686" s="161"/>
      <c r="U686" s="203">
        <f t="shared" si="106"/>
        <v>5.2938216309999993</v>
      </c>
    </row>
    <row r="687" spans="2:21" s="165" customFormat="1" x14ac:dyDescent="0.2">
      <c r="B687" s="148">
        <v>189</v>
      </c>
      <c r="C687" s="207" t="s">
        <v>131</v>
      </c>
      <c r="D687" s="175" t="s">
        <v>495</v>
      </c>
      <c r="E687" s="290">
        <v>0.21</v>
      </c>
      <c r="F687" s="290"/>
      <c r="G687" s="210">
        <v>0.2</v>
      </c>
      <c r="H687" s="207">
        <v>0.59</v>
      </c>
      <c r="I687" s="207" t="s">
        <v>6</v>
      </c>
      <c r="J687" s="207" t="s">
        <v>131</v>
      </c>
      <c r="K687" s="207" t="s">
        <v>131</v>
      </c>
      <c r="L687" s="207">
        <v>22.4</v>
      </c>
      <c r="M687" s="207" t="s">
        <v>131</v>
      </c>
      <c r="N687" s="207" t="s">
        <v>131</v>
      </c>
      <c r="O687" s="207">
        <v>0.54</v>
      </c>
      <c r="P687" s="216">
        <f t="shared" si="105"/>
        <v>0.27507412219461508</v>
      </c>
      <c r="Q687" s="213" t="s">
        <v>131</v>
      </c>
      <c r="R687" s="210">
        <f t="shared" si="101"/>
        <v>137.03320325645993</v>
      </c>
      <c r="S687" s="163" t="s">
        <v>503</v>
      </c>
      <c r="U687" s="203">
        <f t="shared" si="106"/>
        <v>4.9202232560000008</v>
      </c>
    </row>
    <row r="688" spans="2:21" s="165" customFormat="1" x14ac:dyDescent="0.2">
      <c r="B688" s="136"/>
      <c r="C688" s="208" t="s">
        <v>131</v>
      </c>
      <c r="D688" s="141" t="s">
        <v>496</v>
      </c>
      <c r="E688" s="291">
        <v>0.19</v>
      </c>
      <c r="F688" s="291"/>
      <c r="G688" s="209">
        <v>0.2</v>
      </c>
      <c r="H688" s="208">
        <v>0.61</v>
      </c>
      <c r="I688" s="208" t="s">
        <v>194</v>
      </c>
      <c r="J688" s="208" t="s">
        <v>131</v>
      </c>
      <c r="K688" s="208" t="s">
        <v>131</v>
      </c>
      <c r="L688" s="208">
        <v>23.6</v>
      </c>
      <c r="M688" s="208" t="s">
        <v>131</v>
      </c>
      <c r="N688" s="208" t="s">
        <v>131</v>
      </c>
      <c r="O688" s="208">
        <v>0.46</v>
      </c>
      <c r="P688" s="214">
        <f t="shared" si="105"/>
        <v>0.28024896409669853</v>
      </c>
      <c r="Q688" s="164" t="s">
        <v>131</v>
      </c>
      <c r="R688" s="209">
        <f t="shared" si="101"/>
        <v>272.68505812604889</v>
      </c>
      <c r="S688" s="139"/>
      <c r="U688" s="203">
        <f t="shared" si="106"/>
        <v>5.608317495999998</v>
      </c>
    </row>
    <row r="689" spans="2:21" s="165" customFormat="1" x14ac:dyDescent="0.2">
      <c r="B689" s="136"/>
      <c r="C689" s="208" t="s">
        <v>131</v>
      </c>
      <c r="D689" s="141" t="s">
        <v>497</v>
      </c>
      <c r="E689" s="291">
        <v>0.19</v>
      </c>
      <c r="F689" s="291"/>
      <c r="G689" s="209">
        <v>0.2</v>
      </c>
      <c r="H689" s="208">
        <v>0.61</v>
      </c>
      <c r="I689" s="208" t="s">
        <v>194</v>
      </c>
      <c r="J689" s="208" t="s">
        <v>131</v>
      </c>
      <c r="K689" s="208" t="s">
        <v>131</v>
      </c>
      <c r="L689" s="208">
        <v>12.2</v>
      </c>
      <c r="M689" s="208" t="s">
        <v>131</v>
      </c>
      <c r="N689" s="208" t="s">
        <v>131</v>
      </c>
      <c r="O689" s="208">
        <v>0.47</v>
      </c>
      <c r="P689" s="214">
        <f t="shared" si="105"/>
        <v>0.22141342725711705</v>
      </c>
      <c r="Q689" s="164" t="s">
        <v>131</v>
      </c>
      <c r="R689" s="209">
        <f t="shared" si="101"/>
        <v>250.83620565358629</v>
      </c>
      <c r="S689" s="139"/>
      <c r="U689" s="203">
        <f t="shared" si="106"/>
        <v>5.5248001590000007</v>
      </c>
    </row>
    <row r="690" spans="2:21" s="165" customFormat="1" x14ac:dyDescent="0.2">
      <c r="B690" s="136"/>
      <c r="C690" s="208" t="s">
        <v>131</v>
      </c>
      <c r="D690" s="208" t="s">
        <v>498</v>
      </c>
      <c r="E690" s="291">
        <v>0.19</v>
      </c>
      <c r="F690" s="291"/>
      <c r="G690" s="209">
        <v>0.2</v>
      </c>
      <c r="H690" s="208">
        <v>0.61</v>
      </c>
      <c r="I690" s="208" t="s">
        <v>194</v>
      </c>
      <c r="J690" s="208" t="s">
        <v>131</v>
      </c>
      <c r="K690" s="208" t="s">
        <v>131</v>
      </c>
      <c r="L690" s="208">
        <v>9.9</v>
      </c>
      <c r="M690" s="208" t="s">
        <v>131</v>
      </c>
      <c r="N690" s="208" t="s">
        <v>131</v>
      </c>
      <c r="O690" s="208">
        <v>0.52</v>
      </c>
      <c r="P690" s="214">
        <f t="shared" si="105"/>
        <v>0.20549549180090662</v>
      </c>
      <c r="Q690" s="164" t="s">
        <v>131</v>
      </c>
      <c r="R690" s="209">
        <f t="shared" si="101"/>
        <v>172.37358099528177</v>
      </c>
      <c r="S690" s="139"/>
      <c r="U690" s="203">
        <f t="shared" si="106"/>
        <v>5.1496641039999984</v>
      </c>
    </row>
    <row r="691" spans="2:21" s="165" customFormat="1" x14ac:dyDescent="0.2">
      <c r="B691" s="136"/>
      <c r="C691" s="208" t="s">
        <v>131</v>
      </c>
      <c r="D691" s="208" t="s">
        <v>499</v>
      </c>
      <c r="E691" s="291">
        <v>0.19</v>
      </c>
      <c r="F691" s="291"/>
      <c r="G691" s="209">
        <v>0.2</v>
      </c>
      <c r="H691" s="208">
        <v>0.61</v>
      </c>
      <c r="I691" s="208" t="s">
        <v>194</v>
      </c>
      <c r="J691" s="208" t="s">
        <v>131</v>
      </c>
      <c r="K691" s="208" t="s">
        <v>131</v>
      </c>
      <c r="L691" s="208">
        <v>1.6</v>
      </c>
      <c r="M691" s="208" t="s">
        <v>131</v>
      </c>
      <c r="N691" s="208" t="s">
        <v>131</v>
      </c>
      <c r="O691" s="208">
        <v>0.51</v>
      </c>
      <c r="P691" s="214">
        <f t="shared" si="105"/>
        <v>0.10718112085918004</v>
      </c>
      <c r="Q691" s="164" t="s">
        <v>131</v>
      </c>
      <c r="R691" s="209">
        <f t="shared" si="101"/>
        <v>184.75511231970043</v>
      </c>
      <c r="S691" s="139"/>
      <c r="U691" s="203">
        <f t="shared" si="106"/>
        <v>5.2190312309999962</v>
      </c>
    </row>
    <row r="692" spans="2:21" s="165" customFormat="1" x14ac:dyDescent="0.2">
      <c r="B692" s="158"/>
      <c r="C692" s="204" t="s">
        <v>131</v>
      </c>
      <c r="D692" s="204" t="s">
        <v>500</v>
      </c>
      <c r="E692" s="287">
        <v>0.18</v>
      </c>
      <c r="F692" s="287"/>
      <c r="G692" s="204">
        <v>0.11</v>
      </c>
      <c r="H692" s="204">
        <v>0.71</v>
      </c>
      <c r="I692" s="204" t="s">
        <v>194</v>
      </c>
      <c r="J692" s="204" t="s">
        <v>131</v>
      </c>
      <c r="K692" s="204" t="s">
        <v>131</v>
      </c>
      <c r="L692" s="204">
        <v>8.4</v>
      </c>
      <c r="M692" s="204" t="s">
        <v>131</v>
      </c>
      <c r="N692" s="204" t="s">
        <v>131</v>
      </c>
      <c r="O692" s="204">
        <v>0.51</v>
      </c>
      <c r="P692" s="214">
        <f t="shared" si="105"/>
        <v>0.1937840577675585</v>
      </c>
      <c r="Q692" s="215" t="s">
        <v>131</v>
      </c>
      <c r="R692" s="209">
        <f t="shared" ref="R692:R755" si="107">EXP(U692)</f>
        <v>228.29743174543461</v>
      </c>
      <c r="S692" s="161"/>
      <c r="U692" s="203">
        <f t="shared" si="106"/>
        <v>5.4306493040000019</v>
      </c>
    </row>
    <row r="693" spans="2:21" s="165" customFormat="1" x14ac:dyDescent="0.2">
      <c r="B693" s="148">
        <v>190</v>
      </c>
      <c r="C693" s="207" t="s">
        <v>131</v>
      </c>
      <c r="D693" s="175" t="s">
        <v>495</v>
      </c>
      <c r="E693" s="290">
        <v>0.17</v>
      </c>
      <c r="F693" s="290"/>
      <c r="G693" s="207">
        <v>0.33</v>
      </c>
      <c r="H693" s="210">
        <v>0.5</v>
      </c>
      <c r="I693" s="207" t="s">
        <v>6</v>
      </c>
      <c r="J693" s="198" t="s">
        <v>131</v>
      </c>
      <c r="K693" s="207" t="s">
        <v>131</v>
      </c>
      <c r="L693" s="207">
        <v>58.5</v>
      </c>
      <c r="M693" s="207" t="s">
        <v>131</v>
      </c>
      <c r="N693" s="207" t="s">
        <v>131</v>
      </c>
      <c r="O693" s="207">
        <v>0.51</v>
      </c>
      <c r="P693" s="216">
        <f t="shared" si="105"/>
        <v>0.38756575453558006</v>
      </c>
      <c r="Q693" s="213" t="s">
        <v>131</v>
      </c>
      <c r="R693" s="210">
        <f t="shared" si="107"/>
        <v>155.3766111180058</v>
      </c>
      <c r="S693" s="163" t="s">
        <v>503</v>
      </c>
      <c r="U693" s="203">
        <f t="shared" si="106"/>
        <v>5.0458519190000004</v>
      </c>
    </row>
    <row r="694" spans="2:21" s="165" customFormat="1" x14ac:dyDescent="0.2">
      <c r="B694" s="136"/>
      <c r="C694" s="208" t="s">
        <v>131</v>
      </c>
      <c r="D694" s="141" t="s">
        <v>496</v>
      </c>
      <c r="E694" s="291">
        <v>0.12</v>
      </c>
      <c r="F694" s="291"/>
      <c r="G694" s="209">
        <v>0.3</v>
      </c>
      <c r="H694" s="208">
        <v>0.57999999999999996</v>
      </c>
      <c r="I694" s="208" t="s">
        <v>6</v>
      </c>
      <c r="J694" s="208" t="s">
        <v>131</v>
      </c>
      <c r="K694" s="208" t="s">
        <v>131</v>
      </c>
      <c r="L694" s="208">
        <v>3.7</v>
      </c>
      <c r="M694" s="208" t="s">
        <v>131</v>
      </c>
      <c r="N694" s="208" t="s">
        <v>131</v>
      </c>
      <c r="O694" s="208">
        <v>0.45</v>
      </c>
      <c r="P694" s="214">
        <f t="shared" si="105"/>
        <v>0.14459307300194293</v>
      </c>
      <c r="Q694" s="164" t="s">
        <v>131</v>
      </c>
      <c r="R694" s="209">
        <f t="shared" si="107"/>
        <v>324.90138320781875</v>
      </c>
      <c r="S694" s="139"/>
      <c r="U694" s="203">
        <f t="shared" si="106"/>
        <v>5.7835216999999988</v>
      </c>
    </row>
    <row r="695" spans="2:21" s="165" customFormat="1" x14ac:dyDescent="0.2">
      <c r="B695" s="136"/>
      <c r="C695" s="208" t="s">
        <v>131</v>
      </c>
      <c r="D695" s="141" t="s">
        <v>497</v>
      </c>
      <c r="E695" s="291">
        <v>0.12</v>
      </c>
      <c r="F695" s="291"/>
      <c r="G695" s="209">
        <v>0.3</v>
      </c>
      <c r="H695" s="208">
        <v>0.57999999999999996</v>
      </c>
      <c r="I695" s="208" t="s">
        <v>6</v>
      </c>
      <c r="J695" s="208" t="s">
        <v>131</v>
      </c>
      <c r="K695" s="208" t="s">
        <v>131</v>
      </c>
      <c r="L695" s="208">
        <v>7.1</v>
      </c>
      <c r="M695" s="208" t="s">
        <v>131</v>
      </c>
      <c r="N695" s="208" t="s">
        <v>131</v>
      </c>
      <c r="O695" s="208">
        <v>0.47</v>
      </c>
      <c r="P695" s="214">
        <f t="shared" si="105"/>
        <v>0.18249002868148473</v>
      </c>
      <c r="Q695" s="164" t="s">
        <v>131</v>
      </c>
      <c r="R695" s="209">
        <f t="shared" si="107"/>
        <v>279.6939685560788</v>
      </c>
      <c r="S695" s="139"/>
      <c r="U695" s="203">
        <f t="shared" si="106"/>
        <v>5.6336960360000017</v>
      </c>
    </row>
    <row r="696" spans="2:21" x14ac:dyDescent="0.2">
      <c r="B696" s="140"/>
      <c r="C696" s="208" t="s">
        <v>131</v>
      </c>
      <c r="D696" s="208" t="s">
        <v>498</v>
      </c>
      <c r="E696" s="291">
        <v>0.12</v>
      </c>
      <c r="F696" s="291"/>
      <c r="G696" s="209">
        <v>0.3</v>
      </c>
      <c r="H696" s="208">
        <v>0.57999999999999996</v>
      </c>
      <c r="I696" s="208" t="s">
        <v>194</v>
      </c>
      <c r="J696" s="208" t="s">
        <v>131</v>
      </c>
      <c r="K696" s="208" t="s">
        <v>131</v>
      </c>
      <c r="L696" s="208">
        <v>8.1</v>
      </c>
      <c r="M696" s="208" t="s">
        <v>131</v>
      </c>
      <c r="N696" s="208" t="s">
        <v>131</v>
      </c>
      <c r="O696" s="208">
        <v>0.46</v>
      </c>
      <c r="P696" s="214">
        <f t="shared" si="105"/>
        <v>0.19128337943384754</v>
      </c>
      <c r="Q696" s="164" t="s">
        <v>131</v>
      </c>
      <c r="R696" s="209">
        <f t="shared" si="107"/>
        <v>301.05012646798309</v>
      </c>
      <c r="S696" s="142"/>
      <c r="U696" s="203">
        <f t="shared" si="106"/>
        <v>5.7072767839999985</v>
      </c>
    </row>
    <row r="697" spans="2:21" x14ac:dyDescent="0.2">
      <c r="B697" s="140"/>
      <c r="C697" s="208" t="s">
        <v>131</v>
      </c>
      <c r="D697" s="208" t="s">
        <v>499</v>
      </c>
      <c r="E697" s="291">
        <v>0.09</v>
      </c>
      <c r="F697" s="291"/>
      <c r="G697" s="209">
        <v>0.2</v>
      </c>
      <c r="H697" s="208">
        <v>0.71</v>
      </c>
      <c r="I697" s="208" t="s">
        <v>194</v>
      </c>
      <c r="J697" s="208" t="s">
        <v>131</v>
      </c>
      <c r="K697" s="208" t="s">
        <v>131</v>
      </c>
      <c r="L697" s="208">
        <v>2.7</v>
      </c>
      <c r="M697" s="208" t="s">
        <v>131</v>
      </c>
      <c r="N697" s="208" t="s">
        <v>131</v>
      </c>
      <c r="O697" s="208">
        <v>0.52</v>
      </c>
      <c r="P697" s="214">
        <f t="shared" si="105"/>
        <v>0.1292042465442344</v>
      </c>
      <c r="Q697" s="164" t="s">
        <v>131</v>
      </c>
      <c r="R697" s="209">
        <f t="shared" si="107"/>
        <v>263.87887314121627</v>
      </c>
      <c r="S697" s="142"/>
      <c r="U697" s="203">
        <f t="shared" si="106"/>
        <v>5.5754901840000022</v>
      </c>
    </row>
    <row r="698" spans="2:21" x14ac:dyDescent="0.2">
      <c r="B698" s="144"/>
      <c r="C698" s="204" t="s">
        <v>131</v>
      </c>
      <c r="D698" s="204" t="s">
        <v>500</v>
      </c>
      <c r="E698" s="291">
        <v>0.09</v>
      </c>
      <c r="F698" s="291"/>
      <c r="G698" s="204">
        <v>0.16</v>
      </c>
      <c r="H698" s="204">
        <v>0.75</v>
      </c>
      <c r="I698" s="204" t="s">
        <v>194</v>
      </c>
      <c r="J698" s="204" t="s">
        <v>131</v>
      </c>
      <c r="K698" s="204" t="s">
        <v>131</v>
      </c>
      <c r="L698" s="204">
        <v>8</v>
      </c>
      <c r="M698" s="204" t="s">
        <v>131</v>
      </c>
      <c r="N698" s="204" t="s">
        <v>131</v>
      </c>
      <c r="O698" s="204">
        <v>0.55000000000000004</v>
      </c>
      <c r="P698" s="214">
        <f t="shared" si="105"/>
        <v>0.1904366086467692</v>
      </c>
      <c r="Q698" s="215" t="s">
        <v>131</v>
      </c>
      <c r="R698" s="209">
        <f t="shared" si="107"/>
        <v>202.68449840934957</v>
      </c>
      <c r="S698" s="147"/>
      <c r="U698" s="203">
        <f t="shared" si="106"/>
        <v>5.3116505750000025</v>
      </c>
    </row>
    <row r="699" spans="2:21" x14ac:dyDescent="0.2">
      <c r="B699" s="148">
        <v>191</v>
      </c>
      <c r="C699" s="207" t="s">
        <v>131</v>
      </c>
      <c r="D699" s="175" t="s">
        <v>495</v>
      </c>
      <c r="E699" s="290">
        <v>0.02</v>
      </c>
      <c r="F699" s="290"/>
      <c r="G699" s="210">
        <v>0.4</v>
      </c>
      <c r="H699" s="207">
        <v>0.57999999999999996</v>
      </c>
      <c r="I699" s="207" t="s">
        <v>6</v>
      </c>
      <c r="J699" s="207" t="s">
        <v>131</v>
      </c>
      <c r="K699" s="198" t="s">
        <v>131</v>
      </c>
      <c r="L699" s="207">
        <v>23.3</v>
      </c>
      <c r="M699" s="207" t="s">
        <v>131</v>
      </c>
      <c r="N699" s="207" t="s">
        <v>131</v>
      </c>
      <c r="O699" s="207">
        <v>0.51</v>
      </c>
      <c r="P699" s="216">
        <f t="shared" si="105"/>
        <v>0.27897141224458283</v>
      </c>
      <c r="Q699" s="213" t="s">
        <v>131</v>
      </c>
      <c r="R699" s="210">
        <f t="shared" si="107"/>
        <v>252.09040772861957</v>
      </c>
      <c r="S699" s="163" t="s">
        <v>503</v>
      </c>
      <c r="U699" s="203">
        <f t="shared" si="106"/>
        <v>5.5297877840000007</v>
      </c>
    </row>
    <row r="700" spans="2:21" x14ac:dyDescent="0.2">
      <c r="B700" s="140"/>
      <c r="C700" s="208" t="s">
        <v>131</v>
      </c>
      <c r="D700" s="141" t="s">
        <v>496</v>
      </c>
      <c r="E700" s="291">
        <v>0.09</v>
      </c>
      <c r="F700" s="291"/>
      <c r="G700" s="208">
        <v>0.23</v>
      </c>
      <c r="H700" s="208">
        <v>0.68</v>
      </c>
      <c r="I700" s="208" t="s">
        <v>194</v>
      </c>
      <c r="J700" s="208" t="s">
        <v>131</v>
      </c>
      <c r="K700" s="208" t="s">
        <v>131</v>
      </c>
      <c r="L700" s="208">
        <v>10.8</v>
      </c>
      <c r="M700" s="208" t="s">
        <v>131</v>
      </c>
      <c r="N700" s="208" t="s">
        <v>131</v>
      </c>
      <c r="O700" s="208">
        <v>0.47</v>
      </c>
      <c r="P700" s="214">
        <f t="shared" si="105"/>
        <v>0.21198162317312633</v>
      </c>
      <c r="Q700" s="164" t="s">
        <v>131</v>
      </c>
      <c r="R700" s="209">
        <f t="shared" si="107"/>
        <v>402.80792643906159</v>
      </c>
      <c r="S700" s="142"/>
      <c r="U700" s="203">
        <f t="shared" si="106"/>
        <v>5.9984598390000006</v>
      </c>
    </row>
    <row r="701" spans="2:21" x14ac:dyDescent="0.2">
      <c r="B701" s="140"/>
      <c r="C701" s="208" t="s">
        <v>131</v>
      </c>
      <c r="D701" s="141" t="s">
        <v>497</v>
      </c>
      <c r="E701" s="291">
        <v>0.09</v>
      </c>
      <c r="F701" s="291"/>
      <c r="G701" s="208">
        <v>0.23</v>
      </c>
      <c r="H701" s="208">
        <v>0.68</v>
      </c>
      <c r="I701" s="208" t="s">
        <v>194</v>
      </c>
      <c r="J701" s="208" t="s">
        <v>131</v>
      </c>
      <c r="K701" s="208" t="s">
        <v>131</v>
      </c>
      <c r="L701" s="208">
        <v>3.5</v>
      </c>
      <c r="M701" s="208" t="s">
        <v>131</v>
      </c>
      <c r="N701" s="208" t="s">
        <v>131</v>
      </c>
      <c r="O701" s="208">
        <v>0.47</v>
      </c>
      <c r="P701" s="214">
        <f t="shared" si="105"/>
        <v>0.14175171320170782</v>
      </c>
      <c r="Q701" s="164" t="s">
        <v>131</v>
      </c>
      <c r="R701" s="209">
        <f t="shared" si="107"/>
        <v>402.80792643906159</v>
      </c>
      <c r="S701" s="142"/>
      <c r="U701" s="203">
        <f t="shared" si="106"/>
        <v>5.9984598390000006</v>
      </c>
    </row>
    <row r="702" spans="2:21" x14ac:dyDescent="0.2">
      <c r="B702" s="140"/>
      <c r="C702" s="208" t="s">
        <v>131</v>
      </c>
      <c r="D702" s="208" t="s">
        <v>498</v>
      </c>
      <c r="E702" s="291">
        <v>0.09</v>
      </c>
      <c r="F702" s="291"/>
      <c r="G702" s="208">
        <v>0.23</v>
      </c>
      <c r="H702" s="208">
        <v>0.68</v>
      </c>
      <c r="I702" s="208" t="s">
        <v>194</v>
      </c>
      <c r="J702" s="208" t="s">
        <v>131</v>
      </c>
      <c r="K702" s="208" t="s">
        <v>131</v>
      </c>
      <c r="L702" s="208">
        <v>5</v>
      </c>
      <c r="M702" s="208" t="s">
        <v>131</v>
      </c>
      <c r="N702" s="208" t="s">
        <v>131</v>
      </c>
      <c r="O702" s="208">
        <v>0.54</v>
      </c>
      <c r="P702" s="214">
        <f t="shared" si="105"/>
        <v>0.16100910837845328</v>
      </c>
      <c r="Q702" s="164" t="s">
        <v>131</v>
      </c>
      <c r="R702" s="209">
        <f t="shared" si="107"/>
        <v>215.07884804719157</v>
      </c>
      <c r="S702" s="142"/>
      <c r="U702" s="203">
        <f t="shared" si="106"/>
        <v>5.3710046959999982</v>
      </c>
    </row>
    <row r="703" spans="2:21" x14ac:dyDescent="0.2">
      <c r="B703" s="140"/>
      <c r="C703" s="208" t="s">
        <v>131</v>
      </c>
      <c r="D703" s="208" t="s">
        <v>499</v>
      </c>
      <c r="E703" s="291">
        <v>0.09</v>
      </c>
      <c r="F703" s="291"/>
      <c r="G703" s="208">
        <v>0.34</v>
      </c>
      <c r="H703" s="208">
        <v>0.56999999999999995</v>
      </c>
      <c r="I703" s="208" t="s">
        <v>6</v>
      </c>
      <c r="J703" s="208" t="s">
        <v>131</v>
      </c>
      <c r="K703" s="208" t="s">
        <v>131</v>
      </c>
      <c r="L703" s="208">
        <v>7.3</v>
      </c>
      <c r="M703" s="208" t="s">
        <v>131</v>
      </c>
      <c r="N703" s="208" t="s">
        <v>131</v>
      </c>
      <c r="O703" s="208">
        <v>0.53</v>
      </c>
      <c r="P703" s="214">
        <f t="shared" si="105"/>
        <v>0.18430957323068844</v>
      </c>
      <c r="Q703" s="164" t="s">
        <v>131</v>
      </c>
      <c r="R703" s="209">
        <f t="shared" si="107"/>
        <v>200.1319900246568</v>
      </c>
      <c r="S703" s="142"/>
      <c r="U703" s="203">
        <f t="shared" si="106"/>
        <v>5.2989770990000009</v>
      </c>
    </row>
    <row r="704" spans="2:21" x14ac:dyDescent="0.2">
      <c r="B704" s="144"/>
      <c r="C704" s="204" t="s">
        <v>131</v>
      </c>
      <c r="D704" s="204" t="s">
        <v>500</v>
      </c>
      <c r="E704" s="291">
        <v>0.08</v>
      </c>
      <c r="F704" s="291"/>
      <c r="G704" s="204">
        <v>0.18</v>
      </c>
      <c r="H704" s="204">
        <v>0.74</v>
      </c>
      <c r="I704" s="204" t="s">
        <v>194</v>
      </c>
      <c r="J704" s="204" t="s">
        <v>131</v>
      </c>
      <c r="K704" s="204" t="s">
        <v>131</v>
      </c>
      <c r="L704" s="204">
        <v>3.4</v>
      </c>
      <c r="M704" s="204" t="s">
        <v>131</v>
      </c>
      <c r="N704" s="204" t="s">
        <v>131</v>
      </c>
      <c r="O704" s="204">
        <v>0.55000000000000004</v>
      </c>
      <c r="P704" s="214">
        <f t="shared" si="105"/>
        <v>0.1402917716133345</v>
      </c>
      <c r="Q704" s="215" t="s">
        <v>131</v>
      </c>
      <c r="R704" s="209">
        <f t="shared" si="107"/>
        <v>206.2946940163078</v>
      </c>
      <c r="S704" s="147"/>
      <c r="U704" s="203">
        <f t="shared" si="106"/>
        <v>5.3293056999999999</v>
      </c>
    </row>
    <row r="705" spans="2:21" x14ac:dyDescent="0.2">
      <c r="B705" s="148">
        <v>192</v>
      </c>
      <c r="C705" s="207" t="s">
        <v>131</v>
      </c>
      <c r="D705" s="175" t="s">
        <v>495</v>
      </c>
      <c r="E705" s="290">
        <v>0.08</v>
      </c>
      <c r="F705" s="290"/>
      <c r="G705" s="207">
        <v>0.38</v>
      </c>
      <c r="H705" s="207">
        <v>0.54</v>
      </c>
      <c r="I705" s="207" t="s">
        <v>6</v>
      </c>
      <c r="J705" s="207" t="s">
        <v>131</v>
      </c>
      <c r="K705" s="207" t="s">
        <v>131</v>
      </c>
      <c r="L705" s="207">
        <v>4.8</v>
      </c>
      <c r="M705" s="207" t="s">
        <v>131</v>
      </c>
      <c r="N705" s="207" t="s">
        <v>131</v>
      </c>
      <c r="O705" s="207">
        <v>0.51</v>
      </c>
      <c r="P705" s="216">
        <f t="shared" si="105"/>
        <v>0.15867873973037366</v>
      </c>
      <c r="Q705" s="213" t="s">
        <v>131</v>
      </c>
      <c r="R705" s="210">
        <f t="shared" si="107"/>
        <v>213.46324088407914</v>
      </c>
      <c r="S705" s="163" t="s">
        <v>503</v>
      </c>
      <c r="U705" s="203">
        <f t="shared" si="106"/>
        <v>5.3634646439999987</v>
      </c>
    </row>
    <row r="706" spans="2:21" x14ac:dyDescent="0.2">
      <c r="B706" s="140"/>
      <c r="C706" s="208" t="s">
        <v>131</v>
      </c>
      <c r="D706" s="141" t="s">
        <v>496</v>
      </c>
      <c r="E706" s="291">
        <v>0.11</v>
      </c>
      <c r="F706" s="291"/>
      <c r="G706" s="208">
        <v>0.28000000000000003</v>
      </c>
      <c r="H706" s="208">
        <v>0.61</v>
      </c>
      <c r="I706" s="208" t="s">
        <v>194</v>
      </c>
      <c r="J706" s="208" t="s">
        <v>131</v>
      </c>
      <c r="K706" s="208" t="s">
        <v>131</v>
      </c>
      <c r="L706" s="208">
        <v>3.1</v>
      </c>
      <c r="M706" s="208" t="s">
        <v>131</v>
      </c>
      <c r="N706" s="208" t="s">
        <v>131</v>
      </c>
      <c r="O706" s="208">
        <v>0.52</v>
      </c>
      <c r="P706" s="214">
        <f t="shared" si="105"/>
        <v>0.13573899201512679</v>
      </c>
      <c r="Q706" s="164" t="s">
        <v>131</v>
      </c>
      <c r="R706" s="209">
        <f t="shared" si="107"/>
        <v>217.82045967745759</v>
      </c>
      <c r="S706" s="142"/>
      <c r="U706" s="203">
        <f t="shared" si="106"/>
        <v>5.3836711439999991</v>
      </c>
    </row>
    <row r="707" spans="2:21" x14ac:dyDescent="0.2">
      <c r="B707" s="140"/>
      <c r="C707" s="208" t="s">
        <v>131</v>
      </c>
      <c r="D707" s="141" t="s">
        <v>497</v>
      </c>
      <c r="E707" s="291">
        <v>0.11</v>
      </c>
      <c r="F707" s="291"/>
      <c r="G707" s="208">
        <v>0.28000000000000003</v>
      </c>
      <c r="H707" s="208">
        <v>0.61</v>
      </c>
      <c r="I707" s="208" t="s">
        <v>194</v>
      </c>
      <c r="J707" s="208" t="s">
        <v>131</v>
      </c>
      <c r="K707" s="208" t="s">
        <v>131</v>
      </c>
      <c r="L707" s="208">
        <v>4.9000000000000004</v>
      </c>
      <c r="M707" s="208" t="s">
        <v>131</v>
      </c>
      <c r="N707" s="208" t="s">
        <v>131</v>
      </c>
      <c r="O707" s="208">
        <v>0.49</v>
      </c>
      <c r="P707" s="214">
        <f t="shared" si="105"/>
        <v>0.15985156798340402</v>
      </c>
      <c r="Q707" s="164" t="s">
        <v>131</v>
      </c>
      <c r="R707" s="209">
        <f t="shared" si="107"/>
        <v>268.87435024071499</v>
      </c>
      <c r="S707" s="142"/>
      <c r="U707" s="203">
        <f t="shared" ref="U707:U738" si="108">6.531-(7.326*O707)+(15.8*(H707^2))+(3.809*(O707^2))+(3.44*((E707))*H707)-(4.989*(E707)*O707)+(16.1*((E707)^2)*(O707^2))+(16*H707*(O707^2))-(13.6*((E707)^2)*H707)-(34.8*(H707^2)*O707)-(7.99*((E707)^2)*O707)</f>
        <v>5.5942441709999997</v>
      </c>
    </row>
    <row r="708" spans="2:21" x14ac:dyDescent="0.2">
      <c r="B708" s="140"/>
      <c r="C708" s="208" t="s">
        <v>131</v>
      </c>
      <c r="D708" s="208" t="s">
        <v>498</v>
      </c>
      <c r="E708" s="291">
        <v>0.11</v>
      </c>
      <c r="F708" s="291"/>
      <c r="G708" s="208">
        <v>0.28000000000000003</v>
      </c>
      <c r="H708" s="208">
        <v>0.61</v>
      </c>
      <c r="I708" s="208" t="s">
        <v>194</v>
      </c>
      <c r="J708" s="208" t="s">
        <v>131</v>
      </c>
      <c r="K708" s="208" t="s">
        <v>131</v>
      </c>
      <c r="L708" s="208">
        <v>4.8</v>
      </c>
      <c r="M708" s="208" t="s">
        <v>131</v>
      </c>
      <c r="N708" s="208" t="s">
        <v>131</v>
      </c>
      <c r="O708" s="208">
        <v>0.54</v>
      </c>
      <c r="P708" s="214">
        <f t="shared" si="105"/>
        <v>0.15867873973037366</v>
      </c>
      <c r="Q708" s="164" t="s">
        <v>131</v>
      </c>
      <c r="R708" s="209">
        <f t="shared" si="107"/>
        <v>191.91507107185981</v>
      </c>
      <c r="S708" s="142"/>
      <c r="U708" s="203">
        <f t="shared" si="108"/>
        <v>5.2570529359999982</v>
      </c>
    </row>
    <row r="709" spans="2:21" x14ac:dyDescent="0.2">
      <c r="B709" s="140"/>
      <c r="C709" s="208" t="s">
        <v>131</v>
      </c>
      <c r="D709" s="208" t="s">
        <v>499</v>
      </c>
      <c r="E709" s="292">
        <v>0.1</v>
      </c>
      <c r="F709" s="292"/>
      <c r="G709" s="208">
        <v>0.23</v>
      </c>
      <c r="H709" s="208">
        <v>0.67</v>
      </c>
      <c r="I709" s="208" t="s">
        <v>194</v>
      </c>
      <c r="J709" s="208" t="s">
        <v>131</v>
      </c>
      <c r="K709" s="208" t="s">
        <v>131</v>
      </c>
      <c r="L709" s="208">
        <v>6.2</v>
      </c>
      <c r="M709" s="208" t="s">
        <v>131</v>
      </c>
      <c r="N709" s="208" t="s">
        <v>131</v>
      </c>
      <c r="O709" s="208">
        <v>0.57999999999999996</v>
      </c>
      <c r="P709" s="214">
        <f t="shared" si="105"/>
        <v>0.17386626815419481</v>
      </c>
      <c r="Q709" s="164" t="s">
        <v>131</v>
      </c>
      <c r="R709" s="209">
        <f t="shared" si="107"/>
        <v>157.48250929441656</v>
      </c>
      <c r="S709" s="142"/>
      <c r="U709" s="203">
        <f t="shared" si="108"/>
        <v>5.0593144000000043</v>
      </c>
    </row>
    <row r="710" spans="2:21" x14ac:dyDescent="0.2">
      <c r="B710" s="144"/>
      <c r="C710" s="204" t="s">
        <v>131</v>
      </c>
      <c r="D710" s="204" t="s">
        <v>500</v>
      </c>
      <c r="E710" s="291">
        <v>0.08</v>
      </c>
      <c r="F710" s="291"/>
      <c r="G710" s="204">
        <v>0.26</v>
      </c>
      <c r="H710" s="204">
        <v>0.66</v>
      </c>
      <c r="I710" s="204" t="s">
        <v>194</v>
      </c>
      <c r="J710" s="204" t="s">
        <v>131</v>
      </c>
      <c r="K710" s="204" t="s">
        <v>131</v>
      </c>
      <c r="L710" s="204">
        <v>2.8</v>
      </c>
      <c r="M710" s="204" t="s">
        <v>131</v>
      </c>
      <c r="N710" s="204" t="s">
        <v>131</v>
      </c>
      <c r="O710" s="204">
        <v>0.55000000000000004</v>
      </c>
      <c r="P710" s="214">
        <f t="shared" si="105"/>
        <v>0.13089335440563299</v>
      </c>
      <c r="Q710" s="215" t="s">
        <v>131</v>
      </c>
      <c r="R710" s="209">
        <f t="shared" si="107"/>
        <v>200.56390015775847</v>
      </c>
      <c r="S710" s="147"/>
      <c r="U710" s="203">
        <f t="shared" si="108"/>
        <v>5.3011329000000034</v>
      </c>
    </row>
    <row r="711" spans="2:21" x14ac:dyDescent="0.2">
      <c r="B711" s="148">
        <v>193</v>
      </c>
      <c r="C711" s="207" t="s">
        <v>131</v>
      </c>
      <c r="D711" s="207" t="s">
        <v>23</v>
      </c>
      <c r="E711" s="290">
        <v>0.59</v>
      </c>
      <c r="F711" s="290"/>
      <c r="G711" s="207">
        <v>0.25</v>
      </c>
      <c r="H711" s="207">
        <v>0.16</v>
      </c>
      <c r="I711" s="207" t="s">
        <v>186</v>
      </c>
      <c r="J711" s="207">
        <v>1.55</v>
      </c>
      <c r="K711" s="207" t="s">
        <v>131</v>
      </c>
      <c r="L711" s="207">
        <v>7.9</v>
      </c>
      <c r="M711" s="207">
        <v>0.16</v>
      </c>
      <c r="N711" s="207">
        <f t="shared" ref="N711:N719" si="109">O711-M711</f>
        <v>0.24999999999999997</v>
      </c>
      <c r="O711" s="207">
        <v>0.41</v>
      </c>
      <c r="P711" s="216">
        <f t="shared" si="105"/>
        <v>0.1895830058030015</v>
      </c>
      <c r="Q711" s="213" t="s">
        <v>131</v>
      </c>
      <c r="R711" s="210">
        <f t="shared" si="107"/>
        <v>16.434453116129678</v>
      </c>
      <c r="S711" s="163" t="s">
        <v>503</v>
      </c>
      <c r="U711" s="203">
        <f t="shared" si="108"/>
        <v>2.7993799310000003</v>
      </c>
    </row>
    <row r="712" spans="2:21" x14ac:dyDescent="0.2">
      <c r="B712" s="140"/>
      <c r="C712" s="208" t="s">
        <v>131</v>
      </c>
      <c r="D712" s="141" t="s">
        <v>501</v>
      </c>
      <c r="E712" s="292">
        <v>0.6</v>
      </c>
      <c r="F712" s="292"/>
      <c r="G712" s="208">
        <v>0.24</v>
      </c>
      <c r="H712" s="208">
        <v>0.16</v>
      </c>
      <c r="I712" s="208" t="s">
        <v>186</v>
      </c>
      <c r="J712" s="208">
        <v>1.57</v>
      </c>
      <c r="K712" s="208" t="s">
        <v>131</v>
      </c>
      <c r="L712" s="208">
        <v>1.6</v>
      </c>
      <c r="M712" s="208">
        <v>0.16</v>
      </c>
      <c r="N712" s="208">
        <f t="shared" si="109"/>
        <v>0.24000000000000002</v>
      </c>
      <c r="O712" s="209">
        <v>0.4</v>
      </c>
      <c r="P712" s="214">
        <f t="shared" si="105"/>
        <v>0.10718112085918004</v>
      </c>
      <c r="Q712" s="164" t="s">
        <v>131</v>
      </c>
      <c r="R712" s="209">
        <f t="shared" si="107"/>
        <v>16.347712838425302</v>
      </c>
      <c r="S712" s="142"/>
      <c r="U712" s="203">
        <f t="shared" si="108"/>
        <v>2.7940879999999999</v>
      </c>
    </row>
    <row r="713" spans="2:21" x14ac:dyDescent="0.2">
      <c r="B713" s="140"/>
      <c r="C713" s="208" t="s">
        <v>131</v>
      </c>
      <c r="D713" s="141" t="s">
        <v>219</v>
      </c>
      <c r="E713" s="291">
        <v>0.57999999999999996</v>
      </c>
      <c r="F713" s="291"/>
      <c r="G713" s="208">
        <v>0.23</v>
      </c>
      <c r="H713" s="208">
        <v>0.18</v>
      </c>
      <c r="I713" s="208" t="s">
        <v>186</v>
      </c>
      <c r="J713" s="208">
        <v>1.57</v>
      </c>
      <c r="K713" s="208" t="s">
        <v>131</v>
      </c>
      <c r="L713" s="208">
        <v>0.1</v>
      </c>
      <c r="M713" s="208">
        <v>0.15</v>
      </c>
      <c r="N713" s="208">
        <f t="shared" si="109"/>
        <v>0.24000000000000002</v>
      </c>
      <c r="O713" s="208">
        <v>0.39</v>
      </c>
      <c r="P713" s="214">
        <f t="shared" si="105"/>
        <v>3.9817633375009633E-2</v>
      </c>
      <c r="Q713" s="164" t="s">
        <v>131</v>
      </c>
      <c r="R713" s="209">
        <f t="shared" si="107"/>
        <v>19.031295277107198</v>
      </c>
      <c r="S713" s="142"/>
      <c r="U713" s="203">
        <f t="shared" si="108"/>
        <v>2.9460847440000011</v>
      </c>
    </row>
    <row r="714" spans="2:21" x14ac:dyDescent="0.2">
      <c r="B714" s="144"/>
      <c r="C714" s="204" t="s">
        <v>131</v>
      </c>
      <c r="D714" s="204" t="s">
        <v>502</v>
      </c>
      <c r="E714" s="287">
        <v>0.56000000000000005</v>
      </c>
      <c r="F714" s="287"/>
      <c r="G714" s="204">
        <v>0.24</v>
      </c>
      <c r="H714" s="211">
        <v>0.2</v>
      </c>
      <c r="I714" s="204" t="s">
        <v>186</v>
      </c>
      <c r="J714" s="204">
        <v>1.53</v>
      </c>
      <c r="K714" s="204" t="s">
        <v>131</v>
      </c>
      <c r="L714" s="204">
        <v>4.3</v>
      </c>
      <c r="M714" s="204">
        <v>0.15</v>
      </c>
      <c r="N714" s="208">
        <f t="shared" si="109"/>
        <v>0.26</v>
      </c>
      <c r="O714" s="204">
        <v>0.41</v>
      </c>
      <c r="P714" s="214">
        <f t="shared" si="105"/>
        <v>0.15256574522927421</v>
      </c>
      <c r="Q714" s="215" t="s">
        <v>131</v>
      </c>
      <c r="R714" s="209">
        <f t="shared" si="107"/>
        <v>19.590689659352478</v>
      </c>
      <c r="S714" s="147"/>
      <c r="U714" s="203">
        <f t="shared" si="108"/>
        <v>2.9750544359999997</v>
      </c>
    </row>
    <row r="715" spans="2:21" x14ac:dyDescent="0.2">
      <c r="B715" s="148">
        <v>194</v>
      </c>
      <c r="C715" s="207" t="s">
        <v>131</v>
      </c>
      <c r="D715" s="207" t="s">
        <v>23</v>
      </c>
      <c r="E715" s="293">
        <v>0.5</v>
      </c>
      <c r="F715" s="293"/>
      <c r="G715" s="210">
        <v>0.3</v>
      </c>
      <c r="H715" s="210">
        <v>0.2</v>
      </c>
      <c r="I715" s="149" t="s">
        <v>32</v>
      </c>
      <c r="J715" s="207">
        <v>1.46</v>
      </c>
      <c r="K715" s="207" t="s">
        <v>131</v>
      </c>
      <c r="L715" s="207">
        <v>2.4</v>
      </c>
      <c r="M715" s="207">
        <v>0.16</v>
      </c>
      <c r="N715" s="207">
        <f t="shared" si="109"/>
        <v>0.27</v>
      </c>
      <c r="O715" s="207">
        <v>0.43</v>
      </c>
      <c r="P715" s="216">
        <f t="shared" si="105"/>
        <v>0.12388194912039881</v>
      </c>
      <c r="Q715" s="213" t="s">
        <v>131</v>
      </c>
      <c r="R715" s="210">
        <f t="shared" si="107"/>
        <v>24.212925448037296</v>
      </c>
      <c r="S715" s="163" t="s">
        <v>503</v>
      </c>
      <c r="U715" s="203">
        <f t="shared" si="108"/>
        <v>3.1868866000000002</v>
      </c>
    </row>
    <row r="716" spans="2:21" x14ac:dyDescent="0.2">
      <c r="B716" s="140"/>
      <c r="C716" s="208" t="s">
        <v>131</v>
      </c>
      <c r="D716" s="141" t="s">
        <v>501</v>
      </c>
      <c r="E716" s="292">
        <v>0.5</v>
      </c>
      <c r="F716" s="292"/>
      <c r="G716" s="209">
        <v>0.3</v>
      </c>
      <c r="H716" s="209">
        <v>0.2</v>
      </c>
      <c r="I716" s="152" t="s">
        <v>32</v>
      </c>
      <c r="J716" s="208">
        <v>1.45</v>
      </c>
      <c r="K716" s="208" t="s">
        <v>131</v>
      </c>
      <c r="L716" s="208">
        <v>7.7</v>
      </c>
      <c r="M716" s="208">
        <v>0.17</v>
      </c>
      <c r="N716" s="208">
        <f t="shared" si="109"/>
        <v>0.27</v>
      </c>
      <c r="O716" s="208">
        <v>0.44</v>
      </c>
      <c r="P716" s="214">
        <f t="shared" si="105"/>
        <v>0.1878547284336865</v>
      </c>
      <c r="Q716" s="164" t="s">
        <v>131</v>
      </c>
      <c r="R716" s="209">
        <f t="shared" si="107"/>
        <v>23.354329862317176</v>
      </c>
      <c r="S716" s="142"/>
      <c r="U716" s="203">
        <f t="shared" si="108"/>
        <v>3.1507824000000006</v>
      </c>
    </row>
    <row r="717" spans="2:21" x14ac:dyDescent="0.2">
      <c r="B717" s="140"/>
      <c r="C717" s="208" t="s">
        <v>131</v>
      </c>
      <c r="D717" s="141" t="s">
        <v>219</v>
      </c>
      <c r="E717" s="291">
        <v>0.49</v>
      </c>
      <c r="F717" s="291"/>
      <c r="G717" s="209">
        <v>0.3</v>
      </c>
      <c r="H717" s="208">
        <v>0.21</v>
      </c>
      <c r="I717" s="152" t="s">
        <v>32</v>
      </c>
      <c r="J717" s="208">
        <v>1.65</v>
      </c>
      <c r="K717" s="208" t="s">
        <v>131</v>
      </c>
      <c r="L717" s="208">
        <v>4.0999999999999996</v>
      </c>
      <c r="M717" s="208">
        <v>0.05</v>
      </c>
      <c r="N717" s="208">
        <f t="shared" si="109"/>
        <v>0.31</v>
      </c>
      <c r="O717" s="208">
        <v>0.36</v>
      </c>
      <c r="P717" s="214">
        <f t="shared" si="105"/>
        <v>0.14999254635649609</v>
      </c>
      <c r="Q717" s="164" t="s">
        <v>131</v>
      </c>
      <c r="R717" s="209">
        <f t="shared" si="107"/>
        <v>35.360232606997606</v>
      </c>
      <c r="S717" s="142"/>
      <c r="U717" s="203">
        <f t="shared" si="108"/>
        <v>3.5655878160000007</v>
      </c>
    </row>
    <row r="718" spans="2:21" x14ac:dyDescent="0.2">
      <c r="B718" s="144"/>
      <c r="C718" s="204" t="s">
        <v>131</v>
      </c>
      <c r="D718" s="204" t="s">
        <v>502</v>
      </c>
      <c r="E718" s="287">
        <v>0.48</v>
      </c>
      <c r="F718" s="287"/>
      <c r="G718" s="204">
        <v>0.24</v>
      </c>
      <c r="H718" s="204">
        <v>0.28000000000000003</v>
      </c>
      <c r="I718" s="154" t="s">
        <v>32</v>
      </c>
      <c r="J718" s="204">
        <v>1.56</v>
      </c>
      <c r="K718" s="204" t="s">
        <v>131</v>
      </c>
      <c r="L718" s="204">
        <v>1.9</v>
      </c>
      <c r="M718" s="211">
        <v>0.1</v>
      </c>
      <c r="N718" s="208">
        <f t="shared" si="109"/>
        <v>0.30000000000000004</v>
      </c>
      <c r="O718" s="211">
        <v>0.4</v>
      </c>
      <c r="P718" s="214">
        <f t="shared" si="105"/>
        <v>0.11396543646256189</v>
      </c>
      <c r="Q718" s="215" t="s">
        <v>131</v>
      </c>
      <c r="R718" s="209">
        <f t="shared" si="107"/>
        <v>35.109396457955775</v>
      </c>
      <c r="S718" s="147"/>
      <c r="U718" s="203">
        <f t="shared" si="108"/>
        <v>3.5584688000000009</v>
      </c>
    </row>
    <row r="719" spans="2:21" x14ac:dyDescent="0.2">
      <c r="B719" s="148">
        <v>195</v>
      </c>
      <c r="C719" s="207" t="s">
        <v>131</v>
      </c>
      <c r="D719" s="207" t="s">
        <v>505</v>
      </c>
      <c r="E719" s="290">
        <v>0.08</v>
      </c>
      <c r="F719" s="290"/>
      <c r="G719" s="207">
        <v>0.26</v>
      </c>
      <c r="H719" s="207">
        <v>0.67</v>
      </c>
      <c r="I719" s="207" t="s">
        <v>194</v>
      </c>
      <c r="J719" s="207">
        <v>1.07</v>
      </c>
      <c r="K719" s="207" t="s">
        <v>131</v>
      </c>
      <c r="L719" s="207">
        <v>1.4</v>
      </c>
      <c r="M719" s="207">
        <v>0.15</v>
      </c>
      <c r="N719" s="207">
        <f t="shared" si="109"/>
        <v>0.43999999999999995</v>
      </c>
      <c r="O719" s="207">
        <v>0.59</v>
      </c>
      <c r="P719" s="216">
        <f t="shared" si="105"/>
        <v>0.10218964366763925</v>
      </c>
      <c r="Q719" s="213" t="s">
        <v>131</v>
      </c>
      <c r="R719" s="210">
        <f t="shared" si="107"/>
        <v>154.20678847609611</v>
      </c>
      <c r="S719" s="163" t="s">
        <v>504</v>
      </c>
      <c r="U719" s="203">
        <f t="shared" si="108"/>
        <v>5.0382944840000015</v>
      </c>
    </row>
    <row r="720" spans="2:21" x14ac:dyDescent="0.2">
      <c r="B720" s="140"/>
      <c r="C720" s="208" t="s">
        <v>131</v>
      </c>
      <c r="D720" s="208" t="s">
        <v>506</v>
      </c>
      <c r="E720" s="291">
        <v>0.08</v>
      </c>
      <c r="F720" s="291"/>
      <c r="G720" s="208">
        <v>0.26</v>
      </c>
      <c r="H720" s="208">
        <v>0.67</v>
      </c>
      <c r="I720" s="208" t="s">
        <v>194</v>
      </c>
      <c r="J720" s="208">
        <v>1.18</v>
      </c>
      <c r="K720" s="208" t="s">
        <v>131</v>
      </c>
      <c r="L720" s="208">
        <v>0.6</v>
      </c>
      <c r="M720" s="208">
        <v>0.12</v>
      </c>
      <c r="N720" s="208">
        <v>0.43</v>
      </c>
      <c r="O720" s="208">
        <v>0.55000000000000004</v>
      </c>
      <c r="P720" s="214">
        <f t="shared" si="105"/>
        <v>7.5506893743615106E-2</v>
      </c>
      <c r="Q720" s="164" t="s">
        <v>131</v>
      </c>
      <c r="R720" s="209">
        <f t="shared" si="107"/>
        <v>201.74257429413626</v>
      </c>
      <c r="S720" s="142"/>
      <c r="U720" s="203">
        <f t="shared" si="108"/>
        <v>5.3069925000000007</v>
      </c>
    </row>
    <row r="721" spans="2:21" x14ac:dyDescent="0.2">
      <c r="B721" s="140"/>
      <c r="C721" s="208" t="s">
        <v>131</v>
      </c>
      <c r="D721" s="141" t="s">
        <v>501</v>
      </c>
      <c r="E721" s="291">
        <v>0.08</v>
      </c>
      <c r="F721" s="291"/>
      <c r="G721" s="208">
        <v>0.26</v>
      </c>
      <c r="H721" s="208">
        <v>0.67</v>
      </c>
      <c r="I721" s="208" t="s">
        <v>194</v>
      </c>
      <c r="J721" s="208">
        <v>1.1299999999999999</v>
      </c>
      <c r="K721" s="208" t="s">
        <v>131</v>
      </c>
      <c r="L721" s="208">
        <v>0.7</v>
      </c>
      <c r="M721" s="208">
        <v>0.14000000000000001</v>
      </c>
      <c r="N721" s="208">
        <v>0.43</v>
      </c>
      <c r="O721" s="208">
        <v>0.56999999999999995</v>
      </c>
      <c r="P721" s="214">
        <f t="shared" si="105"/>
        <v>7.9780393132546104E-2</v>
      </c>
      <c r="Q721" s="164" t="s">
        <v>131</v>
      </c>
      <c r="R721" s="209">
        <f t="shared" si="107"/>
        <v>175.35117474614711</v>
      </c>
      <c r="S721" s="142"/>
      <c r="U721" s="203">
        <f t="shared" si="108"/>
        <v>5.1667906759999997</v>
      </c>
    </row>
    <row r="722" spans="2:21" x14ac:dyDescent="0.2">
      <c r="B722" s="140"/>
      <c r="C722" s="208" t="s">
        <v>131</v>
      </c>
      <c r="D722" s="141" t="s">
        <v>507</v>
      </c>
      <c r="E722" s="291">
        <v>0.08</v>
      </c>
      <c r="F722" s="291"/>
      <c r="G722" s="208">
        <v>0.26</v>
      </c>
      <c r="H722" s="208">
        <v>0.67</v>
      </c>
      <c r="I722" s="208" t="s">
        <v>194</v>
      </c>
      <c r="J722" s="208">
        <v>1.1399999999999999</v>
      </c>
      <c r="K722" s="208" t="s">
        <v>131</v>
      </c>
      <c r="L722" s="208">
        <v>6</v>
      </c>
      <c r="M722" s="208">
        <v>0.14000000000000001</v>
      </c>
      <c r="N722" s="208">
        <v>0.43</v>
      </c>
      <c r="O722" s="208">
        <v>0.56999999999999995</v>
      </c>
      <c r="P722" s="214">
        <f t="shared" si="105"/>
        <v>0.17184205651696846</v>
      </c>
      <c r="Q722" s="164" t="s">
        <v>131</v>
      </c>
      <c r="R722" s="209">
        <f t="shared" si="107"/>
        <v>175.35117474614711</v>
      </c>
      <c r="S722" s="142"/>
      <c r="U722" s="203">
        <f t="shared" si="108"/>
        <v>5.1667906759999997</v>
      </c>
    </row>
    <row r="723" spans="2:21" x14ac:dyDescent="0.2">
      <c r="B723" s="144"/>
      <c r="C723" s="204" t="s">
        <v>131</v>
      </c>
      <c r="D723" s="204" t="s">
        <v>508</v>
      </c>
      <c r="E723" s="291">
        <v>0.08</v>
      </c>
      <c r="F723" s="291"/>
      <c r="G723" s="208">
        <v>0.26</v>
      </c>
      <c r="H723" s="208">
        <v>0.67</v>
      </c>
      <c r="I723" s="204" t="s">
        <v>194</v>
      </c>
      <c r="J723" s="204">
        <v>1.1399999999999999</v>
      </c>
      <c r="K723" s="204" t="s">
        <v>131</v>
      </c>
      <c r="L723" s="204">
        <v>0.1</v>
      </c>
      <c r="M723" s="204">
        <v>0.11</v>
      </c>
      <c r="N723" s="204">
        <v>0.45</v>
      </c>
      <c r="O723" s="204">
        <v>0.56000000000000005</v>
      </c>
      <c r="P723" s="214">
        <f t="shared" si="105"/>
        <v>3.9817633375009633E-2</v>
      </c>
      <c r="Q723" s="215" t="s">
        <v>131</v>
      </c>
      <c r="R723" s="209">
        <f t="shared" si="107"/>
        <v>187.80954371750326</v>
      </c>
      <c r="S723" s="147"/>
      <c r="U723" s="203">
        <f t="shared" si="108"/>
        <v>5.2354283840000022</v>
      </c>
    </row>
    <row r="724" spans="2:21" x14ac:dyDescent="0.2">
      <c r="B724" s="148">
        <v>196</v>
      </c>
      <c r="C724" s="207" t="s">
        <v>131</v>
      </c>
      <c r="D724" s="207" t="s">
        <v>505</v>
      </c>
      <c r="E724" s="290">
        <v>0.08</v>
      </c>
      <c r="F724" s="290"/>
      <c r="G724" s="207">
        <v>0.26</v>
      </c>
      <c r="H724" s="207">
        <v>0.67</v>
      </c>
      <c r="I724" s="207" t="s">
        <v>194</v>
      </c>
      <c r="J724" s="207">
        <v>1.01</v>
      </c>
      <c r="K724" s="207" t="s">
        <v>131</v>
      </c>
      <c r="L724" s="207">
        <v>2</v>
      </c>
      <c r="M724" s="207">
        <v>0.16</v>
      </c>
      <c r="N724" s="207">
        <v>0.45</v>
      </c>
      <c r="O724" s="207">
        <v>0.61</v>
      </c>
      <c r="P724" s="216">
        <f t="shared" si="105"/>
        <v>0.11607241310040284</v>
      </c>
      <c r="Q724" s="213" t="s">
        <v>131</v>
      </c>
      <c r="R724" s="210">
        <f t="shared" si="107"/>
        <v>137.20880971759433</v>
      </c>
      <c r="S724" s="163" t="s">
        <v>504</v>
      </c>
      <c r="U724" s="203">
        <f t="shared" si="108"/>
        <v>4.9215039239999996</v>
      </c>
    </row>
    <row r="725" spans="2:21" x14ac:dyDescent="0.2">
      <c r="B725" s="136"/>
      <c r="C725" s="208" t="s">
        <v>131</v>
      </c>
      <c r="D725" s="208" t="s">
        <v>506</v>
      </c>
      <c r="E725" s="291">
        <v>0.08</v>
      </c>
      <c r="F725" s="291"/>
      <c r="G725" s="208">
        <v>0.26</v>
      </c>
      <c r="H725" s="208">
        <v>0.67</v>
      </c>
      <c r="I725" s="208" t="s">
        <v>194</v>
      </c>
      <c r="J725" s="209">
        <v>1</v>
      </c>
      <c r="K725" s="208" t="s">
        <v>131</v>
      </c>
      <c r="L725" s="208">
        <v>6.6</v>
      </c>
      <c r="M725" s="208">
        <v>0.19</v>
      </c>
      <c r="N725" s="208">
        <v>0.42</v>
      </c>
      <c r="O725" s="208">
        <v>0.61</v>
      </c>
      <c r="P725" s="214">
        <f t="shared" si="105"/>
        <v>0.17779214243169231</v>
      </c>
      <c r="Q725" s="164" t="s">
        <v>131</v>
      </c>
      <c r="R725" s="209">
        <f t="shared" si="107"/>
        <v>137.20880971759433</v>
      </c>
      <c r="S725" s="142"/>
      <c r="U725" s="203">
        <f t="shared" si="108"/>
        <v>4.9215039239999996</v>
      </c>
    </row>
    <row r="726" spans="2:21" x14ac:dyDescent="0.2">
      <c r="B726" s="136"/>
      <c r="C726" s="208" t="s">
        <v>131</v>
      </c>
      <c r="D726" s="141" t="s">
        <v>501</v>
      </c>
      <c r="E726" s="291">
        <v>0.08</v>
      </c>
      <c r="F726" s="291"/>
      <c r="G726" s="208">
        <v>0.26</v>
      </c>
      <c r="H726" s="208">
        <v>0.67</v>
      </c>
      <c r="I726" s="208" t="s">
        <v>194</v>
      </c>
      <c r="J726" s="208">
        <v>1.06</v>
      </c>
      <c r="K726" s="208" t="s">
        <v>131</v>
      </c>
      <c r="L726" s="208">
        <v>4.9000000000000004</v>
      </c>
      <c r="M726" s="208">
        <v>0.17</v>
      </c>
      <c r="N726" s="208">
        <v>0.43</v>
      </c>
      <c r="O726" s="209">
        <v>0.6</v>
      </c>
      <c r="P726" s="214">
        <f t="shared" si="105"/>
        <v>0.15985156798340402</v>
      </c>
      <c r="Q726" s="164" t="s">
        <v>131</v>
      </c>
      <c r="R726" s="209">
        <f t="shared" si="107"/>
        <v>145.24703755013496</v>
      </c>
      <c r="S726" s="142"/>
      <c r="U726" s="203">
        <f t="shared" si="108"/>
        <v>4.9784360000000012</v>
      </c>
    </row>
    <row r="727" spans="2:21" x14ac:dyDescent="0.2">
      <c r="B727" s="136"/>
      <c r="C727" s="208" t="s">
        <v>131</v>
      </c>
      <c r="D727" s="141" t="s">
        <v>507</v>
      </c>
      <c r="E727" s="291">
        <v>0.08</v>
      </c>
      <c r="F727" s="291"/>
      <c r="G727" s="208">
        <v>0.26</v>
      </c>
      <c r="H727" s="208">
        <v>0.67</v>
      </c>
      <c r="I727" s="208" t="s">
        <v>194</v>
      </c>
      <c r="J727" s="208">
        <v>1.05</v>
      </c>
      <c r="K727" s="208" t="s">
        <v>131</v>
      </c>
      <c r="L727" s="208">
        <v>2.9</v>
      </c>
      <c r="M727" s="208">
        <v>0.18</v>
      </c>
      <c r="N727" s="208">
        <v>0.42</v>
      </c>
      <c r="O727" s="209">
        <v>0.6</v>
      </c>
      <c r="P727" s="214">
        <f t="shared" si="105"/>
        <v>0.13254411287315646</v>
      </c>
      <c r="Q727" s="164" t="s">
        <v>131</v>
      </c>
      <c r="R727" s="209">
        <f t="shared" si="107"/>
        <v>145.24703755013496</v>
      </c>
      <c r="S727" s="142"/>
      <c r="U727" s="203">
        <f t="shared" si="108"/>
        <v>4.9784360000000012</v>
      </c>
    </row>
    <row r="728" spans="2:21" x14ac:dyDescent="0.2">
      <c r="B728" s="158"/>
      <c r="C728" s="204" t="s">
        <v>131</v>
      </c>
      <c r="D728" s="204" t="s">
        <v>508</v>
      </c>
      <c r="E728" s="291">
        <v>0.08</v>
      </c>
      <c r="F728" s="291"/>
      <c r="G728" s="208">
        <v>0.26</v>
      </c>
      <c r="H728" s="208">
        <v>0.67</v>
      </c>
      <c r="I728" s="204" t="s">
        <v>194</v>
      </c>
      <c r="J728" s="204">
        <v>1.1299999999999999</v>
      </c>
      <c r="K728" s="204" t="s">
        <v>131</v>
      </c>
      <c r="L728" s="204">
        <v>0.7</v>
      </c>
      <c r="M728" s="204">
        <v>0.11</v>
      </c>
      <c r="N728" s="204">
        <v>0.45</v>
      </c>
      <c r="O728" s="204">
        <v>0.56000000000000005</v>
      </c>
      <c r="P728" s="214">
        <f t="shared" si="105"/>
        <v>7.9780393132546104E-2</v>
      </c>
      <c r="Q728" s="215" t="s">
        <v>131</v>
      </c>
      <c r="R728" s="209">
        <f t="shared" si="107"/>
        <v>187.80954371750326</v>
      </c>
      <c r="S728" s="147"/>
      <c r="U728" s="203">
        <f t="shared" si="108"/>
        <v>5.2354283840000022</v>
      </c>
    </row>
    <row r="729" spans="2:21" x14ac:dyDescent="0.2">
      <c r="B729" s="148">
        <v>197</v>
      </c>
      <c r="C729" s="207" t="s">
        <v>131</v>
      </c>
      <c r="D729" s="207" t="s">
        <v>505</v>
      </c>
      <c r="E729" s="290">
        <v>0.08</v>
      </c>
      <c r="F729" s="290"/>
      <c r="G729" s="207">
        <v>0.26</v>
      </c>
      <c r="H729" s="207">
        <v>0.67</v>
      </c>
      <c r="I729" s="207" t="s">
        <v>194</v>
      </c>
      <c r="J729" s="207">
        <v>1.0900000000000001</v>
      </c>
      <c r="K729" s="207" t="s">
        <v>131</v>
      </c>
      <c r="L729" s="207">
        <v>0.6</v>
      </c>
      <c r="M729" s="207">
        <v>0.16</v>
      </c>
      <c r="N729" s="207">
        <v>0.42</v>
      </c>
      <c r="O729" s="207">
        <v>0.57999999999999996</v>
      </c>
      <c r="P729" s="216">
        <f t="shared" si="105"/>
        <v>7.5506893743615106E-2</v>
      </c>
      <c r="Q729" s="213" t="s">
        <v>131</v>
      </c>
      <c r="R729" s="210">
        <f t="shared" si="107"/>
        <v>164.19904419157311</v>
      </c>
      <c r="S729" s="163" t="s">
        <v>504</v>
      </c>
      <c r="U729" s="203">
        <f t="shared" si="108"/>
        <v>5.1010793760000039</v>
      </c>
    </row>
    <row r="730" spans="2:21" x14ac:dyDescent="0.2">
      <c r="B730" s="136"/>
      <c r="C730" s="208" t="s">
        <v>131</v>
      </c>
      <c r="D730" s="208" t="s">
        <v>506</v>
      </c>
      <c r="E730" s="291">
        <v>0.08</v>
      </c>
      <c r="F730" s="291"/>
      <c r="G730" s="208">
        <v>0.26</v>
      </c>
      <c r="H730" s="208">
        <v>0.67</v>
      </c>
      <c r="I730" s="208" t="s">
        <v>194</v>
      </c>
      <c r="J730" s="208">
        <v>1.1499999999999999</v>
      </c>
      <c r="K730" s="208" t="s">
        <v>131</v>
      </c>
      <c r="L730" s="208">
        <v>0.5</v>
      </c>
      <c r="M730" s="208">
        <v>0.12</v>
      </c>
      <c r="N730" s="208">
        <v>0.44</v>
      </c>
      <c r="O730" s="208">
        <v>0.56000000000000005</v>
      </c>
      <c r="P730" s="214">
        <f t="shared" si="105"/>
        <v>7.0746928222926761E-2</v>
      </c>
      <c r="Q730" s="164" t="s">
        <v>131</v>
      </c>
      <c r="R730" s="209">
        <f t="shared" si="107"/>
        <v>187.80954371750326</v>
      </c>
      <c r="S730" s="142"/>
      <c r="U730" s="203">
        <f t="shared" si="108"/>
        <v>5.2354283840000022</v>
      </c>
    </row>
    <row r="731" spans="2:21" x14ac:dyDescent="0.2">
      <c r="B731" s="136"/>
      <c r="C731" s="208" t="s">
        <v>131</v>
      </c>
      <c r="D731" s="141" t="s">
        <v>501</v>
      </c>
      <c r="E731" s="291">
        <v>0.08</v>
      </c>
      <c r="F731" s="291"/>
      <c r="G731" s="208">
        <v>0.26</v>
      </c>
      <c r="H731" s="208">
        <v>0.67</v>
      </c>
      <c r="I731" s="208" t="s">
        <v>194</v>
      </c>
      <c r="J731" s="208">
        <v>1.1399999999999999</v>
      </c>
      <c r="K731" s="208" t="s">
        <v>131</v>
      </c>
      <c r="L731" s="208">
        <v>0.1</v>
      </c>
      <c r="M731" s="208">
        <v>0.13</v>
      </c>
      <c r="N731" s="208">
        <v>0.44</v>
      </c>
      <c r="O731" s="208">
        <v>0.56999999999999995</v>
      </c>
      <c r="P731" s="214">
        <f t="shared" si="105"/>
        <v>3.9817633375009633E-2</v>
      </c>
      <c r="Q731" s="164" t="s">
        <v>131</v>
      </c>
      <c r="R731" s="209">
        <f t="shared" si="107"/>
        <v>175.35117474614711</v>
      </c>
      <c r="S731" s="142"/>
      <c r="U731" s="203">
        <f t="shared" si="108"/>
        <v>5.1667906759999997</v>
      </c>
    </row>
    <row r="732" spans="2:21" x14ac:dyDescent="0.2">
      <c r="B732" s="158"/>
      <c r="C732" s="204" t="s">
        <v>131</v>
      </c>
      <c r="D732" s="166" t="s">
        <v>507</v>
      </c>
      <c r="E732" s="291">
        <v>0.08</v>
      </c>
      <c r="F732" s="291"/>
      <c r="G732" s="208">
        <v>0.26</v>
      </c>
      <c r="H732" s="208">
        <v>0.67</v>
      </c>
      <c r="I732" s="204" t="s">
        <v>194</v>
      </c>
      <c r="J732" s="204">
        <v>1.1599999999999999</v>
      </c>
      <c r="K732" s="208" t="s">
        <v>131</v>
      </c>
      <c r="L732" s="204">
        <v>0.1</v>
      </c>
      <c r="M732" s="204">
        <v>0.12</v>
      </c>
      <c r="N732" s="204">
        <v>0.44</v>
      </c>
      <c r="O732" s="204">
        <v>0.56000000000000005</v>
      </c>
      <c r="P732" s="214">
        <f t="shared" si="105"/>
        <v>3.9817633375009633E-2</v>
      </c>
      <c r="Q732" s="164" t="s">
        <v>131</v>
      </c>
      <c r="R732" s="209">
        <f t="shared" si="107"/>
        <v>187.80954371750326</v>
      </c>
      <c r="S732" s="147"/>
      <c r="U732" s="203">
        <f t="shared" si="108"/>
        <v>5.2354283840000022</v>
      </c>
    </row>
    <row r="733" spans="2:21" x14ac:dyDescent="0.2">
      <c r="B733" s="148">
        <v>198</v>
      </c>
      <c r="C733" s="207" t="s">
        <v>131</v>
      </c>
      <c r="D733" s="207" t="s">
        <v>505</v>
      </c>
      <c r="E733" s="290">
        <v>0.06</v>
      </c>
      <c r="F733" s="290"/>
      <c r="G733" s="207">
        <v>0.25</v>
      </c>
      <c r="H733" s="207">
        <v>0.69</v>
      </c>
      <c r="I733" s="207" t="s">
        <v>194</v>
      </c>
      <c r="J733" s="207">
        <v>1.1299999999999999</v>
      </c>
      <c r="K733" s="207" t="s">
        <v>131</v>
      </c>
      <c r="L733" s="207">
        <v>1.9</v>
      </c>
      <c r="M733" s="207">
        <v>0.13</v>
      </c>
      <c r="N733" s="207">
        <v>0.44</v>
      </c>
      <c r="O733" s="207">
        <v>0.56999999999999995</v>
      </c>
      <c r="P733" s="216">
        <f t="shared" si="105"/>
        <v>0.11396543646256189</v>
      </c>
      <c r="Q733" s="213" t="s">
        <v>131</v>
      </c>
      <c r="R733" s="210">
        <f t="shared" si="107"/>
        <v>181.00524776095952</v>
      </c>
      <c r="S733" s="163" t="s">
        <v>504</v>
      </c>
      <c r="U733" s="203">
        <f t="shared" si="108"/>
        <v>5.1985260240000049</v>
      </c>
    </row>
    <row r="734" spans="2:21" x14ac:dyDescent="0.2">
      <c r="B734" s="140"/>
      <c r="C734" s="208" t="s">
        <v>131</v>
      </c>
      <c r="D734" s="208" t="s">
        <v>506</v>
      </c>
      <c r="E734" s="291">
        <v>0.06</v>
      </c>
      <c r="F734" s="291"/>
      <c r="G734" s="208">
        <v>0.25</v>
      </c>
      <c r="H734" s="208">
        <v>0.69</v>
      </c>
      <c r="I734" s="208" t="s">
        <v>194</v>
      </c>
      <c r="J734" s="208">
        <v>1.0900000000000001</v>
      </c>
      <c r="K734" s="208" t="s">
        <v>131</v>
      </c>
      <c r="L734" s="208">
        <v>16.3</v>
      </c>
      <c r="M734" s="208">
        <v>0.18</v>
      </c>
      <c r="N734" s="209">
        <v>0.4</v>
      </c>
      <c r="O734" s="208">
        <v>0.57999999999999996</v>
      </c>
      <c r="P734" s="214">
        <f t="shared" ref="P734:P745" si="110">10^((LOG(L734*24)-4.3)/2.8)</f>
        <v>0.24555141722025411</v>
      </c>
      <c r="Q734" s="164" t="s">
        <v>131</v>
      </c>
      <c r="R734" s="209">
        <f t="shared" si="107"/>
        <v>168.63425936394128</v>
      </c>
      <c r="S734" s="142"/>
      <c r="U734" s="203">
        <f t="shared" si="108"/>
        <v>5.1277322240000043</v>
      </c>
    </row>
    <row r="735" spans="2:21" x14ac:dyDescent="0.2">
      <c r="B735" s="140"/>
      <c r="C735" s="208" t="s">
        <v>131</v>
      </c>
      <c r="D735" s="141" t="s">
        <v>501</v>
      </c>
      <c r="E735" s="291">
        <v>0.06</v>
      </c>
      <c r="F735" s="291"/>
      <c r="G735" s="208">
        <v>0.25</v>
      </c>
      <c r="H735" s="208">
        <v>0.69</v>
      </c>
      <c r="I735" s="208" t="s">
        <v>194</v>
      </c>
      <c r="J735" s="208">
        <v>1.1299999999999999</v>
      </c>
      <c r="K735" s="208" t="s">
        <v>131</v>
      </c>
      <c r="L735" s="208">
        <v>1.2</v>
      </c>
      <c r="M735" s="208">
        <v>0.14000000000000001</v>
      </c>
      <c r="N735" s="208">
        <v>0.42</v>
      </c>
      <c r="O735" s="208">
        <v>0.56000000000000005</v>
      </c>
      <c r="P735" s="214">
        <f t="shared" si="110"/>
        <v>9.671577518164183E-2</v>
      </c>
      <c r="Q735" s="164" t="s">
        <v>131</v>
      </c>
      <c r="R735" s="209">
        <f t="shared" si="107"/>
        <v>194.86387073803073</v>
      </c>
      <c r="S735" s="142"/>
      <c r="U735" s="203">
        <f t="shared" si="108"/>
        <v>5.2723012160000007</v>
      </c>
    </row>
    <row r="736" spans="2:21" x14ac:dyDescent="0.2">
      <c r="B736" s="144"/>
      <c r="C736" s="204" t="s">
        <v>131</v>
      </c>
      <c r="D736" s="166" t="s">
        <v>507</v>
      </c>
      <c r="E736" s="291">
        <v>0.06</v>
      </c>
      <c r="F736" s="291"/>
      <c r="G736" s="208">
        <v>0.25</v>
      </c>
      <c r="H736" s="208">
        <v>0.69</v>
      </c>
      <c r="I736" s="204" t="s">
        <v>194</v>
      </c>
      <c r="J736" s="204">
        <v>1.1599999999999999</v>
      </c>
      <c r="K736" s="208" t="s">
        <v>131</v>
      </c>
      <c r="L736" s="204">
        <v>0.3</v>
      </c>
      <c r="M736" s="204">
        <v>0.12</v>
      </c>
      <c r="N736" s="204">
        <v>0.43</v>
      </c>
      <c r="O736" s="204">
        <v>0.55000000000000004</v>
      </c>
      <c r="P736" s="214">
        <f t="shared" si="110"/>
        <v>5.8948925261695886E-2</v>
      </c>
      <c r="Q736" s="164" t="s">
        <v>131</v>
      </c>
      <c r="R736" s="209">
        <f t="shared" si="107"/>
        <v>210.40995618186568</v>
      </c>
      <c r="S736" s="147"/>
      <c r="U736" s="203">
        <f t="shared" si="108"/>
        <v>5.3490578000000024</v>
      </c>
    </row>
    <row r="737" spans="2:21" x14ac:dyDescent="0.2">
      <c r="B737" s="148">
        <v>199</v>
      </c>
      <c r="C737" s="207" t="s">
        <v>131</v>
      </c>
      <c r="D737" s="207" t="s">
        <v>505</v>
      </c>
      <c r="E737" s="290">
        <v>0.06</v>
      </c>
      <c r="F737" s="290"/>
      <c r="G737" s="207">
        <v>0.25</v>
      </c>
      <c r="H737" s="207">
        <v>0.69</v>
      </c>
      <c r="I737" s="207" t="s">
        <v>194</v>
      </c>
      <c r="J737" s="207">
        <v>1.1299999999999999</v>
      </c>
      <c r="K737" s="207" t="s">
        <v>131</v>
      </c>
      <c r="L737" s="207">
        <v>3</v>
      </c>
      <c r="M737" s="207">
        <v>0.16</v>
      </c>
      <c r="N737" s="207">
        <v>0.41</v>
      </c>
      <c r="O737" s="207">
        <v>0.56999999999999995</v>
      </c>
      <c r="P737" s="216">
        <f t="shared" si="110"/>
        <v>0.13415867140331778</v>
      </c>
      <c r="Q737" s="213" t="s">
        <v>131</v>
      </c>
      <c r="R737" s="210">
        <f t="shared" si="107"/>
        <v>181.00524776095952</v>
      </c>
      <c r="S737" s="163" t="s">
        <v>504</v>
      </c>
      <c r="U737" s="203">
        <f t="shared" si="108"/>
        <v>5.1985260240000049</v>
      </c>
    </row>
    <row r="738" spans="2:21" x14ac:dyDescent="0.2">
      <c r="B738" s="136"/>
      <c r="C738" s="208" t="s">
        <v>131</v>
      </c>
      <c r="D738" s="208" t="s">
        <v>506</v>
      </c>
      <c r="E738" s="291">
        <v>0.06</v>
      </c>
      <c r="F738" s="291"/>
      <c r="G738" s="208">
        <v>0.25</v>
      </c>
      <c r="H738" s="208">
        <v>0.69</v>
      </c>
      <c r="I738" s="208" t="s">
        <v>194</v>
      </c>
      <c r="J738" s="208">
        <v>1.1399999999999999</v>
      </c>
      <c r="K738" s="208" t="s">
        <v>131</v>
      </c>
      <c r="L738" s="208">
        <v>2.4</v>
      </c>
      <c r="M738" s="208">
        <v>0.15</v>
      </c>
      <c r="N738" s="208">
        <v>0.42</v>
      </c>
      <c r="O738" s="208">
        <v>0.56999999999999995</v>
      </c>
      <c r="P738" s="214">
        <f t="shared" si="110"/>
        <v>0.12388194912039881</v>
      </c>
      <c r="Q738" s="164" t="s">
        <v>131</v>
      </c>
      <c r="R738" s="209">
        <f t="shared" si="107"/>
        <v>181.00524776095952</v>
      </c>
      <c r="S738" s="142"/>
      <c r="U738" s="203">
        <f t="shared" si="108"/>
        <v>5.1985260240000049</v>
      </c>
    </row>
    <row r="739" spans="2:21" x14ac:dyDescent="0.2">
      <c r="B739" s="136"/>
      <c r="C739" s="208" t="s">
        <v>131</v>
      </c>
      <c r="D739" s="141" t="s">
        <v>501</v>
      </c>
      <c r="E739" s="291">
        <v>0.06</v>
      </c>
      <c r="F739" s="291"/>
      <c r="G739" s="208">
        <v>0.25</v>
      </c>
      <c r="H739" s="208">
        <v>0.69</v>
      </c>
      <c r="I739" s="208" t="s">
        <v>194</v>
      </c>
      <c r="J739" s="208">
        <v>1.1499999999999999</v>
      </c>
      <c r="K739" s="208" t="s">
        <v>131</v>
      </c>
      <c r="L739" s="208">
        <v>0.4</v>
      </c>
      <c r="M739" s="208">
        <v>0.12</v>
      </c>
      <c r="N739" s="208">
        <v>0.44</v>
      </c>
      <c r="O739" s="208">
        <v>0.56000000000000005</v>
      </c>
      <c r="P739" s="214">
        <f t="shared" si="110"/>
        <v>6.5327624900140283E-2</v>
      </c>
      <c r="Q739" s="164" t="s">
        <v>131</v>
      </c>
      <c r="R739" s="209">
        <f t="shared" si="107"/>
        <v>194.86387073803073</v>
      </c>
      <c r="S739" s="142"/>
      <c r="U739" s="203">
        <f t="shared" ref="U739:U745" si="111">6.531-(7.326*O739)+(15.8*(H739^2))+(3.809*(O739^2))+(3.44*((E739))*H739)-(4.989*(E739)*O739)+(16.1*((E739)^2)*(O739^2))+(16*H739*(O739^2))-(13.6*((E739)^2)*H739)-(34.8*(H739^2)*O739)-(7.99*((E739)^2)*O739)</f>
        <v>5.2723012160000007</v>
      </c>
    </row>
    <row r="740" spans="2:21" x14ac:dyDescent="0.2">
      <c r="B740" s="158"/>
      <c r="C740" s="208" t="s">
        <v>131</v>
      </c>
      <c r="D740" s="204" t="s">
        <v>508</v>
      </c>
      <c r="E740" s="291">
        <v>0.06</v>
      </c>
      <c r="F740" s="291"/>
      <c r="G740" s="208">
        <v>0.25</v>
      </c>
      <c r="H740" s="208">
        <v>0.69</v>
      </c>
      <c r="I740" s="204" t="s">
        <v>194</v>
      </c>
      <c r="J740" s="204">
        <v>1.1599999999999999</v>
      </c>
      <c r="K740" s="208" t="s">
        <v>131</v>
      </c>
      <c r="L740" s="204">
        <v>0.5</v>
      </c>
      <c r="M740" s="204">
        <v>0.11</v>
      </c>
      <c r="N740" s="204">
        <v>0.45</v>
      </c>
      <c r="O740" s="204">
        <v>0.56000000000000005</v>
      </c>
      <c r="P740" s="214">
        <f t="shared" si="110"/>
        <v>7.0746928222926761E-2</v>
      </c>
      <c r="Q740" s="164" t="s">
        <v>131</v>
      </c>
      <c r="R740" s="209">
        <f t="shared" si="107"/>
        <v>194.86387073803073</v>
      </c>
      <c r="S740" s="147"/>
      <c r="U740" s="203">
        <f t="shared" si="111"/>
        <v>5.2723012160000007</v>
      </c>
    </row>
    <row r="741" spans="2:21" x14ac:dyDescent="0.2">
      <c r="B741" s="148">
        <v>200</v>
      </c>
      <c r="C741" s="207" t="s">
        <v>131</v>
      </c>
      <c r="D741" s="207" t="s">
        <v>505</v>
      </c>
      <c r="E741" s="290">
        <v>0.06</v>
      </c>
      <c r="F741" s="290"/>
      <c r="G741" s="207">
        <v>0.25</v>
      </c>
      <c r="H741" s="207">
        <v>0.69</v>
      </c>
      <c r="I741" s="207" t="s">
        <v>194</v>
      </c>
      <c r="J741" s="207">
        <v>1.05</v>
      </c>
      <c r="K741" s="207" t="s">
        <v>131</v>
      </c>
      <c r="L741" s="207">
        <v>13.3</v>
      </c>
      <c r="M741" s="207">
        <v>0.2</v>
      </c>
      <c r="N741" s="207">
        <v>0.4</v>
      </c>
      <c r="O741" s="210">
        <v>0.6</v>
      </c>
      <c r="P741" s="216">
        <f t="shared" si="110"/>
        <v>0.22834625149298413</v>
      </c>
      <c r="Q741" s="213" t="s">
        <v>131</v>
      </c>
      <c r="R741" s="210">
        <f t="shared" si="107"/>
        <v>147.6860593232737</v>
      </c>
      <c r="S741" s="163" t="s">
        <v>504</v>
      </c>
      <c r="U741" s="203">
        <f t="shared" si="111"/>
        <v>4.995088800000004</v>
      </c>
    </row>
    <row r="742" spans="2:21" x14ac:dyDescent="0.2">
      <c r="B742" s="140"/>
      <c r="C742" s="208" t="s">
        <v>131</v>
      </c>
      <c r="D742" s="208" t="s">
        <v>506</v>
      </c>
      <c r="E742" s="291">
        <v>0.06</v>
      </c>
      <c r="F742" s="291"/>
      <c r="G742" s="208">
        <v>0.25</v>
      </c>
      <c r="H742" s="208">
        <v>0.69</v>
      </c>
      <c r="I742" s="208" t="s">
        <v>194</v>
      </c>
      <c r="J742" s="208">
        <v>1.17</v>
      </c>
      <c r="K742" s="208" t="s">
        <v>131</v>
      </c>
      <c r="L742" s="208">
        <v>2.4</v>
      </c>
      <c r="M742" s="208">
        <v>0.13</v>
      </c>
      <c r="N742" s="208">
        <v>0.43</v>
      </c>
      <c r="O742" s="208">
        <v>0.56000000000000005</v>
      </c>
      <c r="P742" s="214">
        <f t="shared" si="110"/>
        <v>0.12388194912039881</v>
      </c>
      <c r="Q742" s="164" t="s">
        <v>131</v>
      </c>
      <c r="R742" s="209">
        <f t="shared" si="107"/>
        <v>194.86387073803073</v>
      </c>
      <c r="S742" s="142"/>
      <c r="U742" s="203">
        <f t="shared" si="111"/>
        <v>5.2723012160000007</v>
      </c>
    </row>
    <row r="743" spans="2:21" x14ac:dyDescent="0.2">
      <c r="B743" s="140"/>
      <c r="C743" s="208" t="s">
        <v>131</v>
      </c>
      <c r="D743" s="141" t="s">
        <v>501</v>
      </c>
      <c r="E743" s="291">
        <v>0.06</v>
      </c>
      <c r="F743" s="291"/>
      <c r="G743" s="208">
        <v>0.25</v>
      </c>
      <c r="H743" s="208">
        <v>0.69</v>
      </c>
      <c r="I743" s="208" t="s">
        <v>194</v>
      </c>
      <c r="J743" s="208">
        <v>1.18</v>
      </c>
      <c r="K743" s="208" t="s">
        <v>131</v>
      </c>
      <c r="L743" s="208">
        <v>0.2</v>
      </c>
      <c r="M743" s="208">
        <v>0.1</v>
      </c>
      <c r="N743" s="208">
        <v>0.45</v>
      </c>
      <c r="O743" s="208">
        <v>0.55000000000000004</v>
      </c>
      <c r="P743" s="214">
        <f t="shared" si="110"/>
        <v>5.1001876607963514E-2</v>
      </c>
      <c r="Q743" s="164" t="s">
        <v>131</v>
      </c>
      <c r="R743" s="209">
        <f t="shared" si="107"/>
        <v>210.40995618186568</v>
      </c>
      <c r="S743" s="142"/>
      <c r="U743" s="203">
        <f t="shared" si="111"/>
        <v>5.3490578000000024</v>
      </c>
    </row>
    <row r="744" spans="2:21" x14ac:dyDescent="0.2">
      <c r="B744" s="140"/>
      <c r="C744" s="208" t="s">
        <v>131</v>
      </c>
      <c r="D744" s="141" t="s">
        <v>507</v>
      </c>
      <c r="E744" s="291">
        <v>0.06</v>
      </c>
      <c r="F744" s="291"/>
      <c r="G744" s="208">
        <v>0.25</v>
      </c>
      <c r="H744" s="208">
        <v>0.69</v>
      </c>
      <c r="I744" s="208" t="s">
        <v>194</v>
      </c>
      <c r="J744" s="208">
        <v>1.18</v>
      </c>
      <c r="K744" s="208" t="s">
        <v>131</v>
      </c>
      <c r="L744" s="208">
        <v>0.1</v>
      </c>
      <c r="M744" s="208">
        <v>0.1</v>
      </c>
      <c r="N744" s="208">
        <v>0.45</v>
      </c>
      <c r="O744" s="208">
        <v>0.55000000000000004</v>
      </c>
      <c r="P744" s="214">
        <f t="shared" si="110"/>
        <v>3.9817633375009633E-2</v>
      </c>
      <c r="Q744" s="164" t="s">
        <v>131</v>
      </c>
      <c r="R744" s="209">
        <f t="shared" si="107"/>
        <v>210.40995618186568</v>
      </c>
      <c r="S744" s="142"/>
      <c r="U744" s="203">
        <f t="shared" si="111"/>
        <v>5.3490578000000024</v>
      </c>
    </row>
    <row r="745" spans="2:21" x14ac:dyDescent="0.2">
      <c r="B745" s="144"/>
      <c r="C745" s="204" t="s">
        <v>131</v>
      </c>
      <c r="D745" s="204" t="s">
        <v>508</v>
      </c>
      <c r="E745" s="291">
        <v>0.06</v>
      </c>
      <c r="F745" s="291"/>
      <c r="G745" s="208">
        <v>0.25</v>
      </c>
      <c r="H745" s="208">
        <v>0.69</v>
      </c>
      <c r="I745" s="204" t="s">
        <v>194</v>
      </c>
      <c r="J745" s="204">
        <v>1.1499999999999999</v>
      </c>
      <c r="K745" s="204" t="s">
        <v>131</v>
      </c>
      <c r="L745" s="204">
        <v>0.1</v>
      </c>
      <c r="M745" s="204">
        <v>0.09</v>
      </c>
      <c r="N745" s="204">
        <v>0.47</v>
      </c>
      <c r="O745" s="204">
        <v>0.56000000000000005</v>
      </c>
      <c r="P745" s="218">
        <f t="shared" si="110"/>
        <v>3.9817633375009633E-2</v>
      </c>
      <c r="Q745" s="164" t="s">
        <v>131</v>
      </c>
      <c r="R745" s="209">
        <f t="shared" si="107"/>
        <v>194.86387073803073</v>
      </c>
      <c r="S745" s="147"/>
      <c r="U745" s="203">
        <f t="shared" si="111"/>
        <v>5.2723012160000007</v>
      </c>
    </row>
    <row r="746" spans="2:21" x14ac:dyDescent="0.2">
      <c r="B746" s="148">
        <v>201</v>
      </c>
      <c r="C746" s="207" t="s">
        <v>393</v>
      </c>
      <c r="D746" s="207" t="s">
        <v>512</v>
      </c>
      <c r="E746" s="207">
        <v>0.28000000000000003</v>
      </c>
      <c r="F746" s="207">
        <v>0.12</v>
      </c>
      <c r="G746" s="207">
        <v>0.28000000000000003</v>
      </c>
      <c r="H746" s="207">
        <v>0.32</v>
      </c>
      <c r="I746" s="207" t="s">
        <v>59</v>
      </c>
      <c r="J746" s="207">
        <v>1.56</v>
      </c>
      <c r="K746" s="207">
        <v>2.54</v>
      </c>
      <c r="L746" s="207">
        <v>0.4</v>
      </c>
      <c r="M746" s="207" t="s">
        <v>131</v>
      </c>
      <c r="N746" s="207" t="s">
        <v>131</v>
      </c>
      <c r="O746" s="207">
        <v>0.37</v>
      </c>
      <c r="P746" s="214">
        <f t="shared" ref="P746:P783" si="112">O746-Q746</f>
        <v>0.28000000000000003</v>
      </c>
      <c r="Q746" s="213">
        <v>0.09</v>
      </c>
      <c r="R746" s="210">
        <f t="shared" si="107"/>
        <v>68.542370397747575</v>
      </c>
      <c r="S746" s="163" t="s">
        <v>565</v>
      </c>
      <c r="U746" s="203">
        <f t="shared" ref="U746:U777" si="113">6.531-(7.326*O746)+(15.8*(H746^2))+(3.809*(O746^2))+(3.44*((E746+F746))*H746)-(4.989*(E746+F746)*O746)+(16.1*((E746+F746)^2)*(O746^2))+(16*H746*(O746^2))-(13.6*((E746+F746)^2)*H746)-(34.8*(H746^2)*O746)-(7.99*((E746+F746)^2)*O746)</f>
        <v>4.2274520999999998</v>
      </c>
    </row>
    <row r="747" spans="2:21" x14ac:dyDescent="0.2">
      <c r="B747" s="136"/>
      <c r="C747" s="208" t="s">
        <v>509</v>
      </c>
      <c r="D747" s="141" t="s">
        <v>513</v>
      </c>
      <c r="E747" s="208">
        <v>0.26</v>
      </c>
      <c r="F747" s="208">
        <v>0.06</v>
      </c>
      <c r="G747" s="208">
        <v>0.19</v>
      </c>
      <c r="H747" s="209">
        <v>0.5</v>
      </c>
      <c r="I747" s="208" t="s">
        <v>6</v>
      </c>
      <c r="J747" s="208">
        <v>1.89</v>
      </c>
      <c r="K747" s="208">
        <v>2.65</v>
      </c>
      <c r="L747" s="208">
        <v>0.4</v>
      </c>
      <c r="M747" s="208" t="s">
        <v>131</v>
      </c>
      <c r="N747" s="208" t="s">
        <v>131</v>
      </c>
      <c r="O747" s="208">
        <v>0.28999999999999998</v>
      </c>
      <c r="P747" s="214">
        <f t="shared" si="112"/>
        <v>0.15999999999999998</v>
      </c>
      <c r="Q747" s="164">
        <v>0.13</v>
      </c>
      <c r="R747" s="209">
        <f t="shared" si="107"/>
        <v>454.44517714552802</v>
      </c>
      <c r="S747" s="142"/>
      <c r="U747" s="203">
        <f t="shared" si="113"/>
        <v>6.1190772840000012</v>
      </c>
    </row>
    <row r="748" spans="2:21" x14ac:dyDescent="0.2">
      <c r="B748" s="136"/>
      <c r="C748" s="208" t="s">
        <v>510</v>
      </c>
      <c r="D748" s="208" t="s">
        <v>514</v>
      </c>
      <c r="E748" s="208">
        <v>0.28999999999999998</v>
      </c>
      <c r="F748" s="208">
        <v>0.05</v>
      </c>
      <c r="G748" s="208">
        <v>0.21</v>
      </c>
      <c r="H748" s="208">
        <v>0.45</v>
      </c>
      <c r="I748" s="208" t="s">
        <v>6</v>
      </c>
      <c r="J748" s="208">
        <v>1.75</v>
      </c>
      <c r="K748" s="208">
        <v>2.63</v>
      </c>
      <c r="L748" s="208">
        <v>7.0000000000000007E-2</v>
      </c>
      <c r="M748" s="208" t="s">
        <v>131</v>
      </c>
      <c r="N748" s="208" t="s">
        <v>131</v>
      </c>
      <c r="O748" s="208">
        <v>0.33</v>
      </c>
      <c r="P748" s="214">
        <f t="shared" si="112"/>
        <v>0.2</v>
      </c>
      <c r="Q748" s="164">
        <v>0.13</v>
      </c>
      <c r="R748" s="209">
        <f t="shared" si="107"/>
        <v>209.19150075514665</v>
      </c>
      <c r="S748" s="142"/>
      <c r="U748" s="203">
        <f t="shared" si="113"/>
        <v>5.3432501039999982</v>
      </c>
    </row>
    <row r="749" spans="2:21" x14ac:dyDescent="0.2">
      <c r="B749" s="158"/>
      <c r="C749" s="204" t="s">
        <v>511</v>
      </c>
      <c r="D749" s="204" t="s">
        <v>515</v>
      </c>
      <c r="E749" s="211">
        <v>0.3</v>
      </c>
      <c r="F749" s="204">
        <v>7.0000000000000007E-2</v>
      </c>
      <c r="G749" s="204">
        <v>0.26</v>
      </c>
      <c r="H749" s="204">
        <v>0.37</v>
      </c>
      <c r="I749" s="204" t="s">
        <v>117</v>
      </c>
      <c r="J749" s="204">
        <v>1.63</v>
      </c>
      <c r="K749" s="204">
        <v>2.62</v>
      </c>
      <c r="L749" s="204">
        <v>7.0000000000000007E-2</v>
      </c>
      <c r="M749" s="204" t="s">
        <v>131</v>
      </c>
      <c r="N749" s="204" t="s">
        <v>131</v>
      </c>
      <c r="O749" s="204">
        <v>0.38</v>
      </c>
      <c r="P749" s="218">
        <f t="shared" si="112"/>
        <v>0.26</v>
      </c>
      <c r="Q749" s="215">
        <v>0.12</v>
      </c>
      <c r="R749" s="209">
        <f t="shared" si="107"/>
        <v>88.930806828950949</v>
      </c>
      <c r="S749" s="147"/>
      <c r="U749" s="203">
        <f t="shared" si="113"/>
        <v>4.4878586159999996</v>
      </c>
    </row>
    <row r="750" spans="2:21" x14ac:dyDescent="0.2">
      <c r="B750" s="148">
        <v>202</v>
      </c>
      <c r="C750" s="207" t="s">
        <v>178</v>
      </c>
      <c r="D750" s="207" t="s">
        <v>78</v>
      </c>
      <c r="E750" s="207">
        <v>0.45</v>
      </c>
      <c r="F750" s="207">
        <v>0.42</v>
      </c>
      <c r="G750" s="207">
        <v>7.0000000000000007E-2</v>
      </c>
      <c r="H750" s="207">
        <v>0.06</v>
      </c>
      <c r="I750" s="207" t="s">
        <v>136</v>
      </c>
      <c r="J750" s="207">
        <v>1.71</v>
      </c>
      <c r="K750" s="207">
        <v>2.6</v>
      </c>
      <c r="L750" s="207">
        <v>18.399999999999999</v>
      </c>
      <c r="M750" s="207" t="s">
        <v>131</v>
      </c>
      <c r="N750" s="207" t="s">
        <v>131</v>
      </c>
      <c r="O750" s="207">
        <v>0.34</v>
      </c>
      <c r="P750" s="214">
        <f t="shared" si="112"/>
        <v>0.32</v>
      </c>
      <c r="Q750" s="213">
        <v>0.02</v>
      </c>
      <c r="R750" s="210">
        <f t="shared" si="107"/>
        <v>7.7249091639291345</v>
      </c>
      <c r="S750" s="163" t="s">
        <v>565</v>
      </c>
      <c r="U750" s="203">
        <f t="shared" si="113"/>
        <v>2.0444500639999998</v>
      </c>
    </row>
    <row r="751" spans="2:21" x14ac:dyDescent="0.2">
      <c r="B751" s="136"/>
      <c r="C751" s="208" t="s">
        <v>255</v>
      </c>
      <c r="D751" s="141" t="s">
        <v>521</v>
      </c>
      <c r="E751" s="208">
        <v>0.62</v>
      </c>
      <c r="F751" s="208">
        <v>0.22</v>
      </c>
      <c r="G751" s="208">
        <v>0.08</v>
      </c>
      <c r="H751" s="208">
        <v>7.0000000000000007E-2</v>
      </c>
      <c r="I751" s="208" t="s">
        <v>136</v>
      </c>
      <c r="J751" s="208">
        <v>1.73</v>
      </c>
      <c r="K751" s="208">
        <v>2.62</v>
      </c>
      <c r="L751" s="208">
        <v>18.399999999999999</v>
      </c>
      <c r="M751" s="208" t="s">
        <v>131</v>
      </c>
      <c r="N751" s="208" t="s">
        <v>131</v>
      </c>
      <c r="O751" s="208">
        <v>0.34</v>
      </c>
      <c r="P751" s="214">
        <f t="shared" si="112"/>
        <v>0.32</v>
      </c>
      <c r="Q751" s="164">
        <v>0.02</v>
      </c>
      <c r="R751" s="209">
        <f t="shared" si="107"/>
        <v>8.4273261245511915</v>
      </c>
      <c r="S751" s="142"/>
      <c r="U751" s="203">
        <f t="shared" si="113"/>
        <v>2.1314795360000005</v>
      </c>
    </row>
    <row r="752" spans="2:21" x14ac:dyDescent="0.2">
      <c r="B752" s="136"/>
      <c r="C752" s="208" t="s">
        <v>254</v>
      </c>
      <c r="D752" s="208" t="s">
        <v>518</v>
      </c>
      <c r="E752" s="208">
        <v>0.67</v>
      </c>
      <c r="F752" s="208">
        <v>0.17</v>
      </c>
      <c r="G752" s="208">
        <v>0.08</v>
      </c>
      <c r="H752" s="208">
        <v>0.08</v>
      </c>
      <c r="I752" s="208" t="s">
        <v>136</v>
      </c>
      <c r="J752" s="208">
        <v>1.77</v>
      </c>
      <c r="K752" s="208">
        <v>2.64</v>
      </c>
      <c r="L752" s="208">
        <v>10.8</v>
      </c>
      <c r="M752" s="208" t="s">
        <v>131</v>
      </c>
      <c r="N752" s="208" t="s">
        <v>131</v>
      </c>
      <c r="O752" s="208">
        <v>0.33</v>
      </c>
      <c r="P752" s="214">
        <f t="shared" si="112"/>
        <v>0.31</v>
      </c>
      <c r="Q752" s="164">
        <v>0.02</v>
      </c>
      <c r="R752" s="209">
        <f t="shared" si="107"/>
        <v>8.6057002546565506</v>
      </c>
      <c r="S752" s="142"/>
      <c r="U752" s="203">
        <f t="shared" si="113"/>
        <v>2.1524248039999998</v>
      </c>
    </row>
    <row r="753" spans="2:21" x14ac:dyDescent="0.2">
      <c r="B753" s="136"/>
      <c r="C753" s="208" t="s">
        <v>516</v>
      </c>
      <c r="D753" s="208" t="s">
        <v>519</v>
      </c>
      <c r="E753" s="208">
        <v>0.51</v>
      </c>
      <c r="F753" s="208">
        <v>0.18</v>
      </c>
      <c r="G753" s="208">
        <v>0.11</v>
      </c>
      <c r="H753" s="209">
        <v>0.1</v>
      </c>
      <c r="I753" s="208" t="s">
        <v>186</v>
      </c>
      <c r="J753" s="208">
        <v>1.81</v>
      </c>
      <c r="K753" s="208">
        <v>2.6</v>
      </c>
      <c r="L753" s="208">
        <v>10.8</v>
      </c>
      <c r="M753" s="208" t="s">
        <v>131</v>
      </c>
      <c r="N753" s="208" t="s">
        <v>131</v>
      </c>
      <c r="O753" s="209">
        <v>0.3</v>
      </c>
      <c r="P753" s="214">
        <f t="shared" si="112"/>
        <v>0.27999999999999997</v>
      </c>
      <c r="Q753" s="164">
        <v>0.02</v>
      </c>
      <c r="R753" s="209">
        <f t="shared" si="107"/>
        <v>19.676168841796873</v>
      </c>
      <c r="S753" s="142"/>
      <c r="U753" s="203">
        <f t="shared" si="113"/>
        <v>2.9794082</v>
      </c>
    </row>
    <row r="754" spans="2:21" x14ac:dyDescent="0.2">
      <c r="B754" s="158"/>
      <c r="C754" s="204" t="s">
        <v>517</v>
      </c>
      <c r="D754" s="204" t="s">
        <v>520</v>
      </c>
      <c r="E754" s="204">
        <v>0.61</v>
      </c>
      <c r="F754" s="204">
        <v>0.14000000000000001</v>
      </c>
      <c r="G754" s="204">
        <v>0.12</v>
      </c>
      <c r="H754" s="204">
        <v>0.13</v>
      </c>
      <c r="I754" s="204" t="s">
        <v>186</v>
      </c>
      <c r="J754" s="204">
        <v>1.61</v>
      </c>
      <c r="K754" s="204">
        <v>2.6</v>
      </c>
      <c r="L754" s="204">
        <v>10.8</v>
      </c>
      <c r="M754" s="204" t="s">
        <v>131</v>
      </c>
      <c r="N754" s="204" t="s">
        <v>131</v>
      </c>
      <c r="O754" s="204">
        <v>0.38</v>
      </c>
      <c r="P754" s="218">
        <f t="shared" si="112"/>
        <v>0.35</v>
      </c>
      <c r="Q754" s="215">
        <v>0.03</v>
      </c>
      <c r="R754" s="209">
        <f t="shared" si="107"/>
        <v>8.6704526656460068</v>
      </c>
      <c r="S754" s="147"/>
      <c r="U754" s="203">
        <f t="shared" si="113"/>
        <v>2.1599209999999998</v>
      </c>
    </row>
    <row r="755" spans="2:21" x14ac:dyDescent="0.2">
      <c r="B755" s="148">
        <v>203</v>
      </c>
      <c r="C755" s="207" t="s">
        <v>393</v>
      </c>
      <c r="D755" s="207" t="s">
        <v>62</v>
      </c>
      <c r="E755" s="207">
        <v>0.67</v>
      </c>
      <c r="F755" s="207">
        <v>0.19</v>
      </c>
      <c r="G755" s="207">
        <v>0.09</v>
      </c>
      <c r="H755" s="207">
        <v>0.06</v>
      </c>
      <c r="I755" s="207" t="s">
        <v>136</v>
      </c>
      <c r="J755" s="207">
        <v>1.81</v>
      </c>
      <c r="K755" s="207">
        <v>2.59</v>
      </c>
      <c r="L755" s="207">
        <v>0.3</v>
      </c>
      <c r="M755" s="207" t="s">
        <v>131</v>
      </c>
      <c r="N755" s="207" t="s">
        <v>131</v>
      </c>
      <c r="O755" s="210">
        <v>0.3</v>
      </c>
      <c r="P755" s="214">
        <f t="shared" si="112"/>
        <v>0.28999999999999998</v>
      </c>
      <c r="Q755" s="213">
        <v>0.01</v>
      </c>
      <c r="R755" s="210">
        <f t="shared" si="107"/>
        <v>10.669546904723708</v>
      </c>
      <c r="S755" s="163" t="s">
        <v>565</v>
      </c>
      <c r="U755" s="203">
        <f t="shared" si="113"/>
        <v>2.3673935999999998</v>
      </c>
    </row>
    <row r="756" spans="2:21" x14ac:dyDescent="0.2">
      <c r="B756" s="136"/>
      <c r="C756" s="208" t="s">
        <v>363</v>
      </c>
      <c r="D756" s="208" t="s">
        <v>195</v>
      </c>
      <c r="E756" s="208">
        <v>0.61</v>
      </c>
      <c r="F756" s="208">
        <v>0.21</v>
      </c>
      <c r="G756" s="209">
        <v>0.1</v>
      </c>
      <c r="H756" s="208">
        <v>7.0000000000000007E-2</v>
      </c>
      <c r="I756" s="208" t="s">
        <v>136</v>
      </c>
      <c r="J756" s="208">
        <v>1.8</v>
      </c>
      <c r="K756" s="208">
        <v>2.57</v>
      </c>
      <c r="L756" s="208">
        <v>0.3</v>
      </c>
      <c r="M756" s="208" t="s">
        <v>131</v>
      </c>
      <c r="N756" s="208" t="s">
        <v>131</v>
      </c>
      <c r="O756" s="209">
        <v>0.3</v>
      </c>
      <c r="P756" s="214">
        <f t="shared" si="112"/>
        <v>0.27999999999999997</v>
      </c>
      <c r="Q756" s="164">
        <v>0.02</v>
      </c>
      <c r="R756" s="209">
        <f t="shared" ref="R756:R819" si="114">EXP(U756)</f>
        <v>12.129930580742862</v>
      </c>
      <c r="S756" s="142"/>
      <c r="U756" s="203">
        <f t="shared" si="113"/>
        <v>2.495676</v>
      </c>
    </row>
    <row r="757" spans="2:21" x14ac:dyDescent="0.2">
      <c r="B757" s="158"/>
      <c r="C757" s="204" t="s">
        <v>522</v>
      </c>
      <c r="D757" s="204" t="s">
        <v>523</v>
      </c>
      <c r="E757" s="204">
        <v>0.64</v>
      </c>
      <c r="F757" s="204">
        <v>0.17</v>
      </c>
      <c r="G757" s="204">
        <v>0.11</v>
      </c>
      <c r="H757" s="204">
        <v>0.08</v>
      </c>
      <c r="I757" s="204" t="s">
        <v>136</v>
      </c>
      <c r="J757" s="204">
        <v>1.89</v>
      </c>
      <c r="K757" s="204">
        <v>2.61</v>
      </c>
      <c r="L757" s="204">
        <v>0.3</v>
      </c>
      <c r="M757" s="204" t="s">
        <v>131</v>
      </c>
      <c r="N757" s="204" t="s">
        <v>131</v>
      </c>
      <c r="O757" s="204">
        <v>0.28000000000000003</v>
      </c>
      <c r="P757" s="218">
        <f t="shared" si="112"/>
        <v>0.26</v>
      </c>
      <c r="Q757" s="215">
        <v>0.02</v>
      </c>
      <c r="R757" s="209">
        <f t="shared" si="114"/>
        <v>14.230033182950622</v>
      </c>
      <c r="S757" s="147"/>
      <c r="U757" s="203">
        <f t="shared" si="113"/>
        <v>2.6553547439999994</v>
      </c>
    </row>
    <row r="758" spans="2:21" x14ac:dyDescent="0.2">
      <c r="B758" s="148">
        <v>204</v>
      </c>
      <c r="C758" s="207" t="s">
        <v>178</v>
      </c>
      <c r="D758" s="207" t="s">
        <v>84</v>
      </c>
      <c r="E758" s="207">
        <v>0.39</v>
      </c>
      <c r="F758" s="207">
        <v>0.26</v>
      </c>
      <c r="G758" s="207">
        <v>0.16</v>
      </c>
      <c r="H758" s="207">
        <v>0.05</v>
      </c>
      <c r="I758" s="207" t="s">
        <v>186</v>
      </c>
      <c r="J758" s="207">
        <v>1.48</v>
      </c>
      <c r="K758" s="207">
        <v>2.5499999999999998</v>
      </c>
      <c r="L758" s="207">
        <v>9.6</v>
      </c>
      <c r="M758" s="207" t="s">
        <v>131</v>
      </c>
      <c r="N758" s="207" t="s">
        <v>131</v>
      </c>
      <c r="O758" s="210">
        <v>0.34</v>
      </c>
      <c r="P758" s="214">
        <f t="shared" si="112"/>
        <v>0.29000000000000004</v>
      </c>
      <c r="Q758" s="213">
        <v>0.05</v>
      </c>
      <c r="R758" s="210">
        <f t="shared" si="114"/>
        <v>18.980041885456007</v>
      </c>
      <c r="S758" s="163" t="s">
        <v>565</v>
      </c>
      <c r="U758" s="203">
        <f t="shared" si="113"/>
        <v>2.9433880000000006</v>
      </c>
    </row>
    <row r="759" spans="2:21" x14ac:dyDescent="0.2">
      <c r="B759" s="158"/>
      <c r="C759" s="204" t="s">
        <v>35</v>
      </c>
      <c r="D759" s="166" t="s">
        <v>524</v>
      </c>
      <c r="E759" s="204">
        <v>0.48</v>
      </c>
      <c r="F759" s="204">
        <v>0.19</v>
      </c>
      <c r="G759" s="204">
        <v>0.13</v>
      </c>
      <c r="H759" s="204">
        <v>0.06</v>
      </c>
      <c r="I759" s="154" t="s">
        <v>32</v>
      </c>
      <c r="J759" s="204">
        <v>1.55</v>
      </c>
      <c r="K759" s="204">
        <v>2.5099999999999998</v>
      </c>
      <c r="L759" s="204">
        <v>9.6</v>
      </c>
      <c r="M759" s="204" t="s">
        <v>131</v>
      </c>
      <c r="N759" s="204" t="s">
        <v>131</v>
      </c>
      <c r="O759" s="211">
        <v>0.38</v>
      </c>
      <c r="P759" s="218">
        <f t="shared" si="112"/>
        <v>0.34</v>
      </c>
      <c r="Q759" s="215">
        <v>0.04</v>
      </c>
      <c r="R759" s="211">
        <f t="shared" si="114"/>
        <v>13.839044323014134</v>
      </c>
      <c r="S759" s="147"/>
      <c r="U759" s="203">
        <f t="shared" si="113"/>
        <v>2.6274938960000007</v>
      </c>
    </row>
    <row r="760" spans="2:21" x14ac:dyDescent="0.2">
      <c r="B760" s="148">
        <v>205</v>
      </c>
      <c r="C760" s="207" t="s">
        <v>154</v>
      </c>
      <c r="D760" s="207" t="s">
        <v>162</v>
      </c>
      <c r="E760" s="210">
        <v>0.1</v>
      </c>
      <c r="F760" s="207">
        <v>0.18</v>
      </c>
      <c r="G760" s="207">
        <v>0.27</v>
      </c>
      <c r="H760" s="207">
        <v>0.45</v>
      </c>
      <c r="I760" s="207" t="s">
        <v>6</v>
      </c>
      <c r="J760" s="207">
        <v>1.02</v>
      </c>
      <c r="K760" s="207">
        <v>2.95</v>
      </c>
      <c r="L760" s="207">
        <v>129.69999999999999</v>
      </c>
      <c r="M760" s="207">
        <v>0.28000000000000003</v>
      </c>
      <c r="N760" s="210">
        <f t="shared" ref="N760:N795" si="115">O760-M760</f>
        <v>0.33999999999999997</v>
      </c>
      <c r="O760" s="210">
        <v>0.62</v>
      </c>
      <c r="P760" s="214">
        <f t="shared" si="112"/>
        <v>0.4</v>
      </c>
      <c r="Q760" s="213">
        <v>0.22</v>
      </c>
      <c r="R760" s="209">
        <f t="shared" si="114"/>
        <v>69.094030379018321</v>
      </c>
      <c r="S760" s="163" t="s">
        <v>566</v>
      </c>
      <c r="U760" s="203">
        <f t="shared" si="113"/>
        <v>4.2354683360000003</v>
      </c>
    </row>
    <row r="761" spans="2:21" x14ac:dyDescent="0.2">
      <c r="B761" s="136"/>
      <c r="C761" s="208" t="s">
        <v>18</v>
      </c>
      <c r="D761" s="208" t="s">
        <v>525</v>
      </c>
      <c r="E761" s="208">
        <v>0.08</v>
      </c>
      <c r="F761" s="208">
        <v>0.17</v>
      </c>
      <c r="G761" s="208">
        <v>0.27</v>
      </c>
      <c r="H761" s="208">
        <v>0.48</v>
      </c>
      <c r="I761" s="208" t="s">
        <v>6</v>
      </c>
      <c r="J761" s="208">
        <v>1.03</v>
      </c>
      <c r="K761" s="209">
        <v>2.9</v>
      </c>
      <c r="L761" s="208">
        <v>124.9</v>
      </c>
      <c r="M761" s="208">
        <v>0.23</v>
      </c>
      <c r="N761" s="209">
        <f t="shared" si="115"/>
        <v>0.35</v>
      </c>
      <c r="O761" s="209">
        <v>0.57999999999999996</v>
      </c>
      <c r="P761" s="214">
        <f t="shared" si="112"/>
        <v>0.35</v>
      </c>
      <c r="Q761" s="164">
        <v>0.23</v>
      </c>
      <c r="R761" s="209">
        <f t="shared" si="114"/>
        <v>87.095568128684818</v>
      </c>
      <c r="S761" s="142"/>
      <c r="U761" s="203">
        <f t="shared" si="113"/>
        <v>4.4670060000000014</v>
      </c>
    </row>
    <row r="762" spans="2:21" x14ac:dyDescent="0.2">
      <c r="B762" s="136"/>
      <c r="C762" s="208" t="s">
        <v>75</v>
      </c>
      <c r="D762" s="208" t="s">
        <v>526</v>
      </c>
      <c r="E762" s="208">
        <v>7.0000000000000007E-2</v>
      </c>
      <c r="F762" s="208">
        <v>0.17</v>
      </c>
      <c r="G762" s="208">
        <v>0.24</v>
      </c>
      <c r="H762" s="208">
        <v>0.52</v>
      </c>
      <c r="I762" s="208" t="s">
        <v>6</v>
      </c>
      <c r="J762" s="209">
        <v>1</v>
      </c>
      <c r="K762" s="208">
        <v>2.96</v>
      </c>
      <c r="L762" s="208">
        <v>96.3</v>
      </c>
      <c r="M762" s="208">
        <v>0.22</v>
      </c>
      <c r="N762" s="209">
        <f t="shared" si="115"/>
        <v>0.4</v>
      </c>
      <c r="O762" s="209">
        <v>0.62</v>
      </c>
      <c r="P762" s="214">
        <f t="shared" si="112"/>
        <v>0.38</v>
      </c>
      <c r="Q762" s="164">
        <v>0.24</v>
      </c>
      <c r="R762" s="209">
        <f t="shared" si="114"/>
        <v>84.789956984694911</v>
      </c>
      <c r="S762" s="142"/>
      <c r="U762" s="203">
        <f t="shared" si="113"/>
        <v>4.4401771040000018</v>
      </c>
    </row>
    <row r="763" spans="2:21" x14ac:dyDescent="0.2">
      <c r="B763" s="158"/>
      <c r="C763" s="204" t="s">
        <v>76</v>
      </c>
      <c r="D763" s="204" t="s">
        <v>527</v>
      </c>
      <c r="E763" s="204">
        <v>7.0000000000000007E-2</v>
      </c>
      <c r="F763" s="204">
        <v>0.19</v>
      </c>
      <c r="G763" s="204">
        <v>0.27</v>
      </c>
      <c r="H763" s="204">
        <v>0.47</v>
      </c>
      <c r="I763" s="204" t="s">
        <v>6</v>
      </c>
      <c r="J763" s="204">
        <v>1.01</v>
      </c>
      <c r="K763" s="204">
        <v>2.98</v>
      </c>
      <c r="L763" s="204">
        <v>80.7</v>
      </c>
      <c r="M763" s="204">
        <v>0.19</v>
      </c>
      <c r="N763" s="209">
        <f t="shared" si="115"/>
        <v>0.42</v>
      </c>
      <c r="O763" s="211">
        <v>0.61</v>
      </c>
      <c r="P763" s="218">
        <f t="shared" si="112"/>
        <v>0.38</v>
      </c>
      <c r="Q763" s="215">
        <v>0.23</v>
      </c>
      <c r="R763" s="209">
        <f t="shared" si="114"/>
        <v>77.566234959714919</v>
      </c>
      <c r="S763" s="147"/>
      <c r="U763" s="203">
        <f t="shared" si="113"/>
        <v>4.3511322160000017</v>
      </c>
    </row>
    <row r="764" spans="2:21" x14ac:dyDescent="0.2">
      <c r="B764" s="148">
        <v>206</v>
      </c>
      <c r="C764" s="207" t="s">
        <v>178</v>
      </c>
      <c r="D764" s="175" t="s">
        <v>107</v>
      </c>
      <c r="E764" s="207">
        <v>0.09</v>
      </c>
      <c r="F764" s="207">
        <v>0.21</v>
      </c>
      <c r="G764" s="210">
        <v>0.1</v>
      </c>
      <c r="H764" s="210">
        <v>0.6</v>
      </c>
      <c r="I764" s="207" t="s">
        <v>194</v>
      </c>
      <c r="J764" s="207">
        <v>1.07</v>
      </c>
      <c r="K764" s="207">
        <v>2.98</v>
      </c>
      <c r="L764" s="207">
        <v>29.7</v>
      </c>
      <c r="M764" s="207">
        <v>0.17</v>
      </c>
      <c r="N764" s="210">
        <f t="shared" si="115"/>
        <v>0.42999999999999994</v>
      </c>
      <c r="O764" s="210">
        <v>0.6</v>
      </c>
      <c r="P764" s="214">
        <f t="shared" si="112"/>
        <v>0.36</v>
      </c>
      <c r="Q764" s="213">
        <v>0.24</v>
      </c>
      <c r="R764" s="210">
        <f t="shared" si="114"/>
        <v>67.410446601806129</v>
      </c>
      <c r="S764" s="163" t="s">
        <v>566</v>
      </c>
      <c r="U764" s="203">
        <f t="shared" si="113"/>
        <v>4.2107999999999972</v>
      </c>
    </row>
    <row r="765" spans="2:21" x14ac:dyDescent="0.2">
      <c r="B765" s="140"/>
      <c r="C765" s="208" t="s">
        <v>18</v>
      </c>
      <c r="D765" s="208" t="s">
        <v>290</v>
      </c>
      <c r="E765" s="208">
        <v>7.0000000000000007E-2</v>
      </c>
      <c r="F765" s="208">
        <v>0.19</v>
      </c>
      <c r="G765" s="208">
        <v>0.09</v>
      </c>
      <c r="H765" s="208">
        <v>0.65</v>
      </c>
      <c r="I765" s="208" t="s">
        <v>194</v>
      </c>
      <c r="J765" s="208">
        <v>1.0900000000000001</v>
      </c>
      <c r="K765" s="208">
        <v>2.96</v>
      </c>
      <c r="L765" s="208">
        <v>89.4</v>
      </c>
      <c r="M765" s="208">
        <v>0.18</v>
      </c>
      <c r="N765" s="209">
        <f t="shared" si="115"/>
        <v>0.38999999999999996</v>
      </c>
      <c r="O765" s="209">
        <v>0.56999999999999995</v>
      </c>
      <c r="P765" s="214">
        <f t="shared" si="112"/>
        <v>0.35</v>
      </c>
      <c r="Q765" s="164">
        <v>0.22</v>
      </c>
      <c r="R765" s="209">
        <f t="shared" si="114"/>
        <v>95.260741947524878</v>
      </c>
      <c r="S765" s="142"/>
      <c r="U765" s="203">
        <f t="shared" si="113"/>
        <v>4.5566177840000028</v>
      </c>
    </row>
    <row r="766" spans="2:21" x14ac:dyDescent="0.2">
      <c r="B766" s="140"/>
      <c r="C766" s="208" t="s">
        <v>75</v>
      </c>
      <c r="D766" s="208" t="s">
        <v>242</v>
      </c>
      <c r="E766" s="208">
        <v>7.0000000000000007E-2</v>
      </c>
      <c r="F766" s="209">
        <v>0.2</v>
      </c>
      <c r="G766" s="208">
        <v>0.09</v>
      </c>
      <c r="H766" s="208">
        <v>0.64</v>
      </c>
      <c r="I766" s="208" t="s">
        <v>194</v>
      </c>
      <c r="J766" s="208">
        <v>0.98</v>
      </c>
      <c r="K766" s="208">
        <v>2.97</v>
      </c>
      <c r="L766" s="208">
        <v>66</v>
      </c>
      <c r="M766" s="208">
        <v>0.2</v>
      </c>
      <c r="N766" s="209">
        <f t="shared" si="115"/>
        <v>0.38999999999999996</v>
      </c>
      <c r="O766" s="209">
        <v>0.59</v>
      </c>
      <c r="P766" s="214">
        <f t="shared" si="112"/>
        <v>0.33999999999999997</v>
      </c>
      <c r="Q766" s="164">
        <v>0.25</v>
      </c>
      <c r="R766" s="209">
        <f t="shared" si="114"/>
        <v>80.717548002141626</v>
      </c>
      <c r="S766" s="142"/>
      <c r="U766" s="203">
        <f t="shared" si="113"/>
        <v>4.3909559990000018</v>
      </c>
    </row>
    <row r="767" spans="2:21" x14ac:dyDescent="0.2">
      <c r="B767" s="158"/>
      <c r="C767" s="204" t="s">
        <v>76</v>
      </c>
      <c r="D767" s="204" t="s">
        <v>528</v>
      </c>
      <c r="E767" s="204">
        <v>0.05</v>
      </c>
      <c r="F767" s="204">
        <v>0.19</v>
      </c>
      <c r="G767" s="204">
        <v>0.09</v>
      </c>
      <c r="H767" s="204">
        <v>0.67</v>
      </c>
      <c r="I767" s="204" t="s">
        <v>194</v>
      </c>
      <c r="J767" s="204">
        <v>0.95</v>
      </c>
      <c r="K767" s="204">
        <v>2.99</v>
      </c>
      <c r="L767" s="204">
        <v>91.2</v>
      </c>
      <c r="M767" s="204">
        <v>0.21</v>
      </c>
      <c r="N767" s="209">
        <f t="shared" si="115"/>
        <v>0.39</v>
      </c>
      <c r="O767" s="211">
        <v>0.6</v>
      </c>
      <c r="P767" s="218">
        <f t="shared" si="112"/>
        <v>0.36</v>
      </c>
      <c r="Q767" s="215">
        <v>0.24</v>
      </c>
      <c r="R767" s="209">
        <f t="shared" si="114"/>
        <v>85.886615332627812</v>
      </c>
      <c r="S767" s="147"/>
      <c r="U767" s="203">
        <f t="shared" si="113"/>
        <v>4.4530280000000015</v>
      </c>
    </row>
    <row r="768" spans="2:21" x14ac:dyDescent="0.2">
      <c r="B768" s="148">
        <v>207</v>
      </c>
      <c r="C768" s="207" t="s">
        <v>178</v>
      </c>
      <c r="D768" s="207" t="s">
        <v>302</v>
      </c>
      <c r="E768" s="207">
        <v>0.14000000000000001</v>
      </c>
      <c r="F768" s="207">
        <v>0.23</v>
      </c>
      <c r="G768" s="207">
        <v>0.28999999999999998</v>
      </c>
      <c r="H768" s="207">
        <v>0.33</v>
      </c>
      <c r="I768" s="207" t="s">
        <v>59</v>
      </c>
      <c r="J768" s="207">
        <v>1.29</v>
      </c>
      <c r="K768" s="207">
        <v>2.9</v>
      </c>
      <c r="L768" s="207">
        <v>13.3</v>
      </c>
      <c r="M768" s="207">
        <v>0.09</v>
      </c>
      <c r="N768" s="210">
        <f t="shared" si="115"/>
        <v>0.43000000000000005</v>
      </c>
      <c r="O768" s="210">
        <v>0.52</v>
      </c>
      <c r="P768" s="214">
        <f t="shared" si="112"/>
        <v>0.29000000000000004</v>
      </c>
      <c r="Q768" s="213">
        <v>0.23</v>
      </c>
      <c r="R768" s="210">
        <f t="shared" si="114"/>
        <v>44.792388077482272</v>
      </c>
      <c r="S768" s="163" t="s">
        <v>566</v>
      </c>
      <c r="U768" s="203">
        <f t="shared" si="113"/>
        <v>3.8020382160000019</v>
      </c>
    </row>
    <row r="769" spans="2:21" x14ac:dyDescent="0.2">
      <c r="B769" s="140"/>
      <c r="C769" s="208" t="s">
        <v>18</v>
      </c>
      <c r="D769" s="208" t="s">
        <v>529</v>
      </c>
      <c r="E769" s="208">
        <v>0.12</v>
      </c>
      <c r="F769" s="209">
        <v>0.2</v>
      </c>
      <c r="G769" s="208">
        <v>0.27</v>
      </c>
      <c r="H769" s="208">
        <v>0.41</v>
      </c>
      <c r="I769" s="208" t="s">
        <v>6</v>
      </c>
      <c r="J769" s="209">
        <v>1.2</v>
      </c>
      <c r="K769" s="208">
        <v>2.94</v>
      </c>
      <c r="L769" s="208">
        <v>47.4</v>
      </c>
      <c r="M769" s="208">
        <v>0.14000000000000001</v>
      </c>
      <c r="N769" s="209">
        <f t="shared" si="115"/>
        <v>0.41000000000000003</v>
      </c>
      <c r="O769" s="209">
        <v>0.55000000000000004</v>
      </c>
      <c r="P769" s="214">
        <f t="shared" si="112"/>
        <v>0.31000000000000005</v>
      </c>
      <c r="Q769" s="164">
        <v>0.24</v>
      </c>
      <c r="R769" s="209">
        <f t="shared" si="114"/>
        <v>62.045432565189635</v>
      </c>
      <c r="S769" s="142"/>
      <c r="U769" s="203">
        <f t="shared" si="113"/>
        <v>4.1278669000000017</v>
      </c>
    </row>
    <row r="770" spans="2:21" x14ac:dyDescent="0.2">
      <c r="B770" s="140"/>
      <c r="C770" s="208" t="s">
        <v>75</v>
      </c>
      <c r="D770" s="208" t="s">
        <v>530</v>
      </c>
      <c r="E770" s="208">
        <v>0.11</v>
      </c>
      <c r="F770" s="208">
        <v>0.18</v>
      </c>
      <c r="G770" s="209">
        <v>0.3</v>
      </c>
      <c r="H770" s="208">
        <v>0.41</v>
      </c>
      <c r="I770" s="208" t="s">
        <v>6</v>
      </c>
      <c r="J770" s="208">
        <v>1.05</v>
      </c>
      <c r="K770" s="208">
        <v>2.93</v>
      </c>
      <c r="L770" s="208">
        <v>58.6</v>
      </c>
      <c r="M770" s="208">
        <v>0.18</v>
      </c>
      <c r="N770" s="209">
        <f t="shared" si="115"/>
        <v>0.41</v>
      </c>
      <c r="O770" s="209">
        <v>0.59</v>
      </c>
      <c r="P770" s="214">
        <f t="shared" si="112"/>
        <v>0.37</v>
      </c>
      <c r="Q770" s="164">
        <v>0.22</v>
      </c>
      <c r="R770" s="209">
        <f t="shared" si="114"/>
        <v>65.627267388707992</v>
      </c>
      <c r="S770" s="142"/>
      <c r="U770" s="203">
        <f t="shared" si="113"/>
        <v>4.1839912710000009</v>
      </c>
    </row>
    <row r="771" spans="2:21" x14ac:dyDescent="0.2">
      <c r="B771" s="144"/>
      <c r="C771" s="204" t="s">
        <v>76</v>
      </c>
      <c r="D771" s="204" t="s">
        <v>531</v>
      </c>
      <c r="E771" s="204">
        <v>0.11</v>
      </c>
      <c r="F771" s="204">
        <v>0.16</v>
      </c>
      <c r="G771" s="204">
        <v>0.26</v>
      </c>
      <c r="H771" s="204">
        <v>0.46</v>
      </c>
      <c r="I771" s="204" t="s">
        <v>6</v>
      </c>
      <c r="J771" s="204">
        <v>0.98</v>
      </c>
      <c r="K771" s="204">
        <v>2.95</v>
      </c>
      <c r="L771" s="204">
        <v>85.4</v>
      </c>
      <c r="M771" s="204">
        <v>0.23</v>
      </c>
      <c r="N771" s="209">
        <f t="shared" si="115"/>
        <v>0.39</v>
      </c>
      <c r="O771" s="211">
        <v>0.62</v>
      </c>
      <c r="P771" s="218">
        <f t="shared" si="112"/>
        <v>0.37</v>
      </c>
      <c r="Q771" s="215">
        <v>0.25</v>
      </c>
      <c r="R771" s="209">
        <f t="shared" si="114"/>
        <v>72.682701745482106</v>
      </c>
      <c r="S771" s="147"/>
      <c r="U771" s="203">
        <f t="shared" si="113"/>
        <v>4.2861034160000004</v>
      </c>
    </row>
    <row r="772" spans="2:21" x14ac:dyDescent="0.2">
      <c r="B772" s="148">
        <v>208</v>
      </c>
      <c r="C772" s="207" t="s">
        <v>154</v>
      </c>
      <c r="D772" s="207" t="s">
        <v>148</v>
      </c>
      <c r="E772" s="207">
        <v>0.13</v>
      </c>
      <c r="F772" s="207">
        <v>0.16</v>
      </c>
      <c r="G772" s="210">
        <v>0.4</v>
      </c>
      <c r="H772" s="207">
        <v>0.32</v>
      </c>
      <c r="I772" s="207" t="s">
        <v>59</v>
      </c>
      <c r="J772" s="207">
        <v>0.92</v>
      </c>
      <c r="K772" s="207">
        <v>2.99</v>
      </c>
      <c r="L772" s="207">
        <v>133.30000000000001</v>
      </c>
      <c r="M772" s="207">
        <v>0.31</v>
      </c>
      <c r="N772" s="210">
        <f t="shared" si="115"/>
        <v>0.36000000000000004</v>
      </c>
      <c r="O772" s="210">
        <v>0.67</v>
      </c>
      <c r="P772" s="214">
        <f t="shared" si="112"/>
        <v>0.41000000000000003</v>
      </c>
      <c r="Q772" s="213">
        <v>0.26</v>
      </c>
      <c r="R772" s="210">
        <f t="shared" si="114"/>
        <v>54.742389748072284</v>
      </c>
      <c r="S772" s="163" t="s">
        <v>566</v>
      </c>
      <c r="U772" s="203">
        <f t="shared" si="113"/>
        <v>4.0026383590000005</v>
      </c>
    </row>
    <row r="773" spans="2:21" x14ac:dyDescent="0.2">
      <c r="B773" s="140"/>
      <c r="C773" s="208" t="s">
        <v>18</v>
      </c>
      <c r="D773" s="208" t="s">
        <v>149</v>
      </c>
      <c r="E773" s="208">
        <v>0.09</v>
      </c>
      <c r="F773" s="208">
        <v>0.15</v>
      </c>
      <c r="G773" s="208">
        <v>0.37</v>
      </c>
      <c r="H773" s="208">
        <v>0.39</v>
      </c>
      <c r="I773" s="208" t="s">
        <v>59</v>
      </c>
      <c r="J773" s="208">
        <v>0.95</v>
      </c>
      <c r="K773" s="209">
        <v>3</v>
      </c>
      <c r="L773" s="208">
        <v>82.3</v>
      </c>
      <c r="M773" s="208">
        <v>0.28999999999999998</v>
      </c>
      <c r="N773" s="209">
        <f t="shared" si="115"/>
        <v>0.36000000000000004</v>
      </c>
      <c r="O773" s="209">
        <v>0.65</v>
      </c>
      <c r="P773" s="214">
        <f t="shared" si="112"/>
        <v>0.41000000000000003</v>
      </c>
      <c r="Q773" s="164">
        <v>0.24</v>
      </c>
      <c r="R773" s="209">
        <f t="shared" si="114"/>
        <v>74.316581766955679</v>
      </c>
      <c r="S773" s="142"/>
      <c r="U773" s="203">
        <f t="shared" si="113"/>
        <v>4.3083341000000006</v>
      </c>
    </row>
    <row r="774" spans="2:21" x14ac:dyDescent="0.2">
      <c r="B774" s="140"/>
      <c r="C774" s="208" t="s">
        <v>75</v>
      </c>
      <c r="D774" s="208" t="s">
        <v>123</v>
      </c>
      <c r="E774" s="208">
        <v>7.0000000000000007E-2</v>
      </c>
      <c r="F774" s="208">
        <v>0.14000000000000001</v>
      </c>
      <c r="G774" s="208">
        <v>0.24</v>
      </c>
      <c r="H774" s="208">
        <v>0.55000000000000004</v>
      </c>
      <c r="I774" s="208" t="s">
        <v>6</v>
      </c>
      <c r="J774" s="209">
        <v>1</v>
      </c>
      <c r="K774" s="208">
        <v>2.99</v>
      </c>
      <c r="L774" s="208">
        <v>99.9</v>
      </c>
      <c r="M774" s="208">
        <v>0.25</v>
      </c>
      <c r="N774" s="209">
        <f t="shared" si="115"/>
        <v>0.35</v>
      </c>
      <c r="O774" s="209">
        <v>0.6</v>
      </c>
      <c r="P774" s="214">
        <f t="shared" si="112"/>
        <v>0.38</v>
      </c>
      <c r="Q774" s="164">
        <v>0.22</v>
      </c>
      <c r="R774" s="209">
        <f t="shared" si="114"/>
        <v>101.59214305314397</v>
      </c>
      <c r="S774" s="142"/>
      <c r="U774" s="203">
        <f t="shared" si="113"/>
        <v>4.6209662000000016</v>
      </c>
    </row>
    <row r="775" spans="2:21" x14ac:dyDescent="0.2">
      <c r="B775" s="144"/>
      <c r="C775" s="204" t="s">
        <v>76</v>
      </c>
      <c r="D775" s="204" t="s">
        <v>532</v>
      </c>
      <c r="E775" s="204">
        <v>7.0000000000000007E-2</v>
      </c>
      <c r="F775" s="204">
        <v>0.14000000000000001</v>
      </c>
      <c r="G775" s="204">
        <v>0.25</v>
      </c>
      <c r="H775" s="204">
        <v>0.53</v>
      </c>
      <c r="I775" s="204" t="s">
        <v>6</v>
      </c>
      <c r="J775" s="204">
        <v>0.97</v>
      </c>
      <c r="K775" s="204">
        <v>2.99</v>
      </c>
      <c r="L775" s="204">
        <v>87</v>
      </c>
      <c r="M775" s="204">
        <v>0.27</v>
      </c>
      <c r="N775" s="209">
        <f t="shared" si="115"/>
        <v>0.36</v>
      </c>
      <c r="O775" s="211">
        <v>0.63</v>
      </c>
      <c r="P775" s="218">
        <f t="shared" si="112"/>
        <v>0.39</v>
      </c>
      <c r="Q775" s="215">
        <v>0.24</v>
      </c>
      <c r="R775" s="209">
        <f t="shared" si="114"/>
        <v>93.472175054027332</v>
      </c>
      <c r="S775" s="147"/>
      <c r="U775" s="203">
        <f t="shared" si="113"/>
        <v>4.5376637990000006</v>
      </c>
    </row>
    <row r="776" spans="2:21" x14ac:dyDescent="0.2">
      <c r="B776" s="148">
        <v>209</v>
      </c>
      <c r="C776" s="207" t="s">
        <v>178</v>
      </c>
      <c r="D776" s="207" t="s">
        <v>138</v>
      </c>
      <c r="E776" s="207">
        <v>0.18</v>
      </c>
      <c r="F776" s="207">
        <v>0.23</v>
      </c>
      <c r="G776" s="207">
        <v>0.41</v>
      </c>
      <c r="H776" s="207">
        <v>0.36</v>
      </c>
      <c r="I776" s="207" t="s">
        <v>59</v>
      </c>
      <c r="J776" s="207">
        <v>1.26</v>
      </c>
      <c r="K776" s="207">
        <v>2.99</v>
      </c>
      <c r="L776" s="207">
        <v>14.3</v>
      </c>
      <c r="M776" s="210">
        <v>0.1</v>
      </c>
      <c r="N776" s="210">
        <f t="shared" si="115"/>
        <v>0.46000000000000008</v>
      </c>
      <c r="O776" s="210">
        <v>0.56000000000000005</v>
      </c>
      <c r="P776" s="214">
        <f t="shared" si="112"/>
        <v>0.33000000000000007</v>
      </c>
      <c r="Q776" s="213">
        <v>0.23</v>
      </c>
      <c r="R776" s="210">
        <f t="shared" si="114"/>
        <v>36.130924608896201</v>
      </c>
      <c r="S776" s="163" t="s">
        <v>566</v>
      </c>
      <c r="U776" s="203">
        <f t="shared" si="113"/>
        <v>3.5871491359999998</v>
      </c>
    </row>
    <row r="777" spans="2:21" x14ac:dyDescent="0.2">
      <c r="B777" s="136"/>
      <c r="C777" s="208" t="s">
        <v>18</v>
      </c>
      <c r="D777" s="208" t="s">
        <v>533</v>
      </c>
      <c r="E777" s="208">
        <v>0.16</v>
      </c>
      <c r="F777" s="208">
        <v>0.21</v>
      </c>
      <c r="G777" s="208">
        <v>0.36</v>
      </c>
      <c r="H777" s="208">
        <v>0.43</v>
      </c>
      <c r="I777" s="208" t="s">
        <v>6</v>
      </c>
      <c r="J777" s="208">
        <v>1.18</v>
      </c>
      <c r="K777" s="208">
        <v>2.96</v>
      </c>
      <c r="L777" s="208">
        <v>16.5</v>
      </c>
      <c r="M777" s="208">
        <v>0.12</v>
      </c>
      <c r="N777" s="209">
        <f t="shared" si="115"/>
        <v>0.44999999999999996</v>
      </c>
      <c r="O777" s="209">
        <v>0.56999999999999995</v>
      </c>
      <c r="P777" s="214">
        <f t="shared" si="112"/>
        <v>0.33999999999999997</v>
      </c>
      <c r="Q777" s="164">
        <v>0.23</v>
      </c>
      <c r="R777" s="209">
        <f t="shared" si="114"/>
        <v>47.891477747551228</v>
      </c>
      <c r="S777" s="142"/>
      <c r="U777" s="203">
        <f t="shared" si="113"/>
        <v>3.8689375710000009</v>
      </c>
    </row>
    <row r="778" spans="2:21" x14ac:dyDescent="0.2">
      <c r="B778" s="136"/>
      <c r="C778" s="208" t="s">
        <v>75</v>
      </c>
      <c r="D778" s="208" t="s">
        <v>65</v>
      </c>
      <c r="E778" s="208">
        <v>0.22</v>
      </c>
      <c r="F778" s="208">
        <v>0.26</v>
      </c>
      <c r="G778" s="208">
        <v>0.27</v>
      </c>
      <c r="H778" s="208">
        <v>0.47</v>
      </c>
      <c r="I778" s="208" t="s">
        <v>6</v>
      </c>
      <c r="J778" s="208">
        <v>1.05</v>
      </c>
      <c r="K778" s="209">
        <v>3</v>
      </c>
      <c r="L778" s="208">
        <v>25.8</v>
      </c>
      <c r="M778" s="208">
        <v>0.17</v>
      </c>
      <c r="N778" s="209">
        <f t="shared" si="115"/>
        <v>0.42999999999999994</v>
      </c>
      <c r="O778" s="209">
        <v>0.6</v>
      </c>
      <c r="P778" s="214">
        <f t="shared" si="112"/>
        <v>0.39</v>
      </c>
      <c r="Q778" s="164">
        <v>0.21</v>
      </c>
      <c r="R778" s="209">
        <f t="shared" si="114"/>
        <v>24.265218801957033</v>
      </c>
      <c r="S778" s="142"/>
      <c r="U778" s="203">
        <f t="shared" ref="U778:U802" si="116">6.531-(7.326*O778)+(15.8*(H778^2))+(3.809*(O778^2))+(3.44*((E778+F778))*H778)-(4.989*(E778+F778)*O778)+(16.1*((E778+F778)^2)*(O778^2))+(16*H778*(O778^2))-(13.6*((E778+F778)^2)*H778)-(34.8*(H778^2)*O778)-(7.99*((E778+F778)^2)*O778)</f>
        <v>3.1890440000000004</v>
      </c>
    </row>
    <row r="779" spans="2:21" x14ac:dyDescent="0.2">
      <c r="B779" s="158"/>
      <c r="C779" s="204" t="s">
        <v>76</v>
      </c>
      <c r="D779" s="204" t="s">
        <v>534</v>
      </c>
      <c r="E779" s="204">
        <v>0.17</v>
      </c>
      <c r="F779" s="204">
        <v>0.21</v>
      </c>
      <c r="G779" s="204">
        <v>0.36</v>
      </c>
      <c r="H779" s="204">
        <v>0.44</v>
      </c>
      <c r="I779" s="204" t="s">
        <v>6</v>
      </c>
      <c r="J779" s="204">
        <v>1.05</v>
      </c>
      <c r="K779" s="204">
        <v>2.98</v>
      </c>
      <c r="L779" s="204">
        <v>39.5</v>
      </c>
      <c r="M779" s="211">
        <v>0.2</v>
      </c>
      <c r="N779" s="209">
        <f t="shared" si="115"/>
        <v>0.41</v>
      </c>
      <c r="O779" s="211">
        <v>0.61</v>
      </c>
      <c r="P779" s="218">
        <f t="shared" si="112"/>
        <v>0.39</v>
      </c>
      <c r="Q779" s="215">
        <v>0.22</v>
      </c>
      <c r="R779" s="209">
        <f t="shared" si="114"/>
        <v>43.12496673547848</v>
      </c>
      <c r="S779" s="147"/>
      <c r="U779" s="203">
        <f t="shared" si="116"/>
        <v>3.7641021040000027</v>
      </c>
    </row>
    <row r="780" spans="2:21" x14ac:dyDescent="0.2">
      <c r="B780" s="148">
        <v>210</v>
      </c>
      <c r="C780" s="207" t="s">
        <v>178</v>
      </c>
      <c r="D780" s="207" t="s">
        <v>84</v>
      </c>
      <c r="E780" s="207">
        <v>0.09</v>
      </c>
      <c r="F780" s="207">
        <v>0.16</v>
      </c>
      <c r="G780" s="207">
        <v>0.31</v>
      </c>
      <c r="H780" s="207">
        <v>0.44</v>
      </c>
      <c r="I780" s="207" t="s">
        <v>6</v>
      </c>
      <c r="J780" s="207">
        <v>1.27</v>
      </c>
      <c r="K780" s="210">
        <v>3</v>
      </c>
      <c r="L780" s="207">
        <v>8</v>
      </c>
      <c r="M780" s="207">
        <v>0.13</v>
      </c>
      <c r="N780" s="210">
        <f t="shared" si="115"/>
        <v>0.44999999999999996</v>
      </c>
      <c r="O780" s="210">
        <v>0.57999999999999996</v>
      </c>
      <c r="P780" s="214">
        <f t="shared" si="112"/>
        <v>0.37</v>
      </c>
      <c r="Q780" s="213">
        <v>0.21</v>
      </c>
      <c r="R780" s="210">
        <f t="shared" si="114"/>
        <v>82.487040817324996</v>
      </c>
      <c r="S780" s="163" t="s">
        <v>566</v>
      </c>
      <c r="U780" s="203">
        <f t="shared" si="116"/>
        <v>4.4126412000000013</v>
      </c>
    </row>
    <row r="781" spans="2:21" x14ac:dyDescent="0.2">
      <c r="B781" s="136"/>
      <c r="C781" s="208" t="s">
        <v>18</v>
      </c>
      <c r="D781" s="141" t="s">
        <v>535</v>
      </c>
      <c r="E781" s="208">
        <v>0.06</v>
      </c>
      <c r="F781" s="208">
        <v>0.11</v>
      </c>
      <c r="G781" s="208">
        <v>0.27</v>
      </c>
      <c r="H781" s="208">
        <v>0.56000000000000005</v>
      </c>
      <c r="I781" s="208" t="s">
        <v>6</v>
      </c>
      <c r="J781" s="208">
        <v>1.1399999999999999</v>
      </c>
      <c r="K781" s="208">
        <v>3.02</v>
      </c>
      <c r="L781" s="208">
        <v>23.2</v>
      </c>
      <c r="M781" s="208">
        <v>0.14000000000000001</v>
      </c>
      <c r="N781" s="209">
        <f t="shared" si="115"/>
        <v>0.42000000000000004</v>
      </c>
      <c r="O781" s="209">
        <v>0.56000000000000005</v>
      </c>
      <c r="P781" s="214">
        <f t="shared" si="112"/>
        <v>0.34000000000000008</v>
      </c>
      <c r="Q781" s="164">
        <v>0.22</v>
      </c>
      <c r="R781" s="209">
        <f t="shared" si="114"/>
        <v>137.72778767052412</v>
      </c>
      <c r="S781" s="142"/>
      <c r="U781" s="203">
        <f t="shared" si="116"/>
        <v>4.9252791840000008</v>
      </c>
    </row>
    <row r="782" spans="2:21" x14ac:dyDescent="0.2">
      <c r="B782" s="136"/>
      <c r="C782" s="208" t="s">
        <v>75</v>
      </c>
      <c r="D782" s="208" t="s">
        <v>536</v>
      </c>
      <c r="E782" s="208">
        <v>7.0000000000000007E-2</v>
      </c>
      <c r="F782" s="208">
        <v>0.16</v>
      </c>
      <c r="G782" s="208">
        <v>0.26</v>
      </c>
      <c r="H782" s="208">
        <v>0.51</v>
      </c>
      <c r="I782" s="208" t="s">
        <v>6</v>
      </c>
      <c r="J782" s="208">
        <v>1.05</v>
      </c>
      <c r="K782" s="209">
        <v>3</v>
      </c>
      <c r="L782" s="208">
        <v>46.5</v>
      </c>
      <c r="M782" s="209">
        <v>0.2</v>
      </c>
      <c r="N782" s="209">
        <f t="shared" si="115"/>
        <v>0.39999999999999997</v>
      </c>
      <c r="O782" s="209">
        <v>0.6</v>
      </c>
      <c r="P782" s="214">
        <f t="shared" si="112"/>
        <v>0.35</v>
      </c>
      <c r="Q782" s="164">
        <v>0.25</v>
      </c>
      <c r="R782" s="209">
        <f t="shared" si="114"/>
        <v>92.208599843177979</v>
      </c>
      <c r="S782" s="142"/>
      <c r="U782" s="203">
        <f t="shared" si="116"/>
        <v>4.5240533999999988</v>
      </c>
    </row>
    <row r="783" spans="2:21" x14ac:dyDescent="0.2">
      <c r="B783" s="158"/>
      <c r="C783" s="204" t="s">
        <v>76</v>
      </c>
      <c r="D783" s="204" t="s">
        <v>537</v>
      </c>
      <c r="E783" s="204">
        <v>0.06</v>
      </c>
      <c r="F783" s="204">
        <v>0.22</v>
      </c>
      <c r="G783" s="204">
        <v>0.19</v>
      </c>
      <c r="H783" s="204">
        <v>0.53</v>
      </c>
      <c r="I783" s="204" t="s">
        <v>6</v>
      </c>
      <c r="J783" s="204">
        <v>1.04</v>
      </c>
      <c r="K783" s="204">
        <v>2.98</v>
      </c>
      <c r="L783" s="204">
        <v>49.1</v>
      </c>
      <c r="M783" s="204">
        <v>0.24</v>
      </c>
      <c r="N783" s="209">
        <f t="shared" si="115"/>
        <v>0.38</v>
      </c>
      <c r="O783" s="211">
        <v>0.62</v>
      </c>
      <c r="P783" s="214">
        <f t="shared" si="112"/>
        <v>0.38</v>
      </c>
      <c r="Q783" s="215">
        <v>0.24</v>
      </c>
      <c r="R783" s="209">
        <f t="shared" si="114"/>
        <v>71.265955861977588</v>
      </c>
      <c r="S783" s="147"/>
      <c r="U783" s="203">
        <f t="shared" si="116"/>
        <v>4.266418736000003</v>
      </c>
    </row>
    <row r="784" spans="2:21" x14ac:dyDescent="0.2">
      <c r="B784" s="148">
        <v>211</v>
      </c>
      <c r="C784" s="207" t="s">
        <v>154</v>
      </c>
      <c r="D784" s="207" t="s">
        <v>162</v>
      </c>
      <c r="E784" s="210">
        <v>0.1</v>
      </c>
      <c r="F784" s="207">
        <v>0.15</v>
      </c>
      <c r="G784" s="207">
        <v>0.32</v>
      </c>
      <c r="H784" s="207">
        <v>0.43</v>
      </c>
      <c r="I784" s="207" t="s">
        <v>6</v>
      </c>
      <c r="J784" s="207">
        <v>0.98</v>
      </c>
      <c r="K784" s="207">
        <v>2.97</v>
      </c>
      <c r="L784" s="207">
        <v>109.6</v>
      </c>
      <c r="M784" s="207">
        <v>0.27</v>
      </c>
      <c r="N784" s="210">
        <f t="shared" si="115"/>
        <v>0.36</v>
      </c>
      <c r="O784" s="210">
        <v>0.63</v>
      </c>
      <c r="P784" s="216">
        <f t="shared" ref="P784:P816" si="117">10^((LOG(L784*24)-4.3)/2.8)</f>
        <v>0.48497803545579143</v>
      </c>
      <c r="Q784" s="213" t="s">
        <v>131</v>
      </c>
      <c r="R784" s="210">
        <f t="shared" si="114"/>
        <v>75.873188553066768</v>
      </c>
      <c r="S784" s="163" t="s">
        <v>566</v>
      </c>
      <c r="U784" s="203">
        <f t="shared" si="116"/>
        <v>4.3290633749999996</v>
      </c>
    </row>
    <row r="785" spans="2:21" x14ac:dyDescent="0.2">
      <c r="B785" s="136"/>
      <c r="C785" s="208" t="s">
        <v>18</v>
      </c>
      <c r="D785" s="208" t="s">
        <v>419</v>
      </c>
      <c r="E785" s="208">
        <v>0.05</v>
      </c>
      <c r="F785" s="208">
        <v>0.11</v>
      </c>
      <c r="G785" s="208">
        <v>0.28000000000000003</v>
      </c>
      <c r="H785" s="208">
        <v>0.56000000000000005</v>
      </c>
      <c r="I785" s="208" t="s">
        <v>6</v>
      </c>
      <c r="J785" s="208">
        <v>0.98</v>
      </c>
      <c r="K785" s="208">
        <v>2.99</v>
      </c>
      <c r="L785" s="208">
        <v>93.9</v>
      </c>
      <c r="M785" s="208">
        <v>0.28000000000000003</v>
      </c>
      <c r="N785" s="209">
        <f t="shared" si="115"/>
        <v>0.36</v>
      </c>
      <c r="O785" s="209">
        <v>0.64</v>
      </c>
      <c r="P785" s="214">
        <f t="shared" si="117"/>
        <v>0.4589250103898902</v>
      </c>
      <c r="Q785" s="164" t="s">
        <v>131</v>
      </c>
      <c r="R785" s="209">
        <f t="shared" si="114"/>
        <v>108.11728131264198</v>
      </c>
      <c r="S785" s="142"/>
      <c r="U785" s="203">
        <f t="shared" si="116"/>
        <v>4.6832165760000022</v>
      </c>
    </row>
    <row r="786" spans="2:21" x14ac:dyDescent="0.2">
      <c r="B786" s="136"/>
      <c r="C786" s="208" t="s">
        <v>75</v>
      </c>
      <c r="D786" s="208" t="s">
        <v>420</v>
      </c>
      <c r="E786" s="208">
        <v>0.03</v>
      </c>
      <c r="F786" s="208">
        <v>0.13</v>
      </c>
      <c r="G786" s="208">
        <v>0.28000000000000003</v>
      </c>
      <c r="H786" s="208">
        <v>0.56000000000000005</v>
      </c>
      <c r="I786" s="208" t="s">
        <v>6</v>
      </c>
      <c r="J786" s="208">
        <v>0.96</v>
      </c>
      <c r="K786" s="208">
        <v>2.98</v>
      </c>
      <c r="L786" s="208">
        <v>81.2</v>
      </c>
      <c r="M786" s="208">
        <v>0.26</v>
      </c>
      <c r="N786" s="209">
        <f t="shared" si="115"/>
        <v>0.37</v>
      </c>
      <c r="O786" s="209">
        <v>0.63</v>
      </c>
      <c r="P786" s="214">
        <f t="shared" si="117"/>
        <v>0.43571508575833579</v>
      </c>
      <c r="Q786" s="164" t="s">
        <v>131</v>
      </c>
      <c r="R786" s="209">
        <f t="shared" si="114"/>
        <v>110.85649022888472</v>
      </c>
      <c r="S786" s="142"/>
      <c r="U786" s="203">
        <f t="shared" si="116"/>
        <v>4.7082364840000004</v>
      </c>
    </row>
    <row r="787" spans="2:21" x14ac:dyDescent="0.2">
      <c r="B787" s="158"/>
      <c r="C787" s="204" t="s">
        <v>76</v>
      </c>
      <c r="D787" s="204" t="s">
        <v>295</v>
      </c>
      <c r="E787" s="204">
        <v>0.04</v>
      </c>
      <c r="F787" s="204">
        <v>0.12</v>
      </c>
      <c r="G787" s="204">
        <v>0.3</v>
      </c>
      <c r="H787" s="204">
        <v>0.54</v>
      </c>
      <c r="I787" s="204" t="s">
        <v>6</v>
      </c>
      <c r="J787" s="204">
        <v>0.94</v>
      </c>
      <c r="K787" s="204">
        <v>2.98</v>
      </c>
      <c r="L787" s="204">
        <v>64.400000000000006</v>
      </c>
      <c r="M787" s="204">
        <v>0.26</v>
      </c>
      <c r="N787" s="209">
        <f t="shared" si="115"/>
        <v>0.38</v>
      </c>
      <c r="O787" s="211">
        <v>0.64</v>
      </c>
      <c r="P787" s="214">
        <f t="shared" si="117"/>
        <v>0.40109658793717901</v>
      </c>
      <c r="Q787" s="215" t="s">
        <v>131</v>
      </c>
      <c r="R787" s="209">
        <f t="shared" si="114"/>
        <v>108.90585310334147</v>
      </c>
      <c r="S787" s="147"/>
      <c r="U787" s="203">
        <f t="shared" si="116"/>
        <v>4.6904837760000007</v>
      </c>
    </row>
    <row r="788" spans="2:21" x14ac:dyDescent="0.2">
      <c r="B788" s="148">
        <v>212</v>
      </c>
      <c r="C788" s="207" t="s">
        <v>178</v>
      </c>
      <c r="D788" s="207" t="s">
        <v>162</v>
      </c>
      <c r="E788" s="207">
        <v>0.09</v>
      </c>
      <c r="F788" s="207">
        <v>0.24</v>
      </c>
      <c r="G788" s="207">
        <v>0.28000000000000003</v>
      </c>
      <c r="H788" s="207">
        <v>0.39</v>
      </c>
      <c r="I788" s="207" t="s">
        <v>59</v>
      </c>
      <c r="J788" s="207">
        <v>1.1499999999999999</v>
      </c>
      <c r="K788" s="210">
        <v>3</v>
      </c>
      <c r="L788" s="207">
        <v>21.5</v>
      </c>
      <c r="M788" s="207">
        <v>0.17</v>
      </c>
      <c r="N788" s="210">
        <f t="shared" si="115"/>
        <v>0.41999999999999993</v>
      </c>
      <c r="O788" s="210">
        <v>0.59</v>
      </c>
      <c r="P788" s="216">
        <f t="shared" si="117"/>
        <v>0.27107482067949945</v>
      </c>
      <c r="Q788" s="213" t="s">
        <v>131</v>
      </c>
      <c r="R788" s="210">
        <f t="shared" si="114"/>
        <v>53.394009552039023</v>
      </c>
      <c r="S788" s="163" t="s">
        <v>566</v>
      </c>
      <c r="U788" s="203">
        <f t="shared" si="116"/>
        <v>3.9776985590000002</v>
      </c>
    </row>
    <row r="789" spans="2:21" x14ac:dyDescent="0.2">
      <c r="B789" s="136"/>
      <c r="C789" s="208" t="s">
        <v>18</v>
      </c>
      <c r="D789" s="208" t="s">
        <v>538</v>
      </c>
      <c r="E789" s="208">
        <v>0.05</v>
      </c>
      <c r="F789" s="208">
        <v>0.11</v>
      </c>
      <c r="G789" s="208">
        <v>0.23</v>
      </c>
      <c r="H789" s="208">
        <v>0.62</v>
      </c>
      <c r="I789" s="208" t="s">
        <v>194</v>
      </c>
      <c r="J789" s="208">
        <v>1.05</v>
      </c>
      <c r="K789" s="208">
        <v>2.98</v>
      </c>
      <c r="L789" s="208">
        <v>54.6</v>
      </c>
      <c r="M789" s="209">
        <v>0.2</v>
      </c>
      <c r="N789" s="209">
        <f t="shared" si="115"/>
        <v>0.38999999999999996</v>
      </c>
      <c r="O789" s="209">
        <v>0.59</v>
      </c>
      <c r="P789" s="214">
        <f t="shared" si="117"/>
        <v>0.37813270758626277</v>
      </c>
      <c r="Q789" s="164" t="s">
        <v>131</v>
      </c>
      <c r="R789" s="209">
        <f t="shared" si="114"/>
        <v>127.22577143432014</v>
      </c>
      <c r="S789" s="142"/>
      <c r="U789" s="203">
        <f t="shared" si="116"/>
        <v>4.8459632360000002</v>
      </c>
    </row>
    <row r="790" spans="2:21" x14ac:dyDescent="0.2">
      <c r="B790" s="136"/>
      <c r="C790" s="208" t="s">
        <v>75</v>
      </c>
      <c r="D790" s="208" t="s">
        <v>539</v>
      </c>
      <c r="E790" s="208">
        <v>0.03</v>
      </c>
      <c r="F790" s="208">
        <v>0.12</v>
      </c>
      <c r="G790" s="208">
        <v>0.28999999999999998</v>
      </c>
      <c r="H790" s="208">
        <v>0.56000000000000005</v>
      </c>
      <c r="I790" s="208" t="s">
        <v>6</v>
      </c>
      <c r="J790" s="209">
        <v>1</v>
      </c>
      <c r="K790" s="208">
        <v>2.96</v>
      </c>
      <c r="L790" s="208">
        <v>55.1</v>
      </c>
      <c r="M790" s="208">
        <v>0.21</v>
      </c>
      <c r="N790" s="209">
        <f t="shared" si="115"/>
        <v>0.4</v>
      </c>
      <c r="O790" s="209">
        <v>0.61</v>
      </c>
      <c r="P790" s="214">
        <f t="shared" si="117"/>
        <v>0.3793657832917019</v>
      </c>
      <c r="Q790" s="164" t="s">
        <v>131</v>
      </c>
      <c r="R790" s="209">
        <f t="shared" si="114"/>
        <v>121.20715117637451</v>
      </c>
      <c r="S790" s="142"/>
      <c r="U790" s="203">
        <f t="shared" si="116"/>
        <v>4.7975010749999996</v>
      </c>
    </row>
    <row r="791" spans="2:21" x14ac:dyDescent="0.2">
      <c r="B791" s="158"/>
      <c r="C791" s="204" t="s">
        <v>76</v>
      </c>
      <c r="D791" s="204" t="s">
        <v>449</v>
      </c>
      <c r="E791" s="204">
        <v>0.03</v>
      </c>
      <c r="F791" s="204">
        <v>0.18</v>
      </c>
      <c r="G791" s="204">
        <v>0.28999999999999998</v>
      </c>
      <c r="H791" s="204">
        <v>0.48</v>
      </c>
      <c r="I791" s="204" t="s">
        <v>6</v>
      </c>
      <c r="J791" s="204">
        <v>0.98</v>
      </c>
      <c r="K791" s="204">
        <v>2.99</v>
      </c>
      <c r="L791" s="204">
        <v>51.1</v>
      </c>
      <c r="M791" s="204">
        <v>0.25</v>
      </c>
      <c r="N791" s="209">
        <f t="shared" si="115"/>
        <v>0.4</v>
      </c>
      <c r="O791" s="211">
        <v>0.65</v>
      </c>
      <c r="P791" s="214">
        <f t="shared" si="117"/>
        <v>0.36929091370018063</v>
      </c>
      <c r="Q791" s="215" t="s">
        <v>131</v>
      </c>
      <c r="R791" s="209">
        <f t="shared" si="114"/>
        <v>90.079181231345487</v>
      </c>
      <c r="S791" s="147"/>
      <c r="U791" s="203">
        <f t="shared" si="116"/>
        <v>4.5006890749999995</v>
      </c>
    </row>
    <row r="792" spans="2:21" x14ac:dyDescent="0.2">
      <c r="B792" s="148">
        <v>213</v>
      </c>
      <c r="C792" s="207" t="s">
        <v>178</v>
      </c>
      <c r="D792" s="207" t="s">
        <v>36</v>
      </c>
      <c r="E792" s="207">
        <v>0.15</v>
      </c>
      <c r="F792" s="207">
        <v>0.28000000000000003</v>
      </c>
      <c r="G792" s="207">
        <v>0.22</v>
      </c>
      <c r="H792" s="207">
        <v>0.35</v>
      </c>
      <c r="I792" s="207" t="s">
        <v>59</v>
      </c>
      <c r="J792" s="207">
        <v>1.1599999999999999</v>
      </c>
      <c r="K792" s="207">
        <v>2.99</v>
      </c>
      <c r="L792" s="207">
        <v>24.1</v>
      </c>
      <c r="M792" s="207">
        <v>0.17</v>
      </c>
      <c r="N792" s="210">
        <f t="shared" si="115"/>
        <v>0.42999999999999994</v>
      </c>
      <c r="O792" s="210">
        <v>0.6</v>
      </c>
      <c r="P792" s="216">
        <f t="shared" si="117"/>
        <v>0.28235521656400486</v>
      </c>
      <c r="Q792" s="213" t="s">
        <v>131</v>
      </c>
      <c r="R792" s="210">
        <f t="shared" si="114"/>
        <v>31.063820064495321</v>
      </c>
      <c r="S792" s="163" t="s">
        <v>566</v>
      </c>
      <c r="U792" s="203">
        <f t="shared" si="116"/>
        <v>3.4360438000000006</v>
      </c>
    </row>
    <row r="793" spans="2:21" x14ac:dyDescent="0.2">
      <c r="B793" s="136"/>
      <c r="C793" s="208" t="s">
        <v>18</v>
      </c>
      <c r="D793" s="208" t="s">
        <v>540</v>
      </c>
      <c r="E793" s="209">
        <v>0.1</v>
      </c>
      <c r="F793" s="208">
        <v>0.18</v>
      </c>
      <c r="G793" s="208">
        <v>0.23</v>
      </c>
      <c r="H793" s="208">
        <v>0.49</v>
      </c>
      <c r="I793" s="208" t="s">
        <v>6</v>
      </c>
      <c r="J793" s="209">
        <v>1.1000000000000001</v>
      </c>
      <c r="K793" s="208">
        <v>2.99</v>
      </c>
      <c r="L793" s="208">
        <v>44.6</v>
      </c>
      <c r="M793" s="208">
        <v>0.15</v>
      </c>
      <c r="N793" s="209">
        <f t="shared" si="115"/>
        <v>0.41999999999999993</v>
      </c>
      <c r="O793" s="209">
        <v>0.56999999999999995</v>
      </c>
      <c r="P793" s="214">
        <f t="shared" si="117"/>
        <v>0.35177620909816421</v>
      </c>
      <c r="Q793" s="164" t="s">
        <v>131</v>
      </c>
      <c r="R793" s="209">
        <f t="shared" si="114"/>
        <v>79.615369310289125</v>
      </c>
      <c r="S793" s="142"/>
      <c r="U793" s="203">
        <f t="shared" si="116"/>
        <v>4.3772071559999999</v>
      </c>
    </row>
    <row r="794" spans="2:21" x14ac:dyDescent="0.2">
      <c r="B794" s="136"/>
      <c r="C794" s="208" t="s">
        <v>75</v>
      </c>
      <c r="D794" s="208" t="s">
        <v>433</v>
      </c>
      <c r="E794" s="208">
        <v>0.09</v>
      </c>
      <c r="F794" s="208">
        <v>0.17</v>
      </c>
      <c r="G794" s="208">
        <v>0.25</v>
      </c>
      <c r="H794" s="208">
        <v>0.49</v>
      </c>
      <c r="I794" s="208" t="s">
        <v>6</v>
      </c>
      <c r="J794" s="208">
        <v>0.97</v>
      </c>
      <c r="K794" s="208">
        <v>3.01</v>
      </c>
      <c r="L794" s="208">
        <v>61</v>
      </c>
      <c r="M794" s="208">
        <v>0.24</v>
      </c>
      <c r="N794" s="209">
        <f t="shared" si="115"/>
        <v>0.37</v>
      </c>
      <c r="O794" s="209">
        <v>0.61</v>
      </c>
      <c r="P794" s="214">
        <f t="shared" si="117"/>
        <v>0.39340157909994511</v>
      </c>
      <c r="Q794" s="164" t="s">
        <v>131</v>
      </c>
      <c r="R794" s="209">
        <f t="shared" si="114"/>
        <v>78.687744261757388</v>
      </c>
      <c r="S794" s="142"/>
      <c r="U794" s="203">
        <f t="shared" si="116"/>
        <v>4.3654874160000006</v>
      </c>
    </row>
    <row r="795" spans="2:21" x14ac:dyDescent="0.2">
      <c r="B795" s="158"/>
      <c r="C795" s="204" t="s">
        <v>76</v>
      </c>
      <c r="D795" s="204" t="s">
        <v>453</v>
      </c>
      <c r="E795" s="204">
        <v>0.08</v>
      </c>
      <c r="F795" s="204">
        <v>0.23</v>
      </c>
      <c r="G795" s="204">
        <v>0.26</v>
      </c>
      <c r="H795" s="208">
        <v>0.43</v>
      </c>
      <c r="I795" s="204" t="s">
        <v>6</v>
      </c>
      <c r="J795" s="204">
        <v>0.98</v>
      </c>
      <c r="K795" s="204">
        <v>2.96</v>
      </c>
      <c r="L795" s="204">
        <v>51.6</v>
      </c>
      <c r="M795" s="204">
        <v>0.28000000000000003</v>
      </c>
      <c r="N795" s="209">
        <f t="shared" si="115"/>
        <v>0.35</v>
      </c>
      <c r="O795" s="211">
        <v>0.63</v>
      </c>
      <c r="P795" s="214">
        <f t="shared" si="117"/>
        <v>0.37057738155967329</v>
      </c>
      <c r="Q795" s="215" t="s">
        <v>131</v>
      </c>
      <c r="R795" s="209">
        <f t="shared" si="114"/>
        <v>59.045780222641099</v>
      </c>
      <c r="S795" s="147"/>
      <c r="U795" s="203">
        <f t="shared" si="116"/>
        <v>4.0783130790000008</v>
      </c>
    </row>
    <row r="796" spans="2:21" x14ac:dyDescent="0.2">
      <c r="B796" s="148">
        <v>214</v>
      </c>
      <c r="C796" s="207" t="s">
        <v>17</v>
      </c>
      <c r="D796" s="207" t="s">
        <v>131</v>
      </c>
      <c r="E796" s="290">
        <v>0.22</v>
      </c>
      <c r="F796" s="290"/>
      <c r="G796" s="207">
        <v>0.13</v>
      </c>
      <c r="H796" s="207">
        <v>0.65</v>
      </c>
      <c r="I796" s="207" t="s">
        <v>194</v>
      </c>
      <c r="J796" s="207">
        <v>1.1399999999999999</v>
      </c>
      <c r="K796" s="207">
        <v>2.86</v>
      </c>
      <c r="L796" s="207">
        <v>25.9</v>
      </c>
      <c r="M796" s="207">
        <v>0.19</v>
      </c>
      <c r="N796" s="210">
        <v>0.4</v>
      </c>
      <c r="O796" s="210">
        <v>0.59</v>
      </c>
      <c r="P796" s="216">
        <f t="shared" si="117"/>
        <v>0.28971315546789811</v>
      </c>
      <c r="Q796" s="213" t="s">
        <v>131</v>
      </c>
      <c r="R796" s="210">
        <f t="shared" si="114"/>
        <v>101.00052390439163</v>
      </c>
      <c r="S796" s="163" t="s">
        <v>566</v>
      </c>
      <c r="U796" s="203">
        <f t="shared" si="116"/>
        <v>4.6151257040000004</v>
      </c>
    </row>
    <row r="797" spans="2:21" x14ac:dyDescent="0.2">
      <c r="B797" s="158"/>
      <c r="C797" s="204" t="s">
        <v>245</v>
      </c>
      <c r="D797" s="204" t="s">
        <v>131</v>
      </c>
      <c r="E797" s="287">
        <v>0.19</v>
      </c>
      <c r="F797" s="287"/>
      <c r="G797" s="204">
        <v>0.08</v>
      </c>
      <c r="H797" s="204">
        <v>0.73</v>
      </c>
      <c r="I797" s="204" t="s">
        <v>194</v>
      </c>
      <c r="J797" s="204">
        <v>1.1000000000000001</v>
      </c>
      <c r="K797" s="204">
        <v>3.03</v>
      </c>
      <c r="L797" s="204">
        <v>28.7</v>
      </c>
      <c r="M797" s="204">
        <v>0.24</v>
      </c>
      <c r="N797" s="204">
        <v>0.34</v>
      </c>
      <c r="O797" s="211">
        <v>0.57999999999999996</v>
      </c>
      <c r="P797" s="218">
        <f t="shared" si="117"/>
        <v>0.30053178205170028</v>
      </c>
      <c r="Q797" s="215" t="s">
        <v>131</v>
      </c>
      <c r="R797" s="211">
        <f t="shared" si="114"/>
        <v>115.97212076642157</v>
      </c>
      <c r="S797" s="147"/>
      <c r="U797" s="203">
        <f t="shared" si="116"/>
        <v>4.7533498240000025</v>
      </c>
    </row>
    <row r="798" spans="2:21" x14ac:dyDescent="0.2">
      <c r="B798" s="148">
        <v>215</v>
      </c>
      <c r="C798" s="207" t="s">
        <v>17</v>
      </c>
      <c r="D798" s="207" t="s">
        <v>131</v>
      </c>
      <c r="E798" s="290">
        <v>0.22</v>
      </c>
      <c r="F798" s="290"/>
      <c r="G798" s="207">
        <v>0.13</v>
      </c>
      <c r="H798" s="207">
        <v>0.65</v>
      </c>
      <c r="I798" s="207" t="s">
        <v>194</v>
      </c>
      <c r="J798" s="207">
        <v>1.3</v>
      </c>
      <c r="K798" s="207">
        <v>2.86</v>
      </c>
      <c r="L798" s="207">
        <v>8</v>
      </c>
      <c r="M798" s="210">
        <v>0.1</v>
      </c>
      <c r="N798" s="207">
        <v>0.43</v>
      </c>
      <c r="O798" s="210">
        <v>0.53</v>
      </c>
      <c r="P798" s="214">
        <f t="shared" si="117"/>
        <v>0.1904366086467692</v>
      </c>
      <c r="Q798" s="213" t="s">
        <v>131</v>
      </c>
      <c r="R798" s="209">
        <f t="shared" si="114"/>
        <v>151.2166740842182</v>
      </c>
      <c r="S798" s="163" t="s">
        <v>566</v>
      </c>
      <c r="U798" s="203">
        <f t="shared" si="116"/>
        <v>5.0187137360000005</v>
      </c>
    </row>
    <row r="799" spans="2:21" x14ac:dyDescent="0.2">
      <c r="B799" s="144"/>
      <c r="C799" s="204" t="s">
        <v>245</v>
      </c>
      <c r="D799" s="204" t="s">
        <v>131</v>
      </c>
      <c r="E799" s="287">
        <v>0.19</v>
      </c>
      <c r="F799" s="287"/>
      <c r="G799" s="204">
        <v>0.08</v>
      </c>
      <c r="H799" s="204">
        <v>0.73</v>
      </c>
      <c r="I799" s="204" t="s">
        <v>194</v>
      </c>
      <c r="J799" s="204">
        <v>1.1299999999999999</v>
      </c>
      <c r="K799" s="204">
        <v>3.03</v>
      </c>
      <c r="L799" s="204">
        <v>17.3</v>
      </c>
      <c r="M799" s="211">
        <f>O799-N799</f>
        <v>0.17000000000000004</v>
      </c>
      <c r="N799" s="204">
        <v>0.39</v>
      </c>
      <c r="O799" s="211">
        <v>0.56000000000000005</v>
      </c>
      <c r="P799" s="218">
        <f t="shared" si="117"/>
        <v>0.25082892863596579</v>
      </c>
      <c r="Q799" s="215" t="s">
        <v>131</v>
      </c>
      <c r="R799" s="211">
        <f t="shared" si="114"/>
        <v>138.25425479183374</v>
      </c>
      <c r="S799" s="147"/>
      <c r="U799" s="203">
        <f t="shared" si="116"/>
        <v>4.9290944160000008</v>
      </c>
    </row>
    <row r="800" spans="2:21" x14ac:dyDescent="0.2">
      <c r="B800" s="148">
        <v>216</v>
      </c>
      <c r="C800" s="207" t="s">
        <v>17</v>
      </c>
      <c r="D800" s="207" t="s">
        <v>131</v>
      </c>
      <c r="E800" s="290">
        <v>0.22</v>
      </c>
      <c r="F800" s="290"/>
      <c r="G800" s="207">
        <v>0.13</v>
      </c>
      <c r="H800" s="207">
        <v>0.65</v>
      </c>
      <c r="I800" s="207" t="s">
        <v>194</v>
      </c>
      <c r="J800" s="207">
        <v>1.36</v>
      </c>
      <c r="K800" s="207">
        <v>2.86</v>
      </c>
      <c r="L800" s="207">
        <v>1.8</v>
      </c>
      <c r="M800" s="207">
        <v>0.06</v>
      </c>
      <c r="N800" s="207">
        <v>0.44</v>
      </c>
      <c r="O800" s="210">
        <v>0.5</v>
      </c>
      <c r="P800" s="214">
        <f t="shared" si="117"/>
        <v>0.11178590636249988</v>
      </c>
      <c r="Q800" s="213" t="s">
        <v>131</v>
      </c>
      <c r="R800" s="209">
        <f t="shared" si="114"/>
        <v>192.66944493920926</v>
      </c>
      <c r="S800" s="163" t="s">
        <v>566</v>
      </c>
      <c r="U800" s="203">
        <f t="shared" si="116"/>
        <v>5.2609760000000012</v>
      </c>
    </row>
    <row r="801" spans="2:21" x14ac:dyDescent="0.2">
      <c r="B801" s="158"/>
      <c r="C801" s="204" t="s">
        <v>245</v>
      </c>
      <c r="D801" s="204" t="s">
        <v>131</v>
      </c>
      <c r="E801" s="287">
        <v>0.19</v>
      </c>
      <c r="F801" s="287"/>
      <c r="G801" s="204">
        <v>0.08</v>
      </c>
      <c r="H801" s="204">
        <v>0.73</v>
      </c>
      <c r="I801" s="204" t="s">
        <v>194</v>
      </c>
      <c r="J801" s="204">
        <v>1.19</v>
      </c>
      <c r="K801" s="204">
        <v>3.03</v>
      </c>
      <c r="L801" s="204">
        <v>7.4</v>
      </c>
      <c r="M801" s="204">
        <v>0.13</v>
      </c>
      <c r="N801" s="211">
        <v>0.4</v>
      </c>
      <c r="O801" s="211">
        <v>0.53</v>
      </c>
      <c r="P801" s="218">
        <f t="shared" si="117"/>
        <v>0.18520734264030242</v>
      </c>
      <c r="Q801" s="215" t="s">
        <v>131</v>
      </c>
      <c r="R801" s="211">
        <f t="shared" si="114"/>
        <v>184.34640416293348</v>
      </c>
      <c r="S801" s="147"/>
      <c r="U801" s="203">
        <f t="shared" si="116"/>
        <v>5.2168166190000003</v>
      </c>
    </row>
    <row r="802" spans="2:21" x14ac:dyDescent="0.2">
      <c r="B802" s="148">
        <v>217</v>
      </c>
      <c r="C802" s="207" t="s">
        <v>131</v>
      </c>
      <c r="D802" s="207" t="s">
        <v>158</v>
      </c>
      <c r="E802" s="290">
        <v>0.24</v>
      </c>
      <c r="F802" s="290"/>
      <c r="G802" s="207">
        <v>0.15</v>
      </c>
      <c r="H802" s="207">
        <v>0.61</v>
      </c>
      <c r="I802" s="207" t="s">
        <v>194</v>
      </c>
      <c r="J802" s="207" t="s">
        <v>131</v>
      </c>
      <c r="K802" s="207" t="s">
        <v>131</v>
      </c>
      <c r="L802" s="207">
        <v>0.4</v>
      </c>
      <c r="M802" s="207" t="s">
        <v>131</v>
      </c>
      <c r="N802" s="207" t="s">
        <v>131</v>
      </c>
      <c r="O802" s="210">
        <v>0.51</v>
      </c>
      <c r="P802" s="214">
        <f t="shared" si="117"/>
        <v>6.5327624900140283E-2</v>
      </c>
      <c r="Q802" s="213" t="s">
        <v>131</v>
      </c>
      <c r="R802" s="209">
        <f t="shared" si="114"/>
        <v>151.53111690930865</v>
      </c>
      <c r="S802" s="163" t="s">
        <v>566</v>
      </c>
      <c r="U802" s="203">
        <f t="shared" si="116"/>
        <v>5.020790995999997</v>
      </c>
    </row>
    <row r="803" spans="2:21" x14ac:dyDescent="0.2">
      <c r="B803" s="136"/>
      <c r="C803" s="208" t="s">
        <v>131</v>
      </c>
      <c r="D803" s="208" t="s">
        <v>541</v>
      </c>
      <c r="E803" s="291">
        <v>0.21</v>
      </c>
      <c r="F803" s="291"/>
      <c r="G803" s="208">
        <v>0.15</v>
      </c>
      <c r="H803" s="208">
        <v>0.64</v>
      </c>
      <c r="I803" s="208" t="s">
        <v>194</v>
      </c>
      <c r="J803" s="208" t="s">
        <v>131</v>
      </c>
      <c r="K803" s="208" t="s">
        <v>131</v>
      </c>
      <c r="L803" s="208">
        <v>0.5</v>
      </c>
      <c r="M803" s="208" t="s">
        <v>131</v>
      </c>
      <c r="N803" s="208" t="s">
        <v>131</v>
      </c>
      <c r="O803" s="209">
        <v>0.51</v>
      </c>
      <c r="P803" s="214">
        <f t="shared" si="117"/>
        <v>7.0746928222926761E-2</v>
      </c>
      <c r="Q803" s="164" t="s">
        <v>131</v>
      </c>
      <c r="R803" s="209">
        <f t="shared" si="114"/>
        <v>181.29441482029731</v>
      </c>
      <c r="S803" s="142"/>
      <c r="U803" s="203">
        <f t="shared" ref="U803:U816" si="118">6.531-(7.326*O803)+(15.8*(H803^2))+(3.809*(O803^2))+(3.44*((E803))*H803)-(4.989*(E803)*O803)+(16.1*((E803)^2)*(O803^2))+(16*H803*(O803^2))-(13.6*((E803)^2)*H803)-(34.8*(H803^2)*O803)-(7.99*((E803)^2)*O803)</f>
        <v>5.2001223110000012</v>
      </c>
    </row>
    <row r="804" spans="2:21" x14ac:dyDescent="0.2">
      <c r="B804" s="136"/>
      <c r="C804" s="208" t="s">
        <v>131</v>
      </c>
      <c r="D804" s="208" t="s">
        <v>542</v>
      </c>
      <c r="E804" s="291">
        <v>0.22</v>
      </c>
      <c r="F804" s="291"/>
      <c r="G804" s="208">
        <v>0.15</v>
      </c>
      <c r="H804" s="208">
        <v>0.63</v>
      </c>
      <c r="I804" s="208" t="s">
        <v>194</v>
      </c>
      <c r="J804" s="208" t="s">
        <v>131</v>
      </c>
      <c r="K804" s="208" t="s">
        <v>131</v>
      </c>
      <c r="L804" s="208">
        <v>1</v>
      </c>
      <c r="M804" s="208" t="s">
        <v>131</v>
      </c>
      <c r="N804" s="208" t="s">
        <v>131</v>
      </c>
      <c r="O804" s="209">
        <v>0.47</v>
      </c>
      <c r="P804" s="214">
        <f t="shared" si="117"/>
        <v>9.0618798702455219E-2</v>
      </c>
      <c r="Q804" s="164" t="s">
        <v>131</v>
      </c>
      <c r="R804" s="209">
        <f t="shared" si="114"/>
        <v>237.88598303356306</v>
      </c>
      <c r="S804" s="142"/>
      <c r="U804" s="203">
        <f t="shared" si="118"/>
        <v>5.4717914960000007</v>
      </c>
    </row>
    <row r="805" spans="2:21" x14ac:dyDescent="0.2">
      <c r="B805" s="136"/>
      <c r="C805" s="208" t="s">
        <v>131</v>
      </c>
      <c r="D805" s="208" t="s">
        <v>543</v>
      </c>
      <c r="E805" s="291">
        <v>0.22</v>
      </c>
      <c r="F805" s="291"/>
      <c r="G805" s="208">
        <v>0.16</v>
      </c>
      <c r="H805" s="208">
        <v>0.62</v>
      </c>
      <c r="I805" s="208" t="s">
        <v>194</v>
      </c>
      <c r="J805" s="208" t="s">
        <v>131</v>
      </c>
      <c r="K805" s="208" t="s">
        <v>131</v>
      </c>
      <c r="L805" s="208">
        <v>1.1000000000000001</v>
      </c>
      <c r="M805" s="208" t="s">
        <v>131</v>
      </c>
      <c r="N805" s="208" t="s">
        <v>131</v>
      </c>
      <c r="O805" s="209">
        <v>0.42</v>
      </c>
      <c r="P805" s="214">
        <f t="shared" si="117"/>
        <v>9.3756503457026935E-2</v>
      </c>
      <c r="Q805" s="164" t="s">
        <v>131</v>
      </c>
      <c r="R805" s="209">
        <f t="shared" si="114"/>
        <v>367.29524833468474</v>
      </c>
      <c r="S805" s="142"/>
      <c r="U805" s="203">
        <f t="shared" si="118"/>
        <v>5.9061660159999994</v>
      </c>
    </row>
    <row r="806" spans="2:21" x14ac:dyDescent="0.2">
      <c r="B806" s="136"/>
      <c r="C806" s="208" t="s">
        <v>131</v>
      </c>
      <c r="D806" s="208" t="s">
        <v>544</v>
      </c>
      <c r="E806" s="291">
        <v>0.22</v>
      </c>
      <c r="F806" s="291"/>
      <c r="G806" s="208">
        <v>0.16</v>
      </c>
      <c r="H806" s="208">
        <v>0.62</v>
      </c>
      <c r="I806" s="208" t="s">
        <v>194</v>
      </c>
      <c r="J806" s="208" t="s">
        <v>131</v>
      </c>
      <c r="K806" s="208" t="s">
        <v>131</v>
      </c>
      <c r="L806" s="208">
        <v>3.1</v>
      </c>
      <c r="M806" s="208" t="s">
        <v>131</v>
      </c>
      <c r="N806" s="208" t="s">
        <v>131</v>
      </c>
      <c r="O806" s="209">
        <v>0.48</v>
      </c>
      <c r="P806" s="214">
        <f t="shared" si="117"/>
        <v>0.13573899201512679</v>
      </c>
      <c r="Q806" s="164" t="s">
        <v>131</v>
      </c>
      <c r="R806" s="209">
        <f t="shared" si="114"/>
        <v>212.37764111360096</v>
      </c>
      <c r="S806" s="142"/>
      <c r="U806" s="203">
        <f t="shared" si="118"/>
        <v>5.3583660159999997</v>
      </c>
    </row>
    <row r="807" spans="2:21" x14ac:dyDescent="0.2">
      <c r="B807" s="136"/>
      <c r="C807" s="208" t="s">
        <v>131</v>
      </c>
      <c r="D807" s="208" t="s">
        <v>545</v>
      </c>
      <c r="E807" s="291">
        <v>0.24</v>
      </c>
      <c r="F807" s="291"/>
      <c r="G807" s="208">
        <v>0.17</v>
      </c>
      <c r="H807" s="208">
        <v>0.59</v>
      </c>
      <c r="I807" s="208" t="s">
        <v>6</v>
      </c>
      <c r="J807" s="208" t="s">
        <v>131</v>
      </c>
      <c r="K807" s="208" t="s">
        <v>131</v>
      </c>
      <c r="L807" s="208">
        <v>4</v>
      </c>
      <c r="M807" s="208" t="s">
        <v>131</v>
      </c>
      <c r="N807" s="208" t="s">
        <v>131</v>
      </c>
      <c r="O807" s="209">
        <v>0.41</v>
      </c>
      <c r="P807" s="214">
        <f t="shared" si="117"/>
        <v>0.14867560898912621</v>
      </c>
      <c r="Q807" s="164" t="s">
        <v>131</v>
      </c>
      <c r="R807" s="209">
        <f t="shared" si="114"/>
        <v>326.68208341158669</v>
      </c>
      <c r="S807" s="142"/>
      <c r="U807" s="203">
        <f t="shared" si="118"/>
        <v>5.7889874760000026</v>
      </c>
    </row>
    <row r="808" spans="2:21" x14ac:dyDescent="0.2">
      <c r="B808" s="136"/>
      <c r="C808" s="208" t="s">
        <v>131</v>
      </c>
      <c r="D808" s="208" t="s">
        <v>546</v>
      </c>
      <c r="E808" s="291">
        <v>0.24</v>
      </c>
      <c r="F808" s="291"/>
      <c r="G808" s="208">
        <v>0.18</v>
      </c>
      <c r="H808" s="208">
        <v>0.57999999999999996</v>
      </c>
      <c r="I808" s="208" t="s">
        <v>6</v>
      </c>
      <c r="J808" s="208" t="s">
        <v>131</v>
      </c>
      <c r="K808" s="208" t="s">
        <v>131</v>
      </c>
      <c r="L808" s="208">
        <v>6.8</v>
      </c>
      <c r="M808" s="208" t="s">
        <v>131</v>
      </c>
      <c r="N808" s="208" t="s">
        <v>131</v>
      </c>
      <c r="O808" s="209">
        <v>0.45</v>
      </c>
      <c r="P808" s="214">
        <f t="shared" si="117"/>
        <v>0.17969786294296947</v>
      </c>
      <c r="Q808" s="164" t="s">
        <v>131</v>
      </c>
      <c r="R808" s="209">
        <f t="shared" si="114"/>
        <v>221.0293062075128</v>
      </c>
      <c r="S808" s="142"/>
      <c r="U808" s="203">
        <f t="shared" si="118"/>
        <v>5.3982952999999991</v>
      </c>
    </row>
    <row r="809" spans="2:21" x14ac:dyDescent="0.2">
      <c r="B809" s="136"/>
      <c r="C809" s="208" t="s">
        <v>131</v>
      </c>
      <c r="D809" s="208" t="s">
        <v>547</v>
      </c>
      <c r="E809" s="291">
        <v>0.25</v>
      </c>
      <c r="F809" s="291"/>
      <c r="G809" s="208">
        <v>0.17</v>
      </c>
      <c r="H809" s="208">
        <v>0.57999999999999996</v>
      </c>
      <c r="I809" s="208" t="s">
        <v>6</v>
      </c>
      <c r="J809" s="208" t="s">
        <v>131</v>
      </c>
      <c r="K809" s="208" t="s">
        <v>131</v>
      </c>
      <c r="L809" s="208">
        <v>10.5</v>
      </c>
      <c r="M809" s="208" t="s">
        <v>131</v>
      </c>
      <c r="N809" s="208" t="s">
        <v>131</v>
      </c>
      <c r="O809" s="209">
        <v>0.49</v>
      </c>
      <c r="P809" s="214">
        <f t="shared" si="117"/>
        <v>0.20985956318763255</v>
      </c>
      <c r="Q809" s="164" t="s">
        <v>131</v>
      </c>
      <c r="R809" s="209">
        <f t="shared" si="114"/>
        <v>156.69644696776021</v>
      </c>
      <c r="S809" s="142"/>
      <c r="U809" s="203">
        <f t="shared" si="118"/>
        <v>5.0543104750000012</v>
      </c>
    </row>
    <row r="810" spans="2:21" x14ac:dyDescent="0.2">
      <c r="B810" s="136"/>
      <c r="C810" s="208" t="s">
        <v>131</v>
      </c>
      <c r="D810" s="208" t="s">
        <v>548</v>
      </c>
      <c r="E810" s="291">
        <v>0.25</v>
      </c>
      <c r="F810" s="291"/>
      <c r="G810" s="208">
        <v>0.19</v>
      </c>
      <c r="H810" s="208">
        <v>0.56000000000000005</v>
      </c>
      <c r="I810" s="208" t="s">
        <v>6</v>
      </c>
      <c r="J810" s="208" t="s">
        <v>131</v>
      </c>
      <c r="K810" s="208" t="s">
        <v>131</v>
      </c>
      <c r="L810" s="208">
        <v>13.1</v>
      </c>
      <c r="M810" s="208" t="s">
        <v>131</v>
      </c>
      <c r="N810" s="208" t="s">
        <v>131</v>
      </c>
      <c r="O810" s="209">
        <v>0.43</v>
      </c>
      <c r="P810" s="214">
        <f t="shared" si="117"/>
        <v>0.22711392525145388</v>
      </c>
      <c r="Q810" s="164" t="s">
        <v>131</v>
      </c>
      <c r="R810" s="209">
        <f t="shared" si="114"/>
        <v>231.50108839372297</v>
      </c>
      <c r="S810" s="142"/>
      <c r="U810" s="203">
        <f t="shared" si="118"/>
        <v>5.4445845750000013</v>
      </c>
    </row>
    <row r="811" spans="2:21" x14ac:dyDescent="0.2">
      <c r="B811" s="136"/>
      <c r="C811" s="208" t="s">
        <v>131</v>
      </c>
      <c r="D811" s="208" t="s">
        <v>549</v>
      </c>
      <c r="E811" s="291">
        <v>0.25</v>
      </c>
      <c r="F811" s="291"/>
      <c r="G811" s="208">
        <v>0.19</v>
      </c>
      <c r="H811" s="208">
        <v>0.56999999999999995</v>
      </c>
      <c r="I811" s="208" t="s">
        <v>6</v>
      </c>
      <c r="J811" s="208" t="s">
        <v>131</v>
      </c>
      <c r="K811" s="208" t="s">
        <v>131</v>
      </c>
      <c r="L811" s="208">
        <v>12.1</v>
      </c>
      <c r="M811" s="208" t="s">
        <v>131</v>
      </c>
      <c r="N811" s="208" t="s">
        <v>131</v>
      </c>
      <c r="O811" s="209">
        <v>0.52</v>
      </c>
      <c r="P811" s="214">
        <f t="shared" si="117"/>
        <v>0.22076354608268775</v>
      </c>
      <c r="Q811" s="164" t="s">
        <v>131</v>
      </c>
      <c r="R811" s="209">
        <f t="shared" si="114"/>
        <v>126.60299922623084</v>
      </c>
      <c r="S811" s="142"/>
      <c r="U811" s="203">
        <f t="shared" si="118"/>
        <v>4.8410562000000024</v>
      </c>
    </row>
    <row r="812" spans="2:21" x14ac:dyDescent="0.2">
      <c r="B812" s="136"/>
      <c r="C812" s="208" t="s">
        <v>131</v>
      </c>
      <c r="D812" s="208" t="s">
        <v>550</v>
      </c>
      <c r="E812" s="291">
        <v>0.26</v>
      </c>
      <c r="F812" s="291"/>
      <c r="G812" s="208">
        <v>0.19</v>
      </c>
      <c r="H812" s="208">
        <v>0.55000000000000004</v>
      </c>
      <c r="I812" s="208" t="s">
        <v>6</v>
      </c>
      <c r="J812" s="208" t="s">
        <v>131</v>
      </c>
      <c r="K812" s="208" t="s">
        <v>131</v>
      </c>
      <c r="L812" s="208">
        <v>11.9</v>
      </c>
      <c r="M812" s="208" t="s">
        <v>131</v>
      </c>
      <c r="N812" s="208" t="s">
        <v>131</v>
      </c>
      <c r="O812" s="209">
        <v>0.47</v>
      </c>
      <c r="P812" s="214">
        <f t="shared" si="117"/>
        <v>0.21945335028761628</v>
      </c>
      <c r="Q812" s="164" t="s">
        <v>131</v>
      </c>
      <c r="R812" s="209">
        <f t="shared" si="114"/>
        <v>158.87134821912855</v>
      </c>
      <c r="S812" s="142"/>
      <c r="U812" s="203">
        <f t="shared" si="118"/>
        <v>5.0680947439999997</v>
      </c>
    </row>
    <row r="813" spans="2:21" x14ac:dyDescent="0.2">
      <c r="B813" s="136"/>
      <c r="C813" s="208" t="s">
        <v>131</v>
      </c>
      <c r="D813" s="208" t="s">
        <v>551</v>
      </c>
      <c r="E813" s="291">
        <v>0.26</v>
      </c>
      <c r="F813" s="291"/>
      <c r="G813" s="208">
        <v>0.18</v>
      </c>
      <c r="H813" s="208">
        <v>0.56000000000000005</v>
      </c>
      <c r="I813" s="208" t="s">
        <v>6</v>
      </c>
      <c r="J813" s="208" t="s">
        <v>131</v>
      </c>
      <c r="K813" s="208" t="s">
        <v>131</v>
      </c>
      <c r="L813" s="208">
        <v>11.4</v>
      </c>
      <c r="M813" s="208" t="s">
        <v>131</v>
      </c>
      <c r="N813" s="208" t="s">
        <v>131</v>
      </c>
      <c r="O813" s="209">
        <v>0.49</v>
      </c>
      <c r="P813" s="214">
        <f t="shared" si="117"/>
        <v>0.21611470527086032</v>
      </c>
      <c r="Q813" s="164" t="s">
        <v>131</v>
      </c>
      <c r="R813" s="209">
        <f t="shared" si="114"/>
        <v>142.81469860271898</v>
      </c>
      <c r="S813" s="142"/>
      <c r="U813" s="203">
        <f t="shared" si="118"/>
        <v>4.9615479760000012</v>
      </c>
    </row>
    <row r="814" spans="2:21" x14ac:dyDescent="0.2">
      <c r="B814" s="136"/>
      <c r="C814" s="208" t="s">
        <v>131</v>
      </c>
      <c r="D814" s="208" t="s">
        <v>552</v>
      </c>
      <c r="E814" s="291">
        <v>0.26</v>
      </c>
      <c r="F814" s="291"/>
      <c r="G814" s="208">
        <v>0.16</v>
      </c>
      <c r="H814" s="208">
        <v>0.57999999999999996</v>
      </c>
      <c r="I814" s="208" t="s">
        <v>6</v>
      </c>
      <c r="J814" s="208" t="s">
        <v>131</v>
      </c>
      <c r="K814" s="208" t="s">
        <v>131</v>
      </c>
      <c r="L814" s="208">
        <v>11.1</v>
      </c>
      <c r="M814" s="208" t="s">
        <v>131</v>
      </c>
      <c r="N814" s="208" t="s">
        <v>131</v>
      </c>
      <c r="O814" s="209">
        <v>0.47</v>
      </c>
      <c r="P814" s="214">
        <f t="shared" si="117"/>
        <v>0.21406611923600799</v>
      </c>
      <c r="Q814" s="164" t="s">
        <v>131</v>
      </c>
      <c r="R814" s="209">
        <f t="shared" si="114"/>
        <v>173.2142978814941</v>
      </c>
      <c r="S814" s="142"/>
      <c r="U814" s="203">
        <f t="shared" si="118"/>
        <v>5.1545295439999999</v>
      </c>
    </row>
    <row r="815" spans="2:21" x14ac:dyDescent="0.2">
      <c r="B815" s="136"/>
      <c r="C815" s="208" t="s">
        <v>131</v>
      </c>
      <c r="D815" s="208" t="s">
        <v>553</v>
      </c>
      <c r="E815" s="291">
        <v>0.24</v>
      </c>
      <c r="F815" s="291"/>
      <c r="G815" s="208">
        <v>0.18</v>
      </c>
      <c r="H815" s="208">
        <v>0.57999999999999996</v>
      </c>
      <c r="I815" s="208" t="s">
        <v>6</v>
      </c>
      <c r="J815" s="208" t="s">
        <v>131</v>
      </c>
      <c r="K815" s="208" t="s">
        <v>131</v>
      </c>
      <c r="L815" s="208">
        <v>10.7</v>
      </c>
      <c r="M815" s="208" t="s">
        <v>131</v>
      </c>
      <c r="N815" s="208" t="s">
        <v>131</v>
      </c>
      <c r="O815" s="209">
        <v>0.47</v>
      </c>
      <c r="P815" s="214">
        <f t="shared" si="117"/>
        <v>0.21127852879627146</v>
      </c>
      <c r="Q815" s="164" t="s">
        <v>131</v>
      </c>
      <c r="R815" s="209">
        <f t="shared" si="114"/>
        <v>189.12160937687017</v>
      </c>
      <c r="S815" s="142"/>
      <c r="U815" s="203">
        <f t="shared" si="118"/>
        <v>5.242390244000001</v>
      </c>
    </row>
    <row r="816" spans="2:21" x14ac:dyDescent="0.2">
      <c r="B816" s="158"/>
      <c r="C816" s="204" t="s">
        <v>131</v>
      </c>
      <c r="D816" s="204" t="s">
        <v>554</v>
      </c>
      <c r="E816" s="287">
        <v>0.23</v>
      </c>
      <c r="F816" s="287"/>
      <c r="G816" s="204">
        <v>0.18</v>
      </c>
      <c r="H816" s="204">
        <v>0.59</v>
      </c>
      <c r="I816" s="204" t="s">
        <v>6</v>
      </c>
      <c r="J816" s="204" t="s">
        <v>131</v>
      </c>
      <c r="K816" s="204" t="s">
        <v>131</v>
      </c>
      <c r="L816" s="204">
        <v>11.3</v>
      </c>
      <c r="M816" s="204" t="s">
        <v>131</v>
      </c>
      <c r="N816" s="204" t="s">
        <v>131</v>
      </c>
      <c r="O816" s="211">
        <v>0.46</v>
      </c>
      <c r="P816" s="218">
        <f t="shared" si="117"/>
        <v>0.21543573598696694</v>
      </c>
      <c r="Q816" s="215" t="s">
        <v>131</v>
      </c>
      <c r="R816" s="209">
        <f t="shared" si="114"/>
        <v>219.7333452149409</v>
      </c>
      <c r="S816" s="147"/>
      <c r="U816" s="203">
        <f t="shared" si="118"/>
        <v>5.3924147440000008</v>
      </c>
    </row>
    <row r="817" spans="2:21" x14ac:dyDescent="0.2">
      <c r="B817" s="148">
        <v>218</v>
      </c>
      <c r="C817" s="207" t="s">
        <v>131</v>
      </c>
      <c r="D817" s="207" t="s">
        <v>148</v>
      </c>
      <c r="E817" s="210">
        <v>0.08</v>
      </c>
      <c r="F817" s="210">
        <v>0.16</v>
      </c>
      <c r="G817" s="207">
        <v>0.08</v>
      </c>
      <c r="H817" s="210">
        <v>0.68</v>
      </c>
      <c r="I817" s="207" t="s">
        <v>194</v>
      </c>
      <c r="J817" s="207">
        <v>0.95</v>
      </c>
      <c r="K817" s="207">
        <v>2.63</v>
      </c>
      <c r="L817" s="207">
        <v>96.4</v>
      </c>
      <c r="M817" s="207" t="s">
        <v>131</v>
      </c>
      <c r="N817" s="207" t="s">
        <v>131</v>
      </c>
      <c r="O817" s="207">
        <v>0.64</v>
      </c>
      <c r="P817" s="214">
        <f t="shared" ref="P817:P846" si="119">O817-Q817</f>
        <v>0.35000000000000003</v>
      </c>
      <c r="Q817" s="213">
        <v>0.28999999999999998</v>
      </c>
      <c r="R817" s="210">
        <f t="shared" si="114"/>
        <v>67.629054837665933</v>
      </c>
      <c r="S817" s="163" t="s">
        <v>566</v>
      </c>
      <c r="U817" s="203">
        <f t="shared" ref="U817:U850" si="120">6.531-(7.326*O817)+(15.8*(H817^2))+(3.809*(O817^2))+(3.44*((E817+F817))*H817)-(4.989*(E817+F817)*O817)+(16.1*((E817+F817)^2)*(O817^2))+(16*H817*(O817^2))-(13.6*((E817+F817)^2)*H817)-(34.8*(H817^2)*O817)-(7.99*((E817+F817)^2)*O817)</f>
        <v>4.2140376959999983</v>
      </c>
    </row>
    <row r="818" spans="2:21" x14ac:dyDescent="0.2">
      <c r="B818" s="136"/>
      <c r="C818" s="208" t="s">
        <v>131</v>
      </c>
      <c r="D818" s="208" t="s">
        <v>502</v>
      </c>
      <c r="E818" s="208">
        <v>0.05</v>
      </c>
      <c r="F818" s="209">
        <v>0.17</v>
      </c>
      <c r="G818" s="208">
        <v>0.06</v>
      </c>
      <c r="H818" s="208">
        <v>0.72</v>
      </c>
      <c r="I818" s="208" t="s">
        <v>194</v>
      </c>
      <c r="J818" s="208">
        <v>1.02</v>
      </c>
      <c r="K818" s="208">
        <v>2.59</v>
      </c>
      <c r="L818" s="208">
        <v>87.8</v>
      </c>
      <c r="M818" s="208" t="s">
        <v>131</v>
      </c>
      <c r="N818" s="208" t="s">
        <v>131</v>
      </c>
      <c r="O818" s="208">
        <v>0.65</v>
      </c>
      <c r="P818" s="214">
        <f t="shared" si="119"/>
        <v>0.35000000000000003</v>
      </c>
      <c r="Q818" s="227">
        <v>0.3</v>
      </c>
      <c r="R818" s="209">
        <f t="shared" si="114"/>
        <v>63.150085328558781</v>
      </c>
      <c r="S818" s="142"/>
      <c r="U818" s="203">
        <f t="shared" si="120"/>
        <v>4.1455142000000018</v>
      </c>
    </row>
    <row r="819" spans="2:21" x14ac:dyDescent="0.2">
      <c r="B819" s="136"/>
      <c r="C819" s="208" t="s">
        <v>131</v>
      </c>
      <c r="D819" s="208" t="s">
        <v>555</v>
      </c>
      <c r="E819" s="208">
        <v>0.08</v>
      </c>
      <c r="F819" s="209">
        <v>0.16</v>
      </c>
      <c r="G819" s="208">
        <v>0.06</v>
      </c>
      <c r="H819" s="209">
        <v>0.7</v>
      </c>
      <c r="I819" s="208" t="s">
        <v>194</v>
      </c>
      <c r="J819" s="208">
        <v>1.01</v>
      </c>
      <c r="K819" s="208">
        <v>2.6</v>
      </c>
      <c r="L819" s="208">
        <v>72.2</v>
      </c>
      <c r="M819" s="208" t="s">
        <v>131</v>
      </c>
      <c r="N819" s="208" t="s">
        <v>131</v>
      </c>
      <c r="O819" s="208">
        <v>0.62</v>
      </c>
      <c r="P819" s="214">
        <f t="shared" si="119"/>
        <v>0.33</v>
      </c>
      <c r="Q819" s="164">
        <v>0.28999999999999998</v>
      </c>
      <c r="R819" s="209">
        <f t="shared" si="114"/>
        <v>72.707366297948738</v>
      </c>
      <c r="S819" s="142"/>
      <c r="U819" s="203">
        <f t="shared" si="120"/>
        <v>4.2864427040000015</v>
      </c>
    </row>
    <row r="820" spans="2:21" x14ac:dyDescent="0.2">
      <c r="B820" s="136"/>
      <c r="C820" s="208" t="s">
        <v>131</v>
      </c>
      <c r="D820" s="208" t="s">
        <v>124</v>
      </c>
      <c r="E820" s="208">
        <v>0.06</v>
      </c>
      <c r="F820" s="209">
        <v>0.15</v>
      </c>
      <c r="G820" s="208">
        <v>0.06</v>
      </c>
      <c r="H820" s="208">
        <v>0.73</v>
      </c>
      <c r="I820" s="208" t="s">
        <v>194</v>
      </c>
      <c r="J820" s="208">
        <v>1.02</v>
      </c>
      <c r="K820" s="208">
        <v>2.65</v>
      </c>
      <c r="L820" s="208">
        <v>69.7</v>
      </c>
      <c r="M820" s="208" t="s">
        <v>131</v>
      </c>
      <c r="N820" s="208" t="s">
        <v>131</v>
      </c>
      <c r="O820" s="208">
        <v>0.62</v>
      </c>
      <c r="P820" s="214">
        <f t="shared" si="119"/>
        <v>0.32</v>
      </c>
      <c r="Q820" s="227">
        <v>0.3</v>
      </c>
      <c r="R820" s="209">
        <f t="shared" ref="R820:R876" si="121">EXP(U820)</f>
        <v>78.198140148408143</v>
      </c>
      <c r="S820" s="142"/>
      <c r="U820" s="203">
        <f t="shared" si="120"/>
        <v>4.3592458640000009</v>
      </c>
    </row>
    <row r="821" spans="2:21" x14ac:dyDescent="0.2">
      <c r="B821" s="158"/>
      <c r="C821" s="204" t="s">
        <v>131</v>
      </c>
      <c r="D821" s="204" t="s">
        <v>556</v>
      </c>
      <c r="E821" s="204">
        <v>7.0000000000000007E-2</v>
      </c>
      <c r="F821" s="211">
        <v>0.12</v>
      </c>
      <c r="G821" s="204">
        <v>7.0000000000000007E-2</v>
      </c>
      <c r="H821" s="204">
        <v>0.74</v>
      </c>
      <c r="I821" s="204" t="s">
        <v>194</v>
      </c>
      <c r="J821" s="204">
        <v>1.03</v>
      </c>
      <c r="K821" s="204">
        <v>2.65</v>
      </c>
      <c r="L821" s="204">
        <v>67</v>
      </c>
      <c r="M821" s="204" t="s">
        <v>131</v>
      </c>
      <c r="N821" s="204" t="s">
        <v>131</v>
      </c>
      <c r="O821" s="204">
        <v>0.62</v>
      </c>
      <c r="P821" s="218">
        <f t="shared" si="119"/>
        <v>0.32</v>
      </c>
      <c r="Q821" s="218">
        <v>0.3</v>
      </c>
      <c r="R821" s="209">
        <f t="shared" si="121"/>
        <v>82.984375575685448</v>
      </c>
      <c r="S821" s="147"/>
      <c r="U821" s="203">
        <f t="shared" si="120"/>
        <v>4.4186523440000025</v>
      </c>
    </row>
    <row r="822" spans="2:21" x14ac:dyDescent="0.2">
      <c r="B822" s="148">
        <v>219</v>
      </c>
      <c r="C822" s="207" t="s">
        <v>131</v>
      </c>
      <c r="D822" s="207" t="s">
        <v>148</v>
      </c>
      <c r="E822" s="207">
        <v>0.08</v>
      </c>
      <c r="F822" s="209">
        <v>0.25</v>
      </c>
      <c r="G822" s="207">
        <v>0.11</v>
      </c>
      <c r="H822" s="207">
        <v>0.56000000000000005</v>
      </c>
      <c r="I822" s="207" t="s">
        <v>6</v>
      </c>
      <c r="J822" s="207">
        <v>1.1299999999999999</v>
      </c>
      <c r="K822" s="207">
        <v>2.73</v>
      </c>
      <c r="L822" s="207">
        <v>27.6</v>
      </c>
      <c r="M822" s="207" t="s">
        <v>131</v>
      </c>
      <c r="N822" s="207" t="s">
        <v>131</v>
      </c>
      <c r="O822" s="207">
        <v>0.61</v>
      </c>
      <c r="P822" s="214">
        <f t="shared" si="119"/>
        <v>0.37</v>
      </c>
      <c r="Q822" s="213">
        <f>(0.21+0.21+0.24+0.3)/4</f>
        <v>0.24</v>
      </c>
      <c r="R822" s="210">
        <f t="shared" si="121"/>
        <v>56.53949943858764</v>
      </c>
      <c r="S822" s="163" t="s">
        <v>566</v>
      </c>
      <c r="U822" s="203">
        <f t="shared" si="120"/>
        <v>4.0349394990000009</v>
      </c>
    </row>
    <row r="823" spans="2:21" x14ac:dyDescent="0.2">
      <c r="B823" s="136"/>
      <c r="C823" s="208" t="s">
        <v>131</v>
      </c>
      <c r="D823" s="208" t="s">
        <v>502</v>
      </c>
      <c r="E823" s="208">
        <v>0.08</v>
      </c>
      <c r="F823" s="209">
        <v>0.22</v>
      </c>
      <c r="G823" s="209">
        <v>0.1</v>
      </c>
      <c r="H823" s="209">
        <v>0.6</v>
      </c>
      <c r="I823" s="208" t="s">
        <v>194</v>
      </c>
      <c r="J823" s="208">
        <v>1.08</v>
      </c>
      <c r="K823" s="208">
        <v>2.84</v>
      </c>
      <c r="L823" s="208">
        <v>37.9</v>
      </c>
      <c r="M823" s="208" t="s">
        <v>131</v>
      </c>
      <c r="N823" s="208" t="s">
        <v>131</v>
      </c>
      <c r="O823" s="208">
        <v>0.57999999999999996</v>
      </c>
      <c r="P823" s="214">
        <f t="shared" si="119"/>
        <v>0.29999999999999993</v>
      </c>
      <c r="Q823" s="164">
        <v>0.28000000000000003</v>
      </c>
      <c r="R823" s="209">
        <f t="shared" si="121"/>
        <v>73.813910278228619</v>
      </c>
      <c r="S823" s="142"/>
      <c r="U823" s="203">
        <f t="shared" si="120"/>
        <v>4.3015472000000026</v>
      </c>
    </row>
    <row r="824" spans="2:21" x14ac:dyDescent="0.2">
      <c r="B824" s="136"/>
      <c r="C824" s="208" t="s">
        <v>131</v>
      </c>
      <c r="D824" s="208" t="s">
        <v>555</v>
      </c>
      <c r="E824" s="209">
        <v>0.1</v>
      </c>
      <c r="F824" s="209">
        <v>0.18</v>
      </c>
      <c r="G824" s="208">
        <v>0.08</v>
      </c>
      <c r="H824" s="208">
        <v>0.64</v>
      </c>
      <c r="I824" s="208" t="s">
        <v>194</v>
      </c>
      <c r="J824" s="208">
        <v>1.18</v>
      </c>
      <c r="K824" s="208">
        <v>2.77</v>
      </c>
      <c r="L824" s="208">
        <v>40.700000000000003</v>
      </c>
      <c r="M824" s="208" t="s">
        <v>131</v>
      </c>
      <c r="N824" s="208" t="s">
        <v>131</v>
      </c>
      <c r="O824" s="208">
        <v>0.61</v>
      </c>
      <c r="P824" s="214">
        <f t="shared" si="119"/>
        <v>0.31</v>
      </c>
      <c r="Q824" s="227">
        <v>0.3</v>
      </c>
      <c r="R824" s="209">
        <f t="shared" si="121"/>
        <v>69.128220204892131</v>
      </c>
      <c r="S824" s="142"/>
      <c r="U824" s="203">
        <f t="shared" si="120"/>
        <v>4.2359630440000027</v>
      </c>
    </row>
    <row r="825" spans="2:21" x14ac:dyDescent="0.2">
      <c r="B825" s="136"/>
      <c r="C825" s="208" t="s">
        <v>131</v>
      </c>
      <c r="D825" s="208" t="s">
        <v>124</v>
      </c>
      <c r="E825" s="208">
        <v>0.09</v>
      </c>
      <c r="F825" s="209">
        <v>0.16</v>
      </c>
      <c r="G825" s="208">
        <v>0.08</v>
      </c>
      <c r="H825" s="208">
        <v>0.67</v>
      </c>
      <c r="I825" s="208" t="s">
        <v>194</v>
      </c>
      <c r="J825" s="208">
        <v>1.1499999999999999</v>
      </c>
      <c r="K825" s="208">
        <v>2.76</v>
      </c>
      <c r="L825" s="208">
        <v>39.299999999999997</v>
      </c>
      <c r="M825" s="208" t="s">
        <v>131</v>
      </c>
      <c r="N825" s="208" t="s">
        <v>131</v>
      </c>
      <c r="O825" s="208">
        <v>0.61</v>
      </c>
      <c r="P825" s="214">
        <f t="shared" si="119"/>
        <v>0.31</v>
      </c>
      <c r="Q825" s="227">
        <v>0.3</v>
      </c>
      <c r="R825" s="209">
        <f t="shared" si="121"/>
        <v>77.28006840022914</v>
      </c>
      <c r="S825" s="142"/>
      <c r="U825" s="203">
        <f t="shared" si="120"/>
        <v>4.3474360750000036</v>
      </c>
    </row>
    <row r="826" spans="2:21" x14ac:dyDescent="0.2">
      <c r="B826" s="158"/>
      <c r="C826" s="204" t="s">
        <v>131</v>
      </c>
      <c r="D826" s="204" t="s">
        <v>556</v>
      </c>
      <c r="E826" s="204">
        <v>0.09</v>
      </c>
      <c r="F826" s="211">
        <v>0.18</v>
      </c>
      <c r="G826" s="204">
        <v>7.0000000000000007E-2</v>
      </c>
      <c r="H826" s="204">
        <v>0.66</v>
      </c>
      <c r="I826" s="204" t="s">
        <v>194</v>
      </c>
      <c r="J826" s="204">
        <v>1.08</v>
      </c>
      <c r="K826" s="204">
        <v>2.71</v>
      </c>
      <c r="L826" s="204">
        <v>55</v>
      </c>
      <c r="M826" s="204" t="s">
        <v>131</v>
      </c>
      <c r="N826" s="204" t="s">
        <v>131</v>
      </c>
      <c r="O826" s="204">
        <v>0.62</v>
      </c>
      <c r="P826" s="218">
        <f t="shared" si="119"/>
        <v>0.32</v>
      </c>
      <c r="Q826" s="218">
        <v>0.3</v>
      </c>
      <c r="R826" s="209">
        <f t="shared" si="121"/>
        <v>67.345185532310978</v>
      </c>
      <c r="S826" s="147"/>
      <c r="U826" s="203">
        <f t="shared" si="120"/>
        <v>4.209831416000001</v>
      </c>
    </row>
    <row r="827" spans="2:21" x14ac:dyDescent="0.2">
      <c r="B827" s="148">
        <v>220</v>
      </c>
      <c r="C827" s="207" t="s">
        <v>131</v>
      </c>
      <c r="D827" s="207" t="s">
        <v>148</v>
      </c>
      <c r="E827" s="207">
        <v>0.08</v>
      </c>
      <c r="F827" s="209">
        <v>0.32</v>
      </c>
      <c r="G827" s="207">
        <v>0.12</v>
      </c>
      <c r="H827" s="207">
        <v>0.48</v>
      </c>
      <c r="I827" s="207" t="s">
        <v>6</v>
      </c>
      <c r="J827" s="207">
        <v>1.25</v>
      </c>
      <c r="K827" s="207">
        <v>2.54</v>
      </c>
      <c r="L827" s="207">
        <v>10</v>
      </c>
      <c r="M827" s="207" t="s">
        <v>131</v>
      </c>
      <c r="N827" s="207" t="s">
        <v>131</v>
      </c>
      <c r="O827" s="207">
        <v>0.55000000000000004</v>
      </c>
      <c r="P827" s="214">
        <f t="shared" si="119"/>
        <v>0.23000000000000004</v>
      </c>
      <c r="Q827" s="213">
        <v>0.32</v>
      </c>
      <c r="R827" s="210">
        <f t="shared" si="121"/>
        <v>44.796342703233734</v>
      </c>
      <c r="S827" s="163" t="s">
        <v>566</v>
      </c>
      <c r="U827" s="203">
        <f t="shared" si="120"/>
        <v>3.8021265</v>
      </c>
    </row>
    <row r="828" spans="2:21" x14ac:dyDescent="0.2">
      <c r="B828" s="136"/>
      <c r="C828" s="208" t="s">
        <v>131</v>
      </c>
      <c r="D828" s="208" t="s">
        <v>502</v>
      </c>
      <c r="E828" s="208">
        <v>0.09</v>
      </c>
      <c r="F828" s="209">
        <v>0.28999999999999998</v>
      </c>
      <c r="G828" s="208">
        <v>0.09</v>
      </c>
      <c r="H828" s="208">
        <v>0.53</v>
      </c>
      <c r="I828" s="208" t="s">
        <v>194</v>
      </c>
      <c r="J828" s="208">
        <v>1.26</v>
      </c>
      <c r="K828" s="208">
        <v>2.71</v>
      </c>
      <c r="L828" s="208">
        <v>11.8</v>
      </c>
      <c r="M828" s="208" t="s">
        <v>131</v>
      </c>
      <c r="N828" s="208" t="s">
        <v>131</v>
      </c>
      <c r="O828" s="208">
        <v>0.53</v>
      </c>
      <c r="P828" s="214">
        <f t="shared" si="119"/>
        <v>0.2</v>
      </c>
      <c r="Q828" s="164">
        <v>0.33</v>
      </c>
      <c r="R828" s="209">
        <f t="shared" si="121"/>
        <v>57.182824138811966</v>
      </c>
      <c r="S828" s="142"/>
      <c r="U828" s="203">
        <f t="shared" si="120"/>
        <v>4.0462535760000016</v>
      </c>
    </row>
    <row r="829" spans="2:21" x14ac:dyDescent="0.2">
      <c r="B829" s="136"/>
      <c r="C829" s="208" t="s">
        <v>131</v>
      </c>
      <c r="D829" s="208" t="s">
        <v>555</v>
      </c>
      <c r="E829" s="208">
        <v>0.08</v>
      </c>
      <c r="F829" s="209">
        <v>0.2</v>
      </c>
      <c r="G829" s="209">
        <v>0.1</v>
      </c>
      <c r="H829" s="208">
        <v>0.62</v>
      </c>
      <c r="I829" s="208" t="s">
        <v>194</v>
      </c>
      <c r="J829" s="208">
        <v>1.23</v>
      </c>
      <c r="K829" s="208">
        <v>2.64</v>
      </c>
      <c r="L829" s="208">
        <v>18.600000000000001</v>
      </c>
      <c r="M829" s="208" t="s">
        <v>131</v>
      </c>
      <c r="N829" s="208" t="s">
        <v>131</v>
      </c>
      <c r="O829" s="208">
        <v>0.56000000000000005</v>
      </c>
      <c r="P829" s="214">
        <f t="shared" si="119"/>
        <v>0.22000000000000003</v>
      </c>
      <c r="Q829" s="164">
        <v>0.34</v>
      </c>
      <c r="R829" s="209">
        <f t="shared" si="121"/>
        <v>91.384209778459365</v>
      </c>
      <c r="S829" s="142"/>
      <c r="U829" s="203">
        <f t="shared" si="120"/>
        <v>4.5150727040000014</v>
      </c>
    </row>
    <row r="830" spans="2:21" x14ac:dyDescent="0.2">
      <c r="B830" s="136"/>
      <c r="C830" s="208" t="s">
        <v>131</v>
      </c>
      <c r="D830" s="208" t="s">
        <v>124</v>
      </c>
      <c r="E830" s="208">
        <v>0.09</v>
      </c>
      <c r="F830" s="209">
        <v>0.21</v>
      </c>
      <c r="G830" s="208">
        <v>0.08</v>
      </c>
      <c r="H830" s="208">
        <v>0.62</v>
      </c>
      <c r="I830" s="208" t="s">
        <v>194</v>
      </c>
      <c r="J830" s="208">
        <v>1.1599999999999999</v>
      </c>
      <c r="K830" s="208">
        <v>2.66</v>
      </c>
      <c r="L830" s="208">
        <v>33.5</v>
      </c>
      <c r="M830" s="208" t="s">
        <v>131</v>
      </c>
      <c r="N830" s="208" t="s">
        <v>131</v>
      </c>
      <c r="O830" s="208">
        <v>0.59</v>
      </c>
      <c r="P830" s="214">
        <f t="shared" si="119"/>
        <v>0.28999999999999998</v>
      </c>
      <c r="Q830" s="227">
        <v>0.3</v>
      </c>
      <c r="R830" s="209">
        <f t="shared" si="121"/>
        <v>69.87996608963023</v>
      </c>
      <c r="S830" s="142"/>
      <c r="U830" s="203">
        <f t="shared" si="120"/>
        <v>4.2467790000000001</v>
      </c>
    </row>
    <row r="831" spans="2:21" x14ac:dyDescent="0.2">
      <c r="B831" s="158"/>
      <c r="C831" s="204" t="s">
        <v>131</v>
      </c>
      <c r="D831" s="204" t="s">
        <v>556</v>
      </c>
      <c r="E831" s="204">
        <v>0.11</v>
      </c>
      <c r="F831" s="211">
        <v>0.21</v>
      </c>
      <c r="G831" s="204">
        <v>7.0000000000000007E-2</v>
      </c>
      <c r="H831" s="204">
        <v>0.61</v>
      </c>
      <c r="I831" s="204" t="s">
        <v>194</v>
      </c>
      <c r="J831" s="211">
        <v>1.1000000000000001</v>
      </c>
      <c r="K831" s="204">
        <v>2.74</v>
      </c>
      <c r="L831" s="204">
        <v>32.9</v>
      </c>
      <c r="M831" s="204" t="s">
        <v>131</v>
      </c>
      <c r="N831" s="204" t="s">
        <v>131</v>
      </c>
      <c r="O831" s="204">
        <v>0.57999999999999996</v>
      </c>
      <c r="P831" s="218">
        <f t="shared" si="119"/>
        <v>0.27999999999999997</v>
      </c>
      <c r="Q831" s="218">
        <v>0.3</v>
      </c>
      <c r="R831" s="209">
        <f t="shared" si="121"/>
        <v>66.110316975369926</v>
      </c>
      <c r="S831" s="147"/>
      <c r="U831" s="203">
        <f t="shared" si="120"/>
        <v>4.1913248160000025</v>
      </c>
    </row>
    <row r="832" spans="2:21" x14ac:dyDescent="0.2">
      <c r="B832" s="148">
        <v>221</v>
      </c>
      <c r="C832" s="207" t="s">
        <v>131</v>
      </c>
      <c r="D832" s="207" t="s">
        <v>148</v>
      </c>
      <c r="E832" s="210">
        <v>0.08</v>
      </c>
      <c r="F832" s="209">
        <v>0.16</v>
      </c>
      <c r="G832" s="207">
        <v>0.08</v>
      </c>
      <c r="H832" s="210">
        <v>0.68</v>
      </c>
      <c r="I832" s="207" t="s">
        <v>194</v>
      </c>
      <c r="J832" s="207">
        <v>0.95</v>
      </c>
      <c r="K832" s="207">
        <v>2.63</v>
      </c>
      <c r="L832" s="207">
        <v>14.6</v>
      </c>
      <c r="M832" s="207" t="s">
        <v>131</v>
      </c>
      <c r="N832" s="207" t="s">
        <v>131</v>
      </c>
      <c r="O832" s="207">
        <v>0.63</v>
      </c>
      <c r="P832" s="214">
        <f t="shared" si="119"/>
        <v>0.4</v>
      </c>
      <c r="Q832" s="213">
        <v>0.23</v>
      </c>
      <c r="R832" s="210">
        <f t="shared" si="121"/>
        <v>71.268965344303169</v>
      </c>
      <c r="S832" s="163" t="s">
        <v>566</v>
      </c>
      <c r="U832" s="203">
        <f t="shared" si="120"/>
        <v>4.2664609639999984</v>
      </c>
    </row>
    <row r="833" spans="2:21" x14ac:dyDescent="0.2">
      <c r="B833" s="136"/>
      <c r="C833" s="208" t="s">
        <v>131</v>
      </c>
      <c r="D833" s="208" t="s">
        <v>502</v>
      </c>
      <c r="E833" s="208">
        <v>0.05</v>
      </c>
      <c r="F833" s="209">
        <v>0.17</v>
      </c>
      <c r="G833" s="208">
        <v>0.06</v>
      </c>
      <c r="H833" s="208">
        <v>0.72</v>
      </c>
      <c r="I833" s="208" t="s">
        <v>194</v>
      </c>
      <c r="J833" s="208">
        <v>1.02</v>
      </c>
      <c r="K833" s="208">
        <v>2.59</v>
      </c>
      <c r="L833" s="208">
        <v>48</v>
      </c>
      <c r="M833" s="208" t="s">
        <v>131</v>
      </c>
      <c r="N833" s="208" t="s">
        <v>131</v>
      </c>
      <c r="O833" s="208">
        <v>0.66</v>
      </c>
      <c r="P833" s="214">
        <f t="shared" si="119"/>
        <v>0.43000000000000005</v>
      </c>
      <c r="Q833" s="164">
        <v>0.23</v>
      </c>
      <c r="R833" s="209">
        <f t="shared" si="121"/>
        <v>59.622080520920051</v>
      </c>
      <c r="S833" s="142"/>
      <c r="U833" s="203">
        <f t="shared" si="120"/>
        <v>4.0880259840000024</v>
      </c>
    </row>
    <row r="834" spans="2:21" x14ac:dyDescent="0.2">
      <c r="B834" s="136"/>
      <c r="C834" s="208" t="s">
        <v>131</v>
      </c>
      <c r="D834" s="208" t="s">
        <v>555</v>
      </c>
      <c r="E834" s="208">
        <v>0.08</v>
      </c>
      <c r="F834" s="209">
        <v>0.16</v>
      </c>
      <c r="G834" s="208">
        <v>0.06</v>
      </c>
      <c r="H834" s="209">
        <v>0.7</v>
      </c>
      <c r="I834" s="208" t="s">
        <v>194</v>
      </c>
      <c r="J834" s="208">
        <v>1.01</v>
      </c>
      <c r="K834" s="208">
        <v>2.6</v>
      </c>
      <c r="L834" s="208">
        <v>15.6</v>
      </c>
      <c r="M834" s="208" t="s">
        <v>131</v>
      </c>
      <c r="N834" s="208" t="s">
        <v>131</v>
      </c>
      <c r="O834" s="208">
        <v>0.64</v>
      </c>
      <c r="P834" s="214">
        <f t="shared" si="119"/>
        <v>0.41000000000000003</v>
      </c>
      <c r="Q834" s="164">
        <v>0.23</v>
      </c>
      <c r="R834" s="209">
        <f t="shared" si="121"/>
        <v>64.542717796360989</v>
      </c>
      <c r="S834" s="142"/>
      <c r="U834" s="203">
        <f t="shared" si="120"/>
        <v>4.1673272960000016</v>
      </c>
    </row>
    <row r="835" spans="2:21" x14ac:dyDescent="0.2">
      <c r="B835" s="136"/>
      <c r="C835" s="208" t="s">
        <v>131</v>
      </c>
      <c r="D835" s="208" t="s">
        <v>124</v>
      </c>
      <c r="E835" s="208">
        <v>0.06</v>
      </c>
      <c r="F835" s="209">
        <v>0.15</v>
      </c>
      <c r="G835" s="208">
        <v>0.06</v>
      </c>
      <c r="H835" s="208">
        <v>0.73</v>
      </c>
      <c r="I835" s="208" t="s">
        <v>194</v>
      </c>
      <c r="J835" s="208">
        <v>1.02</v>
      </c>
      <c r="K835" s="208">
        <v>2.65</v>
      </c>
      <c r="L835" s="208">
        <v>38.4</v>
      </c>
      <c r="M835" s="208" t="s">
        <v>131</v>
      </c>
      <c r="N835" s="208" t="s">
        <v>131</v>
      </c>
      <c r="O835" s="208">
        <v>0.63</v>
      </c>
      <c r="P835" s="214">
        <f t="shared" si="119"/>
        <v>0.4</v>
      </c>
      <c r="Q835" s="164">
        <v>0.23</v>
      </c>
      <c r="R835" s="209">
        <f t="shared" si="121"/>
        <v>72.895273316175519</v>
      </c>
      <c r="S835" s="142"/>
      <c r="U835" s="203">
        <f t="shared" si="120"/>
        <v>4.2890237989999997</v>
      </c>
    </row>
    <row r="836" spans="2:21" x14ac:dyDescent="0.2">
      <c r="B836" s="158"/>
      <c r="C836" s="204" t="s">
        <v>131</v>
      </c>
      <c r="D836" s="204" t="s">
        <v>556</v>
      </c>
      <c r="E836" s="204">
        <v>7.0000000000000007E-2</v>
      </c>
      <c r="F836" s="211">
        <v>0.12</v>
      </c>
      <c r="G836" s="204">
        <v>7.0000000000000007E-2</v>
      </c>
      <c r="H836" s="204">
        <v>0.74</v>
      </c>
      <c r="I836" s="204" t="s">
        <v>194</v>
      </c>
      <c r="J836" s="204">
        <v>1.03</v>
      </c>
      <c r="K836" s="204">
        <v>2.65</v>
      </c>
      <c r="L836" s="204">
        <v>28.4</v>
      </c>
      <c r="M836" s="204" t="s">
        <v>131</v>
      </c>
      <c r="N836" s="204" t="s">
        <v>131</v>
      </c>
      <c r="O836" s="204">
        <v>0.69</v>
      </c>
      <c r="P836" s="218">
        <f t="shared" si="119"/>
        <v>0.45999999999999996</v>
      </c>
      <c r="Q836" s="215">
        <v>0.23</v>
      </c>
      <c r="R836" s="209">
        <f t="shared" si="121"/>
        <v>53.17798904616734</v>
      </c>
      <c r="S836" s="147"/>
      <c r="U836" s="203">
        <f t="shared" si="120"/>
        <v>3.973644571000003</v>
      </c>
    </row>
    <row r="837" spans="2:21" x14ac:dyDescent="0.2">
      <c r="B837" s="148">
        <v>222</v>
      </c>
      <c r="C837" s="207" t="s">
        <v>131</v>
      </c>
      <c r="D837" s="207" t="s">
        <v>148</v>
      </c>
      <c r="E837" s="207">
        <v>0.08</v>
      </c>
      <c r="F837" s="209">
        <v>0.25</v>
      </c>
      <c r="G837" s="207">
        <v>0.11</v>
      </c>
      <c r="H837" s="207">
        <v>0.56000000000000005</v>
      </c>
      <c r="I837" s="207" t="s">
        <v>6</v>
      </c>
      <c r="J837" s="207">
        <v>1.1299999999999999</v>
      </c>
      <c r="K837" s="207">
        <v>2.73</v>
      </c>
      <c r="L837" s="207">
        <v>2.1</v>
      </c>
      <c r="M837" s="207" t="s">
        <v>131</v>
      </c>
      <c r="N837" s="207" t="s">
        <v>131</v>
      </c>
      <c r="O837" s="207">
        <v>0.62</v>
      </c>
      <c r="P837" s="214">
        <f t="shared" si="119"/>
        <v>0.39</v>
      </c>
      <c r="Q837" s="213">
        <v>0.23</v>
      </c>
      <c r="R837" s="210">
        <f t="shared" si="121"/>
        <v>54.927056305774776</v>
      </c>
      <c r="S837" s="163" t="s">
        <v>566</v>
      </c>
      <c r="U837" s="203">
        <f t="shared" si="120"/>
        <v>4.0060060560000013</v>
      </c>
    </row>
    <row r="838" spans="2:21" x14ac:dyDescent="0.2">
      <c r="B838" s="136"/>
      <c r="C838" s="208" t="s">
        <v>131</v>
      </c>
      <c r="D838" s="208" t="s">
        <v>502</v>
      </c>
      <c r="E838" s="208">
        <v>0.08</v>
      </c>
      <c r="F838" s="209">
        <v>0.22</v>
      </c>
      <c r="G838" s="209">
        <v>0.1</v>
      </c>
      <c r="H838" s="209">
        <v>0.6</v>
      </c>
      <c r="I838" s="208" t="s">
        <v>194</v>
      </c>
      <c r="J838" s="208">
        <v>1.08</v>
      </c>
      <c r="K838" s="208">
        <v>2.84</v>
      </c>
      <c r="L838" s="208">
        <v>5.9</v>
      </c>
      <c r="M838" s="208" t="s">
        <v>131</v>
      </c>
      <c r="N838" s="208" t="s">
        <v>131</v>
      </c>
      <c r="O838" s="208">
        <v>0.64</v>
      </c>
      <c r="P838" s="214">
        <f t="shared" si="119"/>
        <v>0.41000000000000003</v>
      </c>
      <c r="Q838" s="164">
        <v>0.23</v>
      </c>
      <c r="R838" s="209">
        <f t="shared" si="121"/>
        <v>58.262857633867753</v>
      </c>
      <c r="S838" s="142"/>
      <c r="U838" s="203">
        <f t="shared" si="120"/>
        <v>4.0649647999999985</v>
      </c>
    </row>
    <row r="839" spans="2:21" x14ac:dyDescent="0.2">
      <c r="B839" s="136"/>
      <c r="C839" s="208" t="s">
        <v>131</v>
      </c>
      <c r="D839" s="208" t="s">
        <v>555</v>
      </c>
      <c r="E839" s="209">
        <v>0.1</v>
      </c>
      <c r="F839" s="209">
        <v>0.18</v>
      </c>
      <c r="G839" s="208">
        <v>0.08</v>
      </c>
      <c r="H839" s="208">
        <v>0.64</v>
      </c>
      <c r="I839" s="208" t="s">
        <v>194</v>
      </c>
      <c r="J839" s="208">
        <v>1.18</v>
      </c>
      <c r="K839" s="208">
        <v>2.77</v>
      </c>
      <c r="L839" s="208">
        <v>25.9</v>
      </c>
      <c r="M839" s="208" t="s">
        <v>131</v>
      </c>
      <c r="N839" s="208" t="s">
        <v>131</v>
      </c>
      <c r="O839" s="208">
        <v>0.64</v>
      </c>
      <c r="P839" s="214">
        <f t="shared" si="119"/>
        <v>0.41000000000000003</v>
      </c>
      <c r="Q839" s="164">
        <v>0.23</v>
      </c>
      <c r="R839" s="209">
        <f t="shared" si="121"/>
        <v>60.463027589062008</v>
      </c>
      <c r="S839" s="142"/>
      <c r="U839" s="203">
        <f t="shared" si="120"/>
        <v>4.1020320640000039</v>
      </c>
    </row>
    <row r="840" spans="2:21" x14ac:dyDescent="0.2">
      <c r="B840" s="136"/>
      <c r="C840" s="208" t="s">
        <v>131</v>
      </c>
      <c r="D840" s="208" t="s">
        <v>124</v>
      </c>
      <c r="E840" s="208">
        <v>0.09</v>
      </c>
      <c r="F840" s="209">
        <v>0.16</v>
      </c>
      <c r="G840" s="208">
        <v>0.08</v>
      </c>
      <c r="H840" s="208">
        <v>0.67</v>
      </c>
      <c r="I840" s="208" t="s">
        <v>194</v>
      </c>
      <c r="J840" s="208">
        <v>1.1499999999999999</v>
      </c>
      <c r="K840" s="208">
        <v>2.76</v>
      </c>
      <c r="L840" s="208">
        <v>20</v>
      </c>
      <c r="M840" s="208" t="s">
        <v>131</v>
      </c>
      <c r="N840" s="208" t="s">
        <v>131</v>
      </c>
      <c r="O840" s="208">
        <v>0.65</v>
      </c>
      <c r="P840" s="214">
        <f t="shared" si="119"/>
        <v>0.42000000000000004</v>
      </c>
      <c r="Q840" s="164">
        <v>0.23</v>
      </c>
      <c r="R840" s="209">
        <f t="shared" si="121"/>
        <v>62.968769105914554</v>
      </c>
      <c r="S840" s="142"/>
      <c r="U840" s="203">
        <f t="shared" si="120"/>
        <v>4.1426388750000012</v>
      </c>
    </row>
    <row r="841" spans="2:21" x14ac:dyDescent="0.2">
      <c r="B841" s="158"/>
      <c r="C841" s="204" t="s">
        <v>131</v>
      </c>
      <c r="D841" s="204" t="s">
        <v>556</v>
      </c>
      <c r="E841" s="204">
        <v>0.09</v>
      </c>
      <c r="F841" s="211">
        <v>0.18</v>
      </c>
      <c r="G841" s="204">
        <v>7.0000000000000007E-2</v>
      </c>
      <c r="H841" s="204">
        <v>0.66</v>
      </c>
      <c r="I841" s="204" t="s">
        <v>194</v>
      </c>
      <c r="J841" s="204">
        <v>1.08</v>
      </c>
      <c r="K841" s="204">
        <v>2.71</v>
      </c>
      <c r="L841" s="204">
        <v>49.8</v>
      </c>
      <c r="M841" s="204" t="s">
        <v>131</v>
      </c>
      <c r="N841" s="204" t="s">
        <v>131</v>
      </c>
      <c r="O841" s="204">
        <v>0.67</v>
      </c>
      <c r="P841" s="218">
        <f t="shared" si="119"/>
        <v>0.44000000000000006</v>
      </c>
      <c r="Q841" s="215">
        <v>0.23</v>
      </c>
      <c r="R841" s="209">
        <f t="shared" si="121"/>
        <v>54.142305699197479</v>
      </c>
      <c r="S841" s="147"/>
      <c r="U841" s="203">
        <f t="shared" si="120"/>
        <v>3.9916158710000014</v>
      </c>
    </row>
    <row r="842" spans="2:21" x14ac:dyDescent="0.2">
      <c r="B842" s="148">
        <v>223</v>
      </c>
      <c r="C842" s="207" t="s">
        <v>131</v>
      </c>
      <c r="D842" s="207" t="s">
        <v>148</v>
      </c>
      <c r="E842" s="207">
        <v>0.08</v>
      </c>
      <c r="F842" s="209">
        <v>0.32</v>
      </c>
      <c r="G842" s="207">
        <v>0.12</v>
      </c>
      <c r="H842" s="207">
        <v>0.48</v>
      </c>
      <c r="I842" s="207" t="s">
        <v>6</v>
      </c>
      <c r="J842" s="207">
        <v>1.25</v>
      </c>
      <c r="K842" s="207">
        <v>2.54</v>
      </c>
      <c r="L842" s="207">
        <v>1.1000000000000001</v>
      </c>
      <c r="M842" s="207" t="s">
        <v>131</v>
      </c>
      <c r="N842" s="207" t="s">
        <v>131</v>
      </c>
      <c r="O842" s="207">
        <v>0.64</v>
      </c>
      <c r="P842" s="214">
        <f t="shared" si="119"/>
        <v>0.41000000000000003</v>
      </c>
      <c r="Q842" s="213">
        <v>0.23</v>
      </c>
      <c r="R842" s="210">
        <f t="shared" si="121"/>
        <v>37.821404538709508</v>
      </c>
      <c r="S842" s="163" t="s">
        <v>566</v>
      </c>
      <c r="U842" s="203">
        <f t="shared" si="120"/>
        <v>3.6328752000000009</v>
      </c>
    </row>
    <row r="843" spans="2:21" x14ac:dyDescent="0.2">
      <c r="B843" s="136"/>
      <c r="C843" s="208" t="s">
        <v>131</v>
      </c>
      <c r="D843" s="208" t="s">
        <v>502</v>
      </c>
      <c r="E843" s="208">
        <v>0.09</v>
      </c>
      <c r="F843" s="209">
        <v>0.26</v>
      </c>
      <c r="G843" s="208">
        <v>0.09</v>
      </c>
      <c r="H843" s="208">
        <v>0.56000000000000005</v>
      </c>
      <c r="I843" s="208" t="s">
        <v>194</v>
      </c>
      <c r="J843" s="208">
        <v>1.26</v>
      </c>
      <c r="K843" s="208">
        <v>2.71</v>
      </c>
      <c r="L843" s="208">
        <v>0.9</v>
      </c>
      <c r="M843" s="208" t="s">
        <v>131</v>
      </c>
      <c r="N843" s="208" t="s">
        <v>131</v>
      </c>
      <c r="O843" s="208">
        <v>0.68</v>
      </c>
      <c r="P843" s="214">
        <f t="shared" si="119"/>
        <v>0.45000000000000007</v>
      </c>
      <c r="Q843" s="164">
        <v>0.23</v>
      </c>
      <c r="R843" s="209">
        <f t="shared" si="121"/>
        <v>44.161554372411381</v>
      </c>
      <c r="S843" s="142"/>
      <c r="U843" s="203">
        <f t="shared" si="120"/>
        <v>3.787854600000002</v>
      </c>
    </row>
    <row r="844" spans="2:21" x14ac:dyDescent="0.2">
      <c r="B844" s="136"/>
      <c r="C844" s="208" t="s">
        <v>131</v>
      </c>
      <c r="D844" s="208" t="s">
        <v>555</v>
      </c>
      <c r="E844" s="208">
        <v>0.08</v>
      </c>
      <c r="F844" s="209">
        <v>0.2</v>
      </c>
      <c r="G844" s="209">
        <v>0.1</v>
      </c>
      <c r="H844" s="208">
        <v>0.62</v>
      </c>
      <c r="I844" s="208" t="s">
        <v>194</v>
      </c>
      <c r="J844" s="208">
        <v>1.23</v>
      </c>
      <c r="K844" s="208">
        <v>2.64</v>
      </c>
      <c r="L844" s="208">
        <v>3</v>
      </c>
      <c r="M844" s="208" t="s">
        <v>131</v>
      </c>
      <c r="N844" s="208" t="s">
        <v>131</v>
      </c>
      <c r="O844" s="208">
        <v>0.73</v>
      </c>
      <c r="P844" s="214">
        <f t="shared" si="119"/>
        <v>0.5</v>
      </c>
      <c r="Q844" s="164">
        <v>0.23</v>
      </c>
      <c r="R844" s="209">
        <f t="shared" si="121"/>
        <v>51.375125518710696</v>
      </c>
      <c r="S844" s="142"/>
      <c r="U844" s="203">
        <f t="shared" si="120"/>
        <v>3.939154115999997</v>
      </c>
    </row>
    <row r="845" spans="2:21" x14ac:dyDescent="0.2">
      <c r="B845" s="136"/>
      <c r="C845" s="208" t="s">
        <v>131</v>
      </c>
      <c r="D845" s="208" t="s">
        <v>124</v>
      </c>
      <c r="E845" s="208">
        <v>0.09</v>
      </c>
      <c r="F845" s="209">
        <v>0.21</v>
      </c>
      <c r="G845" s="208">
        <v>0.08</v>
      </c>
      <c r="H845" s="208">
        <v>0.62</v>
      </c>
      <c r="I845" s="208" t="s">
        <v>194</v>
      </c>
      <c r="J845" s="208">
        <v>1.1599999999999999</v>
      </c>
      <c r="K845" s="208">
        <v>2.66</v>
      </c>
      <c r="L845" s="208">
        <v>11.3</v>
      </c>
      <c r="M845" s="208" t="s">
        <v>131</v>
      </c>
      <c r="N845" s="208" t="s">
        <v>131</v>
      </c>
      <c r="O845" s="208">
        <v>0.68</v>
      </c>
      <c r="P845" s="214">
        <f t="shared" si="119"/>
        <v>0.45000000000000007</v>
      </c>
      <c r="Q845" s="164">
        <v>0.23</v>
      </c>
      <c r="R845" s="209">
        <f t="shared" si="121"/>
        <v>50.346122234396887</v>
      </c>
      <c r="S845" s="142"/>
      <c r="U845" s="203">
        <f t="shared" si="120"/>
        <v>3.9189216</v>
      </c>
    </row>
    <row r="846" spans="2:21" x14ac:dyDescent="0.2">
      <c r="B846" s="158"/>
      <c r="C846" s="204" t="s">
        <v>131</v>
      </c>
      <c r="D846" s="204" t="s">
        <v>556</v>
      </c>
      <c r="E846" s="204">
        <v>0.11</v>
      </c>
      <c r="F846" s="209">
        <v>0.21</v>
      </c>
      <c r="G846" s="204">
        <v>7.0000000000000007E-2</v>
      </c>
      <c r="H846" s="204">
        <v>0.61</v>
      </c>
      <c r="I846" s="204" t="s">
        <v>194</v>
      </c>
      <c r="J846" s="211">
        <v>1.1000000000000001</v>
      </c>
      <c r="K846" s="204">
        <v>2.74</v>
      </c>
      <c r="L846" s="204">
        <v>13.5</v>
      </c>
      <c r="M846" s="204" t="s">
        <v>131</v>
      </c>
      <c r="N846" s="204" t="s">
        <v>131</v>
      </c>
      <c r="O846" s="204">
        <v>0.67</v>
      </c>
      <c r="P846" s="214">
        <f t="shared" si="119"/>
        <v>0.44000000000000006</v>
      </c>
      <c r="Q846" s="215">
        <v>0.23</v>
      </c>
      <c r="R846" s="209">
        <f t="shared" si="121"/>
        <v>47.523915854268324</v>
      </c>
      <c r="S846" s="147"/>
      <c r="U846" s="203">
        <f t="shared" si="120"/>
        <v>3.8612330760000018</v>
      </c>
    </row>
    <row r="847" spans="2:21" x14ac:dyDescent="0.2">
      <c r="B847" s="148">
        <v>224</v>
      </c>
      <c r="C847" s="207" t="s">
        <v>131</v>
      </c>
      <c r="D847" s="207" t="s">
        <v>36</v>
      </c>
      <c r="E847" s="207">
        <v>0.05</v>
      </c>
      <c r="F847" s="207">
        <v>0.43</v>
      </c>
      <c r="G847" s="207">
        <v>0.17</v>
      </c>
      <c r="H847" s="207">
        <v>0.35</v>
      </c>
      <c r="I847" s="149" t="s">
        <v>32</v>
      </c>
      <c r="J847" s="207">
        <v>1.41</v>
      </c>
      <c r="K847" s="207">
        <v>2.76</v>
      </c>
      <c r="L847" s="207">
        <v>6</v>
      </c>
      <c r="M847" s="207" t="s">
        <v>131</v>
      </c>
      <c r="N847" s="207" t="s">
        <v>131</v>
      </c>
      <c r="O847" s="207">
        <v>0.49</v>
      </c>
      <c r="P847" s="216">
        <f t="shared" ref="P847:P876" si="122">10^((LOG(L847*24)-4.3)/2.8)</f>
        <v>0.17184205651696846</v>
      </c>
      <c r="Q847" s="213" t="s">
        <v>131</v>
      </c>
      <c r="R847" s="210">
        <f t="shared" si="121"/>
        <v>28.314997294055367</v>
      </c>
      <c r="S847" s="163" t="s">
        <v>566</v>
      </c>
      <c r="U847" s="203">
        <f t="shared" si="120"/>
        <v>3.3433916039999989</v>
      </c>
    </row>
    <row r="848" spans="2:21" x14ac:dyDescent="0.2">
      <c r="B848" s="144"/>
      <c r="C848" s="204" t="s">
        <v>131</v>
      </c>
      <c r="D848" s="204" t="s">
        <v>557</v>
      </c>
      <c r="E848" s="204">
        <v>0.05</v>
      </c>
      <c r="F848" s="204">
        <v>0.49</v>
      </c>
      <c r="G848" s="204">
        <v>0.14000000000000001</v>
      </c>
      <c r="H848" s="204">
        <v>0.32</v>
      </c>
      <c r="I848" s="154" t="s">
        <v>32</v>
      </c>
      <c r="J848" s="204">
        <v>1.56</v>
      </c>
      <c r="K848" s="204">
        <v>2.76</v>
      </c>
      <c r="L848" s="204">
        <v>5.3</v>
      </c>
      <c r="M848" s="204" t="s">
        <v>131</v>
      </c>
      <c r="N848" s="204" t="s">
        <v>131</v>
      </c>
      <c r="O848" s="204">
        <v>0.43</v>
      </c>
      <c r="P848" s="218">
        <f t="shared" si="122"/>
        <v>0.16439486732657463</v>
      </c>
      <c r="Q848" s="215" t="s">
        <v>131</v>
      </c>
      <c r="R848" s="211">
        <f t="shared" si="121"/>
        <v>23.348961412415321</v>
      </c>
      <c r="S848" s="147"/>
      <c r="U848" s="203">
        <f t="shared" si="120"/>
        <v>3.1505525039999984</v>
      </c>
    </row>
    <row r="849" spans="2:21" x14ac:dyDescent="0.2">
      <c r="B849" s="148">
        <v>225</v>
      </c>
      <c r="C849" s="207" t="s">
        <v>131</v>
      </c>
      <c r="D849" s="207" t="s">
        <v>36</v>
      </c>
      <c r="E849" s="207">
        <v>0.04</v>
      </c>
      <c r="F849" s="207">
        <v>0.43</v>
      </c>
      <c r="G849" s="207">
        <v>0.12</v>
      </c>
      <c r="H849" s="210">
        <v>0.4</v>
      </c>
      <c r="I849" s="207" t="s">
        <v>51</v>
      </c>
      <c r="J849" s="207">
        <v>1.25</v>
      </c>
      <c r="K849" s="207">
        <v>2.74</v>
      </c>
      <c r="L849" s="207">
        <v>6.2</v>
      </c>
      <c r="M849" s="207" t="s">
        <v>131</v>
      </c>
      <c r="N849" s="207" t="s">
        <v>131</v>
      </c>
      <c r="O849" s="207">
        <v>0.54</v>
      </c>
      <c r="P849" s="214">
        <f t="shared" si="122"/>
        <v>0.17386626815419481</v>
      </c>
      <c r="Q849" s="213" t="s">
        <v>131</v>
      </c>
      <c r="R849" s="209">
        <f t="shared" si="121"/>
        <v>28.105844498966736</v>
      </c>
      <c r="S849" s="163" t="s">
        <v>566</v>
      </c>
      <c r="U849" s="203">
        <f t="shared" si="120"/>
        <v>3.3359775439999995</v>
      </c>
    </row>
    <row r="850" spans="2:21" x14ac:dyDescent="0.2">
      <c r="B850" s="144"/>
      <c r="C850" s="204" t="s">
        <v>131</v>
      </c>
      <c r="D850" s="204" t="s">
        <v>557</v>
      </c>
      <c r="E850" s="204">
        <v>0.04</v>
      </c>
      <c r="F850" s="204">
        <v>0.38</v>
      </c>
      <c r="G850" s="204">
        <v>0.17</v>
      </c>
      <c r="H850" s="204">
        <v>0.41</v>
      </c>
      <c r="I850" s="204" t="s">
        <v>6</v>
      </c>
      <c r="J850" s="204">
        <v>1.39</v>
      </c>
      <c r="K850" s="204">
        <v>2.74</v>
      </c>
      <c r="L850" s="204">
        <v>5.3</v>
      </c>
      <c r="M850" s="204" t="s">
        <v>131</v>
      </c>
      <c r="N850" s="204" t="s">
        <v>131</v>
      </c>
      <c r="O850" s="204">
        <v>0.49</v>
      </c>
      <c r="P850" s="218">
        <f t="shared" si="122"/>
        <v>0.16439486732657463</v>
      </c>
      <c r="Q850" s="215" t="s">
        <v>131</v>
      </c>
      <c r="R850" s="211">
        <f t="shared" si="121"/>
        <v>44.42005532664227</v>
      </c>
      <c r="S850" s="147"/>
      <c r="U850" s="203">
        <f t="shared" si="120"/>
        <v>3.7936910640000008</v>
      </c>
    </row>
    <row r="851" spans="2:21" x14ac:dyDescent="0.2">
      <c r="B851" s="148">
        <v>226</v>
      </c>
      <c r="C851" s="207" t="s">
        <v>131</v>
      </c>
      <c r="D851" s="207" t="s">
        <v>84</v>
      </c>
      <c r="E851" s="290">
        <v>0.56000000000000005</v>
      </c>
      <c r="F851" s="290"/>
      <c r="G851" s="207">
        <v>0.04</v>
      </c>
      <c r="H851" s="210">
        <v>0.4</v>
      </c>
      <c r="I851" s="207" t="s">
        <v>51</v>
      </c>
      <c r="J851" s="207">
        <v>1.57</v>
      </c>
      <c r="K851" s="207">
        <v>2.5499999999999998</v>
      </c>
      <c r="L851" s="207">
        <v>0.2</v>
      </c>
      <c r="M851" s="207" t="s">
        <v>131</v>
      </c>
      <c r="N851" s="207" t="s">
        <v>131</v>
      </c>
      <c r="O851" s="207">
        <v>0.39</v>
      </c>
      <c r="P851" s="214">
        <f t="shared" si="122"/>
        <v>5.1001876607963514E-2</v>
      </c>
      <c r="Q851" s="213" t="s">
        <v>131</v>
      </c>
      <c r="R851" s="209">
        <f t="shared" si="121"/>
        <v>28.469836432065101</v>
      </c>
      <c r="S851" s="163" t="s">
        <v>566</v>
      </c>
      <c r="T851" s="167"/>
      <c r="U851" s="203">
        <f t="shared" ref="U851:U876" si="123">6.531-(7.326*O851)+(15.8*(H851^2))+(3.809*(O851^2))+(3.44*((E851))*H851)-(4.989*(E851)*O851)+(16.1*((E851)^2)*(O851^2))+(16*H851*(O851^2))-(13.6*((E851)^2)*H851)-(34.8*(H851^2)*O851)-(7.99*((E851)^2)*O851)</f>
        <v>3.3488451559999999</v>
      </c>
    </row>
    <row r="852" spans="2:21" x14ac:dyDescent="0.2">
      <c r="B852" s="140"/>
      <c r="C852" s="208" t="s">
        <v>131</v>
      </c>
      <c r="D852" s="141" t="s">
        <v>219</v>
      </c>
      <c r="E852" s="292">
        <v>0.5</v>
      </c>
      <c r="F852" s="292"/>
      <c r="G852" s="208">
        <v>0.06</v>
      </c>
      <c r="H852" s="208">
        <v>0.43</v>
      </c>
      <c r="I852" s="208" t="s">
        <v>51</v>
      </c>
      <c r="J852" s="208">
        <v>1.55</v>
      </c>
      <c r="K852" s="208">
        <v>2.64</v>
      </c>
      <c r="L852" s="208">
        <v>0.7</v>
      </c>
      <c r="M852" s="208" t="s">
        <v>131</v>
      </c>
      <c r="N852" s="208" t="s">
        <v>131</v>
      </c>
      <c r="O852" s="208">
        <v>0.41</v>
      </c>
      <c r="P852" s="214">
        <f t="shared" si="122"/>
        <v>7.9780393132546104E-2</v>
      </c>
      <c r="Q852" s="164" t="s">
        <v>131</v>
      </c>
      <c r="R852" s="209">
        <f t="shared" si="121"/>
        <v>41.260688732393767</v>
      </c>
      <c r="S852" s="142"/>
      <c r="U852" s="203">
        <f t="shared" si="123"/>
        <v>3.7199102000000011</v>
      </c>
    </row>
    <row r="853" spans="2:21" x14ac:dyDescent="0.2">
      <c r="B853" s="140"/>
      <c r="C853" s="208" t="s">
        <v>131</v>
      </c>
      <c r="D853" s="208" t="s">
        <v>502</v>
      </c>
      <c r="E853" s="291">
        <v>0.46</v>
      </c>
      <c r="F853" s="291"/>
      <c r="G853" s="208">
        <v>0.04</v>
      </c>
      <c r="H853" s="208">
        <v>0.49</v>
      </c>
      <c r="I853" s="208" t="s">
        <v>51</v>
      </c>
      <c r="J853" s="208">
        <v>1.29</v>
      </c>
      <c r="K853" s="208">
        <v>2.68</v>
      </c>
      <c r="L853" s="208">
        <v>0.5</v>
      </c>
      <c r="M853" s="208" t="s">
        <v>131</v>
      </c>
      <c r="N853" s="208" t="s">
        <v>131</v>
      </c>
      <c r="O853" s="208">
        <v>0.52</v>
      </c>
      <c r="P853" s="214">
        <f t="shared" si="122"/>
        <v>7.0746928222926761E-2</v>
      </c>
      <c r="Q853" s="164" t="s">
        <v>131</v>
      </c>
      <c r="R853" s="209">
        <f t="shared" si="121"/>
        <v>34.262005334310608</v>
      </c>
      <c r="S853" s="142"/>
      <c r="U853" s="203">
        <f t="shared" si="123"/>
        <v>3.5340370240000007</v>
      </c>
    </row>
    <row r="854" spans="2:21" x14ac:dyDescent="0.2">
      <c r="B854" s="140"/>
      <c r="C854" s="208" t="s">
        <v>131</v>
      </c>
      <c r="D854" s="208" t="s">
        <v>555</v>
      </c>
      <c r="E854" s="291">
        <v>0.46</v>
      </c>
      <c r="F854" s="291"/>
      <c r="G854" s="208">
        <v>0.04</v>
      </c>
      <c r="H854" s="209">
        <v>0.5</v>
      </c>
      <c r="I854" s="208" t="s">
        <v>51</v>
      </c>
      <c r="J854" s="209">
        <v>1.3</v>
      </c>
      <c r="K854" s="208">
        <v>2.67</v>
      </c>
      <c r="L854" s="208">
        <v>0.3</v>
      </c>
      <c r="M854" s="208" t="s">
        <v>131</v>
      </c>
      <c r="N854" s="208" t="s">
        <v>131</v>
      </c>
      <c r="O854" s="208">
        <v>0.52</v>
      </c>
      <c r="P854" s="214">
        <f t="shared" si="122"/>
        <v>5.8948925261695886E-2</v>
      </c>
      <c r="Q854" s="164" t="s">
        <v>131</v>
      </c>
      <c r="R854" s="209">
        <f t="shared" si="121"/>
        <v>34.522698112168214</v>
      </c>
      <c r="S854" s="142"/>
      <c r="U854" s="203">
        <f t="shared" si="123"/>
        <v>3.5416170239999998</v>
      </c>
    </row>
    <row r="855" spans="2:21" x14ac:dyDescent="0.2">
      <c r="B855" s="140"/>
      <c r="C855" s="208" t="s">
        <v>131</v>
      </c>
      <c r="D855" s="208" t="s">
        <v>124</v>
      </c>
      <c r="E855" s="291">
        <v>0.51</v>
      </c>
      <c r="F855" s="291"/>
      <c r="G855" s="208">
        <v>0.04</v>
      </c>
      <c r="H855" s="208">
        <v>0.45</v>
      </c>
      <c r="I855" s="208" t="s">
        <v>51</v>
      </c>
      <c r="J855" s="208">
        <v>1.29</v>
      </c>
      <c r="K855" s="208">
        <v>2.59</v>
      </c>
      <c r="L855" s="208">
        <v>0.4</v>
      </c>
      <c r="M855" s="208" t="s">
        <v>131</v>
      </c>
      <c r="N855" s="208" t="s">
        <v>131</v>
      </c>
      <c r="O855" s="209">
        <v>0.5</v>
      </c>
      <c r="P855" s="214">
        <f t="shared" si="122"/>
        <v>6.5327624900140283E-2</v>
      </c>
      <c r="Q855" s="164" t="s">
        <v>131</v>
      </c>
      <c r="R855" s="209">
        <f t="shared" si="121"/>
        <v>25.267677252976181</v>
      </c>
      <c r="S855" s="142"/>
      <c r="U855" s="203">
        <f t="shared" si="123"/>
        <v>3.2295260000000026</v>
      </c>
    </row>
    <row r="856" spans="2:21" x14ac:dyDescent="0.2">
      <c r="B856" s="140"/>
      <c r="C856" s="208" t="s">
        <v>131</v>
      </c>
      <c r="D856" s="208" t="s">
        <v>556</v>
      </c>
      <c r="E856" s="291">
        <v>0.47</v>
      </c>
      <c r="F856" s="291"/>
      <c r="G856" s="208">
        <v>0.04</v>
      </c>
      <c r="H856" s="208">
        <v>0.48</v>
      </c>
      <c r="I856" s="208" t="s">
        <v>51</v>
      </c>
      <c r="J856" s="208">
        <v>1.27</v>
      </c>
      <c r="K856" s="208">
        <v>2.62</v>
      </c>
      <c r="L856" s="208">
        <v>0.3</v>
      </c>
      <c r="M856" s="208" t="s">
        <v>131</v>
      </c>
      <c r="N856" s="208" t="s">
        <v>131</v>
      </c>
      <c r="O856" s="208">
        <v>0.52</v>
      </c>
      <c r="P856" s="214">
        <f t="shared" si="122"/>
        <v>5.8948925261695886E-2</v>
      </c>
      <c r="Q856" s="164" t="s">
        <v>131</v>
      </c>
      <c r="R856" s="209">
        <f t="shared" si="121"/>
        <v>31.7440077740284</v>
      </c>
      <c r="S856" s="142"/>
      <c r="U856" s="203">
        <f t="shared" si="123"/>
        <v>3.4577039760000003</v>
      </c>
    </row>
    <row r="857" spans="2:21" x14ac:dyDescent="0.2">
      <c r="B857" s="140"/>
      <c r="C857" s="208" t="s">
        <v>131</v>
      </c>
      <c r="D857" s="208" t="s">
        <v>558</v>
      </c>
      <c r="E857" s="292">
        <v>0.5</v>
      </c>
      <c r="F857" s="292"/>
      <c r="G857" s="208">
        <v>0.05</v>
      </c>
      <c r="H857" s="208">
        <v>0.45</v>
      </c>
      <c r="I857" s="208" t="s">
        <v>51</v>
      </c>
      <c r="J857" s="209">
        <v>1.3</v>
      </c>
      <c r="K857" s="208">
        <v>2.76</v>
      </c>
      <c r="L857" s="208">
        <v>0.1</v>
      </c>
      <c r="M857" s="208" t="s">
        <v>131</v>
      </c>
      <c r="N857" s="208" t="s">
        <v>131</v>
      </c>
      <c r="O857" s="208">
        <v>0.53</v>
      </c>
      <c r="P857" s="214">
        <f t="shared" si="122"/>
        <v>3.9817633375009633E-2</v>
      </c>
      <c r="Q857" s="164" t="s">
        <v>131</v>
      </c>
      <c r="R857" s="209">
        <f t="shared" si="121"/>
        <v>24.510475558907626</v>
      </c>
      <c r="S857" s="142"/>
      <c r="U857" s="203">
        <f t="shared" si="123"/>
        <v>3.1991006000000022</v>
      </c>
    </row>
    <row r="858" spans="2:21" x14ac:dyDescent="0.2">
      <c r="B858" s="140"/>
      <c r="C858" s="208" t="s">
        <v>131</v>
      </c>
      <c r="D858" s="208" t="s">
        <v>559</v>
      </c>
      <c r="E858" s="291">
        <v>0.51</v>
      </c>
      <c r="F858" s="291"/>
      <c r="G858" s="208">
        <v>0.04</v>
      </c>
      <c r="H858" s="208">
        <v>0.45</v>
      </c>
      <c r="I858" s="208" t="s">
        <v>51</v>
      </c>
      <c r="J858" s="208">
        <v>1.24</v>
      </c>
      <c r="K858" s="208">
        <v>2.61</v>
      </c>
      <c r="L858" s="208">
        <v>0.3</v>
      </c>
      <c r="M858" s="208" t="s">
        <v>131</v>
      </c>
      <c r="N858" s="208" t="s">
        <v>131</v>
      </c>
      <c r="O858" s="208">
        <v>0.53</v>
      </c>
      <c r="P858" s="214">
        <f t="shared" si="122"/>
        <v>5.8948925261695886E-2</v>
      </c>
      <c r="Q858" s="164" t="s">
        <v>131</v>
      </c>
      <c r="R858" s="209">
        <f t="shared" si="121"/>
        <v>22.856455160550901</v>
      </c>
      <c r="S858" s="142"/>
      <c r="U858" s="203">
        <f t="shared" si="123"/>
        <v>3.129233579000001</v>
      </c>
    </row>
    <row r="859" spans="2:21" x14ac:dyDescent="0.2">
      <c r="B859" s="140"/>
      <c r="C859" s="208" t="s">
        <v>131</v>
      </c>
      <c r="D859" s="208" t="s">
        <v>560</v>
      </c>
      <c r="E859" s="292">
        <v>0.5</v>
      </c>
      <c r="F859" s="292"/>
      <c r="G859" s="208">
        <v>0.05</v>
      </c>
      <c r="H859" s="208">
        <v>0.45</v>
      </c>
      <c r="I859" s="208" t="s">
        <v>51</v>
      </c>
      <c r="J859" s="208">
        <v>1.28</v>
      </c>
      <c r="K859" s="208">
        <v>2.65</v>
      </c>
      <c r="L859" s="208">
        <v>0.3</v>
      </c>
      <c r="M859" s="208" t="s">
        <v>131</v>
      </c>
      <c r="N859" s="208" t="s">
        <v>131</v>
      </c>
      <c r="O859" s="208">
        <v>0.52</v>
      </c>
      <c r="P859" s="214">
        <f t="shared" si="122"/>
        <v>5.8948925261695886E-2</v>
      </c>
      <c r="Q859" s="164" t="s">
        <v>131</v>
      </c>
      <c r="R859" s="209">
        <f t="shared" si="121"/>
        <v>25.276967358551122</v>
      </c>
      <c r="S859" s="142"/>
      <c r="U859" s="203">
        <f t="shared" si="123"/>
        <v>3.2298936000000009</v>
      </c>
    </row>
    <row r="860" spans="2:21" x14ac:dyDescent="0.2">
      <c r="B860" s="144"/>
      <c r="C860" s="204" t="s">
        <v>131</v>
      </c>
      <c r="D860" s="204" t="s">
        <v>561</v>
      </c>
      <c r="E860" s="287">
        <v>0.52</v>
      </c>
      <c r="F860" s="287"/>
      <c r="G860" s="204">
        <v>0.04</v>
      </c>
      <c r="H860" s="204">
        <v>0.44</v>
      </c>
      <c r="I860" s="204" t="s">
        <v>51</v>
      </c>
      <c r="J860" s="204">
        <v>1.25</v>
      </c>
      <c r="K860" s="204">
        <v>2.73</v>
      </c>
      <c r="L860" s="204">
        <v>0.2</v>
      </c>
      <c r="M860" s="204" t="s">
        <v>131</v>
      </c>
      <c r="N860" s="204" t="s">
        <v>131</v>
      </c>
      <c r="O860" s="204">
        <v>0.54</v>
      </c>
      <c r="P860" s="214">
        <f t="shared" si="122"/>
        <v>5.1001876607963514E-2</v>
      </c>
      <c r="Q860" s="215" t="s">
        <v>131</v>
      </c>
      <c r="R860" s="209">
        <f t="shared" si="121"/>
        <v>20.700537456160752</v>
      </c>
      <c r="S860" s="147"/>
      <c r="U860" s="203">
        <f t="shared" si="123"/>
        <v>3.0301596639999997</v>
      </c>
    </row>
    <row r="861" spans="2:21" x14ac:dyDescent="0.2">
      <c r="B861" s="148">
        <v>227</v>
      </c>
      <c r="C861" s="207" t="s">
        <v>131</v>
      </c>
      <c r="D861" s="207" t="s">
        <v>479</v>
      </c>
      <c r="E861" s="290">
        <v>0.26</v>
      </c>
      <c r="F861" s="290"/>
      <c r="G861" s="207">
        <v>0.16</v>
      </c>
      <c r="H861" s="207">
        <v>0.57999999999999996</v>
      </c>
      <c r="I861" s="208" t="s">
        <v>6</v>
      </c>
      <c r="J861" s="207">
        <v>1.32</v>
      </c>
      <c r="K861" s="210">
        <v>2.5</v>
      </c>
      <c r="L861" s="207">
        <v>15.5</v>
      </c>
      <c r="M861" s="207" t="s">
        <v>131</v>
      </c>
      <c r="N861" s="207" t="s">
        <v>131</v>
      </c>
      <c r="O861" s="207">
        <v>0.49</v>
      </c>
      <c r="P861" s="216">
        <f t="shared" si="122"/>
        <v>0.24117748623336596</v>
      </c>
      <c r="Q861" s="213" t="s">
        <v>131</v>
      </c>
      <c r="R861" s="210">
        <f t="shared" si="121"/>
        <v>149.8051090036694</v>
      </c>
      <c r="S861" s="163" t="s">
        <v>566</v>
      </c>
      <c r="U861" s="203">
        <f t="shared" si="123"/>
        <v>5.0093351760000004</v>
      </c>
    </row>
    <row r="862" spans="2:21" x14ac:dyDescent="0.2">
      <c r="B862" s="140"/>
      <c r="C862" s="208" t="s">
        <v>131</v>
      </c>
      <c r="D862" s="208" t="s">
        <v>124</v>
      </c>
      <c r="E862" s="291">
        <v>0.18</v>
      </c>
      <c r="F862" s="291"/>
      <c r="G862" s="208">
        <v>0.14000000000000001</v>
      </c>
      <c r="H862" s="208">
        <v>0.68</v>
      </c>
      <c r="I862" s="208" t="s">
        <v>194</v>
      </c>
      <c r="J862" s="208">
        <v>1.24</v>
      </c>
      <c r="K862" s="208">
        <v>2.67</v>
      </c>
      <c r="L862" s="208">
        <v>12.6</v>
      </c>
      <c r="M862" s="208" t="s">
        <v>131</v>
      </c>
      <c r="N862" s="208" t="s">
        <v>131</v>
      </c>
      <c r="O862" s="208">
        <v>0.52</v>
      </c>
      <c r="P862" s="214">
        <f t="shared" si="122"/>
        <v>0.22397924739232619</v>
      </c>
      <c r="Q862" s="164" t="s">
        <v>131</v>
      </c>
      <c r="R862" s="209">
        <f t="shared" si="121"/>
        <v>198.86009474648631</v>
      </c>
      <c r="S862" s="142"/>
      <c r="U862" s="203">
        <f t="shared" si="123"/>
        <v>5.2926015360000003</v>
      </c>
    </row>
    <row r="863" spans="2:21" x14ac:dyDescent="0.2">
      <c r="B863" s="140"/>
      <c r="C863" s="208" t="s">
        <v>131</v>
      </c>
      <c r="D863" s="208" t="s">
        <v>556</v>
      </c>
      <c r="E863" s="291">
        <v>0.18</v>
      </c>
      <c r="F863" s="291"/>
      <c r="G863" s="208">
        <v>0.14000000000000001</v>
      </c>
      <c r="H863" s="208">
        <v>0.68</v>
      </c>
      <c r="I863" s="208" t="s">
        <v>194</v>
      </c>
      <c r="J863" s="208">
        <v>1.21</v>
      </c>
      <c r="K863" s="208">
        <v>2.59</v>
      </c>
      <c r="L863" s="208">
        <v>3.6</v>
      </c>
      <c r="M863" s="208" t="s">
        <v>131</v>
      </c>
      <c r="N863" s="208" t="s">
        <v>131</v>
      </c>
      <c r="O863" s="208">
        <v>0.46</v>
      </c>
      <c r="P863" s="214">
        <f t="shared" si="122"/>
        <v>0.14318507956296145</v>
      </c>
      <c r="Q863" s="164" t="s">
        <v>131</v>
      </c>
      <c r="R863" s="209">
        <f t="shared" si="121"/>
        <v>355.19994774368502</v>
      </c>
      <c r="S863" s="142"/>
      <c r="U863" s="203">
        <f t="shared" si="123"/>
        <v>5.8726808640000003</v>
      </c>
    </row>
    <row r="864" spans="2:21" x14ac:dyDescent="0.2">
      <c r="B864" s="140"/>
      <c r="C864" s="208" t="s">
        <v>131</v>
      </c>
      <c r="D864" s="208" t="s">
        <v>558</v>
      </c>
      <c r="E864" s="291">
        <v>0.21</v>
      </c>
      <c r="F864" s="291"/>
      <c r="G864" s="208">
        <v>0.14000000000000001</v>
      </c>
      <c r="H864" s="208">
        <v>0.65</v>
      </c>
      <c r="I864" s="208" t="s">
        <v>194</v>
      </c>
      <c r="J864" s="208">
        <v>1.31</v>
      </c>
      <c r="K864" s="208">
        <v>2.56</v>
      </c>
      <c r="L864" s="208">
        <v>2.7</v>
      </c>
      <c r="M864" s="208" t="s">
        <v>131</v>
      </c>
      <c r="N864" s="208" t="s">
        <v>131</v>
      </c>
      <c r="O864" s="208">
        <v>0.42</v>
      </c>
      <c r="P864" s="214">
        <f t="shared" si="122"/>
        <v>0.1292042465442344</v>
      </c>
      <c r="Q864" s="164" t="s">
        <v>131</v>
      </c>
      <c r="R864" s="209">
        <f t="shared" si="121"/>
        <v>436.03773335653312</v>
      </c>
      <c r="S864" s="142"/>
      <c r="U864" s="203">
        <f t="shared" si="123"/>
        <v>6.0777287840000023</v>
      </c>
    </row>
    <row r="865" spans="2:21" x14ac:dyDescent="0.2">
      <c r="B865" s="140"/>
      <c r="C865" s="208" t="s">
        <v>131</v>
      </c>
      <c r="D865" s="208" t="s">
        <v>559</v>
      </c>
      <c r="E865" s="291">
        <v>0.15</v>
      </c>
      <c r="F865" s="291"/>
      <c r="G865" s="208">
        <v>0.14000000000000001</v>
      </c>
      <c r="H865" s="208">
        <v>0.71</v>
      </c>
      <c r="I865" s="208" t="s">
        <v>194</v>
      </c>
      <c r="J865" s="208">
        <v>1.28</v>
      </c>
      <c r="K865" s="208">
        <v>2.5299999999999998</v>
      </c>
      <c r="L865" s="208">
        <v>2.9</v>
      </c>
      <c r="M865" s="208" t="s">
        <v>131</v>
      </c>
      <c r="N865" s="208" t="s">
        <v>131</v>
      </c>
      <c r="O865" s="209">
        <v>0.4</v>
      </c>
      <c r="P865" s="214">
        <f t="shared" si="122"/>
        <v>0.13254411287315646</v>
      </c>
      <c r="Q865" s="164" t="s">
        <v>131</v>
      </c>
      <c r="R865" s="209">
        <f t="shared" si="121"/>
        <v>907.92157161734133</v>
      </c>
      <c r="S865" s="142"/>
      <c r="U865" s="203">
        <f t="shared" si="123"/>
        <v>6.8111579999999998</v>
      </c>
    </row>
    <row r="866" spans="2:21" x14ac:dyDescent="0.2">
      <c r="B866" s="140"/>
      <c r="C866" s="208" t="s">
        <v>131</v>
      </c>
      <c r="D866" s="208" t="s">
        <v>560</v>
      </c>
      <c r="E866" s="291">
        <v>0.23</v>
      </c>
      <c r="F866" s="291"/>
      <c r="G866" s="208">
        <v>0.14000000000000001</v>
      </c>
      <c r="H866" s="208">
        <v>0.63</v>
      </c>
      <c r="I866" s="208" t="s">
        <v>194</v>
      </c>
      <c r="J866" s="208">
        <v>1.26</v>
      </c>
      <c r="K866" s="208">
        <v>2.5299999999999998</v>
      </c>
      <c r="L866" s="208">
        <v>2.4</v>
      </c>
      <c r="M866" s="208" t="s">
        <v>131</v>
      </c>
      <c r="N866" s="208" t="s">
        <v>131</v>
      </c>
      <c r="O866" s="208">
        <v>0.38</v>
      </c>
      <c r="P866" s="214">
        <f t="shared" si="122"/>
        <v>0.12388194912039881</v>
      </c>
      <c r="Q866" s="164" t="s">
        <v>131</v>
      </c>
      <c r="R866" s="209">
        <f t="shared" si="121"/>
        <v>570.57536043808147</v>
      </c>
      <c r="S866" s="142"/>
      <c r="U866" s="203">
        <f t="shared" si="123"/>
        <v>6.3466452560000013</v>
      </c>
    </row>
    <row r="867" spans="2:21" x14ac:dyDescent="0.2">
      <c r="B867" s="140"/>
      <c r="C867" s="208" t="s">
        <v>131</v>
      </c>
      <c r="D867" s="208" t="s">
        <v>561</v>
      </c>
      <c r="E867" s="291">
        <v>0.17</v>
      </c>
      <c r="F867" s="291"/>
      <c r="G867" s="208">
        <v>0.18</v>
      </c>
      <c r="H867" s="208">
        <v>0.65</v>
      </c>
      <c r="I867" s="208" t="s">
        <v>194</v>
      </c>
      <c r="J867" s="208">
        <v>1.25</v>
      </c>
      <c r="K867" s="208">
        <v>2.38</v>
      </c>
      <c r="L867" s="208">
        <v>2.4</v>
      </c>
      <c r="M867" s="208" t="s">
        <v>131</v>
      </c>
      <c r="N867" s="208" t="s">
        <v>131</v>
      </c>
      <c r="O867" s="208">
        <v>0.47</v>
      </c>
      <c r="P867" s="214">
        <f t="shared" si="122"/>
        <v>0.12388194912039881</v>
      </c>
      <c r="Q867" s="164" t="s">
        <v>131</v>
      </c>
      <c r="R867" s="209">
        <f t="shared" si="121"/>
        <v>302.4498235044706</v>
      </c>
      <c r="S867" s="142"/>
      <c r="U867" s="203">
        <f t="shared" si="123"/>
        <v>5.7119153910000025</v>
      </c>
    </row>
    <row r="868" spans="2:21" x14ac:dyDescent="0.2">
      <c r="B868" s="140"/>
      <c r="C868" s="208" t="s">
        <v>131</v>
      </c>
      <c r="D868" s="208" t="s">
        <v>562</v>
      </c>
      <c r="E868" s="291">
        <v>0.21</v>
      </c>
      <c r="F868" s="291"/>
      <c r="G868" s="208">
        <v>0.14000000000000001</v>
      </c>
      <c r="H868" s="208">
        <v>0.65</v>
      </c>
      <c r="I868" s="208" t="s">
        <v>194</v>
      </c>
      <c r="J868" s="208">
        <v>1.24</v>
      </c>
      <c r="K868" s="208">
        <v>2.56</v>
      </c>
      <c r="L868" s="208">
        <v>3.6</v>
      </c>
      <c r="M868" s="208" t="s">
        <v>131</v>
      </c>
      <c r="N868" s="208" t="s">
        <v>131</v>
      </c>
      <c r="O868" s="208">
        <v>0.47</v>
      </c>
      <c r="P868" s="214">
        <f t="shared" si="122"/>
        <v>0.14318507956296145</v>
      </c>
      <c r="Q868" s="164" t="s">
        <v>131</v>
      </c>
      <c r="R868" s="209">
        <f t="shared" si="121"/>
        <v>262.47931501921505</v>
      </c>
      <c r="S868" s="142"/>
      <c r="U868" s="203">
        <f t="shared" si="123"/>
        <v>5.5701722790000012</v>
      </c>
    </row>
    <row r="869" spans="2:21" x14ac:dyDescent="0.2">
      <c r="B869" s="140"/>
      <c r="C869" s="208" t="s">
        <v>131</v>
      </c>
      <c r="D869" s="208" t="s">
        <v>563</v>
      </c>
      <c r="E869" s="291">
        <v>0.19</v>
      </c>
      <c r="F869" s="291"/>
      <c r="G869" s="208">
        <v>0.16</v>
      </c>
      <c r="H869" s="208">
        <v>0.65</v>
      </c>
      <c r="I869" s="208" t="s">
        <v>194</v>
      </c>
      <c r="J869" s="208">
        <v>1.31</v>
      </c>
      <c r="K869" s="209">
        <v>2.6</v>
      </c>
      <c r="L869" s="208">
        <v>3.9</v>
      </c>
      <c r="M869" s="208" t="s">
        <v>131</v>
      </c>
      <c r="N869" s="208" t="s">
        <v>131</v>
      </c>
      <c r="O869" s="208">
        <v>0.44</v>
      </c>
      <c r="P869" s="214">
        <f t="shared" si="122"/>
        <v>0.14733733260425763</v>
      </c>
      <c r="Q869" s="164" t="s">
        <v>131</v>
      </c>
      <c r="R869" s="209">
        <f t="shared" si="121"/>
        <v>379.49715344353444</v>
      </c>
      <c r="S869" s="142"/>
      <c r="U869" s="203">
        <f t="shared" si="123"/>
        <v>5.9388470960000026</v>
      </c>
    </row>
    <row r="870" spans="2:21" x14ac:dyDescent="0.2">
      <c r="B870" s="144"/>
      <c r="C870" s="204" t="s">
        <v>131</v>
      </c>
      <c r="D870" s="204" t="s">
        <v>564</v>
      </c>
      <c r="E870" s="287">
        <v>0.19</v>
      </c>
      <c r="F870" s="287"/>
      <c r="G870" s="204">
        <v>0.16</v>
      </c>
      <c r="H870" s="204">
        <v>0.65</v>
      </c>
      <c r="I870" s="204" t="s">
        <v>194</v>
      </c>
      <c r="J870" s="204">
        <v>1.25</v>
      </c>
      <c r="K870" s="211">
        <v>2.6</v>
      </c>
      <c r="L870" s="204">
        <v>0.9</v>
      </c>
      <c r="M870" s="204" t="s">
        <v>131</v>
      </c>
      <c r="N870" s="204" t="s">
        <v>131</v>
      </c>
      <c r="O870" s="204">
        <v>0.46</v>
      </c>
      <c r="P870" s="214">
        <f t="shared" si="122"/>
        <v>8.72722835328021E-2</v>
      </c>
      <c r="Q870" s="215" t="s">
        <v>131</v>
      </c>
      <c r="R870" s="209">
        <f t="shared" si="121"/>
        <v>310.99097609917851</v>
      </c>
      <c r="S870" s="147"/>
      <c r="U870" s="203">
        <f t="shared" si="123"/>
        <v>5.7397638960000004</v>
      </c>
    </row>
    <row r="871" spans="2:21" x14ac:dyDescent="0.2">
      <c r="B871" s="148">
        <v>228</v>
      </c>
      <c r="C871" s="207" t="s">
        <v>178</v>
      </c>
      <c r="D871" s="207" t="s">
        <v>131</v>
      </c>
      <c r="E871" s="290">
        <v>0.38</v>
      </c>
      <c r="F871" s="290"/>
      <c r="G871" s="207">
        <v>0.47</v>
      </c>
      <c r="H871" s="207">
        <v>0.15</v>
      </c>
      <c r="I871" s="207" t="s">
        <v>305</v>
      </c>
      <c r="J871" s="149">
        <v>1.42</v>
      </c>
      <c r="K871" s="207">
        <v>2.58</v>
      </c>
      <c r="L871" s="207">
        <v>2.6</v>
      </c>
      <c r="M871" s="189">
        <f t="shared" ref="M871:M876" si="124">O871-N871</f>
        <v>8.0000000000000016E-2</v>
      </c>
      <c r="N871" s="189">
        <v>0.36</v>
      </c>
      <c r="O871" s="207">
        <v>0.44</v>
      </c>
      <c r="P871" s="216">
        <f t="shared" si="122"/>
        <v>0.12747442678334339</v>
      </c>
      <c r="Q871" s="213" t="s">
        <v>131</v>
      </c>
      <c r="R871" s="210">
        <f t="shared" si="121"/>
        <v>34.137004914261126</v>
      </c>
      <c r="S871" s="163" t="s">
        <v>566</v>
      </c>
      <c r="U871" s="203">
        <f t="shared" si="123"/>
        <v>3.5303819840000008</v>
      </c>
    </row>
    <row r="872" spans="2:21" x14ac:dyDescent="0.2">
      <c r="B872" s="158"/>
      <c r="C872" s="204" t="s">
        <v>245</v>
      </c>
      <c r="D872" s="204" t="s">
        <v>131</v>
      </c>
      <c r="E872" s="287">
        <v>0.22</v>
      </c>
      <c r="F872" s="287"/>
      <c r="G872" s="204">
        <v>0.34</v>
      </c>
      <c r="H872" s="204">
        <v>0.44</v>
      </c>
      <c r="I872" s="204" t="s">
        <v>6</v>
      </c>
      <c r="J872" s="154">
        <v>1.27</v>
      </c>
      <c r="K872" s="204">
        <v>2.65</v>
      </c>
      <c r="L872" s="204">
        <v>15.6</v>
      </c>
      <c r="M872" s="200">
        <f t="shared" si="124"/>
        <v>0.15999999999999998</v>
      </c>
      <c r="N872" s="200">
        <v>0.31</v>
      </c>
      <c r="O872" s="204">
        <v>0.47</v>
      </c>
      <c r="P872" s="218">
        <f t="shared" si="122"/>
        <v>0.24173204639025897</v>
      </c>
      <c r="Q872" s="215" t="s">
        <v>131</v>
      </c>
      <c r="R872" s="211">
        <f t="shared" si="121"/>
        <v>133.56174709970912</v>
      </c>
      <c r="S872" s="147"/>
      <c r="U872" s="203">
        <f t="shared" si="123"/>
        <v>4.8945638959999993</v>
      </c>
    </row>
    <row r="873" spans="2:21" x14ac:dyDescent="0.2">
      <c r="B873" s="148">
        <v>229</v>
      </c>
      <c r="C873" s="207" t="s">
        <v>178</v>
      </c>
      <c r="D873" s="207" t="s">
        <v>131</v>
      </c>
      <c r="E873" s="290">
        <v>0.38</v>
      </c>
      <c r="F873" s="290"/>
      <c r="G873" s="207">
        <v>0.47</v>
      </c>
      <c r="H873" s="207">
        <v>0.15</v>
      </c>
      <c r="I873" s="207" t="s">
        <v>305</v>
      </c>
      <c r="J873" s="149">
        <v>1.49</v>
      </c>
      <c r="K873" s="207">
        <v>2.58</v>
      </c>
      <c r="L873" s="207">
        <v>0.7</v>
      </c>
      <c r="M873" s="201">
        <f t="shared" si="124"/>
        <v>4.9999999999999989E-2</v>
      </c>
      <c r="N873" s="189">
        <v>0.36</v>
      </c>
      <c r="O873" s="207">
        <v>0.41</v>
      </c>
      <c r="P873" s="214">
        <f t="shared" si="122"/>
        <v>7.9780393132546104E-2</v>
      </c>
      <c r="Q873" s="213" t="s">
        <v>131</v>
      </c>
      <c r="R873" s="209">
        <f t="shared" si="121"/>
        <v>38.379610576252404</v>
      </c>
      <c r="S873" s="163" t="s">
        <v>566</v>
      </c>
      <c r="U873" s="203">
        <f t="shared" si="123"/>
        <v>3.6475263440000005</v>
      </c>
    </row>
    <row r="874" spans="2:21" x14ac:dyDescent="0.2">
      <c r="B874" s="158"/>
      <c r="C874" s="204" t="s">
        <v>245</v>
      </c>
      <c r="D874" s="204" t="s">
        <v>131</v>
      </c>
      <c r="E874" s="287">
        <v>0.22</v>
      </c>
      <c r="F874" s="287"/>
      <c r="G874" s="204">
        <v>0.34</v>
      </c>
      <c r="H874" s="204">
        <v>0.44</v>
      </c>
      <c r="I874" s="204" t="s">
        <v>6</v>
      </c>
      <c r="J874" s="154">
        <v>1.47</v>
      </c>
      <c r="K874" s="204">
        <v>2.65</v>
      </c>
      <c r="L874" s="204">
        <v>0.06</v>
      </c>
      <c r="M874" s="202">
        <f t="shared" si="124"/>
        <v>0.10000000000000003</v>
      </c>
      <c r="N874" s="202">
        <v>0.3</v>
      </c>
      <c r="O874" s="211">
        <v>0.4</v>
      </c>
      <c r="P874" s="218">
        <f t="shared" si="122"/>
        <v>3.3177506824393785E-2</v>
      </c>
      <c r="Q874" s="215" t="s">
        <v>131</v>
      </c>
      <c r="R874" s="211">
        <f t="shared" si="121"/>
        <v>195.3385876931292</v>
      </c>
      <c r="S874" s="147"/>
      <c r="U874" s="203">
        <f t="shared" si="123"/>
        <v>5.2747343999999989</v>
      </c>
    </row>
    <row r="875" spans="2:21" x14ac:dyDescent="0.2">
      <c r="B875" s="148">
        <v>230</v>
      </c>
      <c r="C875" s="207" t="s">
        <v>178</v>
      </c>
      <c r="D875" s="207" t="s">
        <v>131</v>
      </c>
      <c r="E875" s="290">
        <v>0.38</v>
      </c>
      <c r="F875" s="290"/>
      <c r="G875" s="207">
        <v>0.47</v>
      </c>
      <c r="H875" s="207">
        <v>0.15</v>
      </c>
      <c r="I875" s="207" t="s">
        <v>305</v>
      </c>
      <c r="J875" s="149">
        <v>1.63</v>
      </c>
      <c r="K875" s="207">
        <v>2.58</v>
      </c>
      <c r="L875" s="207">
        <v>0.3</v>
      </c>
      <c r="M875" s="201">
        <f t="shared" si="124"/>
        <v>3.999999999999998E-2</v>
      </c>
      <c r="N875" s="189">
        <v>0.33</v>
      </c>
      <c r="O875" s="207">
        <v>0.37</v>
      </c>
      <c r="P875" s="214">
        <f t="shared" si="122"/>
        <v>5.8948925261695886E-2</v>
      </c>
      <c r="Q875" s="213" t="s">
        <v>131</v>
      </c>
      <c r="R875" s="209">
        <f t="shared" si="121"/>
        <v>45.95274454672326</v>
      </c>
      <c r="S875" s="163" t="s">
        <v>566</v>
      </c>
      <c r="U875" s="203">
        <f t="shared" si="123"/>
        <v>3.8276135759999992</v>
      </c>
    </row>
    <row r="876" spans="2:21" x14ac:dyDescent="0.2">
      <c r="B876" s="144"/>
      <c r="C876" s="204" t="s">
        <v>245</v>
      </c>
      <c r="D876" s="204" t="s">
        <v>131</v>
      </c>
      <c r="E876" s="287">
        <v>0.22</v>
      </c>
      <c r="F876" s="287"/>
      <c r="G876" s="204">
        <v>0.34</v>
      </c>
      <c r="H876" s="204">
        <v>0.44</v>
      </c>
      <c r="I876" s="204" t="s">
        <v>6</v>
      </c>
      <c r="J876" s="154">
        <v>1.54</v>
      </c>
      <c r="K876" s="204">
        <v>2.65</v>
      </c>
      <c r="L876" s="204">
        <v>3.0000000000000001E-3</v>
      </c>
      <c r="M876" s="200">
        <f t="shared" si="124"/>
        <v>7.0000000000000007E-2</v>
      </c>
      <c r="N876" s="200">
        <v>0.31</v>
      </c>
      <c r="O876" s="204">
        <v>0.38</v>
      </c>
      <c r="P876" s="218">
        <f t="shared" si="122"/>
        <v>1.1381255612286457E-2</v>
      </c>
      <c r="Q876" s="215" t="s">
        <v>131</v>
      </c>
      <c r="R876" s="211">
        <f t="shared" si="121"/>
        <v>222.35726185685832</v>
      </c>
      <c r="S876" s="147"/>
      <c r="U876" s="203">
        <f t="shared" si="123"/>
        <v>5.4042853759999989</v>
      </c>
    </row>
  </sheetData>
  <mergeCells count="324">
    <mergeCell ref="E742:F742"/>
    <mergeCell ref="E743:F743"/>
    <mergeCell ref="E744:F744"/>
    <mergeCell ref="E745:F745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24:F724"/>
    <mergeCell ref="E725:F725"/>
    <mergeCell ref="E726:F726"/>
    <mergeCell ref="E727:F727"/>
    <mergeCell ref="E728:F728"/>
    <mergeCell ref="E738:F738"/>
    <mergeCell ref="E739:F739"/>
    <mergeCell ref="E740:F740"/>
    <mergeCell ref="E741:F741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06:F706"/>
    <mergeCell ref="E707:F707"/>
    <mergeCell ref="E708:F708"/>
    <mergeCell ref="E709:F709"/>
    <mergeCell ref="E710:F710"/>
    <mergeCell ref="E711:F711"/>
    <mergeCell ref="E712:F712"/>
    <mergeCell ref="E713:F713"/>
    <mergeCell ref="E714:F714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510:F510"/>
    <mergeCell ref="E511:F511"/>
    <mergeCell ref="E512:F512"/>
    <mergeCell ref="E522:F522"/>
    <mergeCell ref="E523:F523"/>
    <mergeCell ref="E524:F524"/>
    <mergeCell ref="E526:F526"/>
    <mergeCell ref="E527:F527"/>
    <mergeCell ref="E525:F525"/>
    <mergeCell ref="E468:F468"/>
    <mergeCell ref="E469:F469"/>
    <mergeCell ref="E470:F470"/>
    <mergeCell ref="E471:F471"/>
    <mergeCell ref="E472:F472"/>
    <mergeCell ref="E473:F473"/>
    <mergeCell ref="E507:F507"/>
    <mergeCell ref="E508:F508"/>
    <mergeCell ref="E509:F509"/>
    <mergeCell ref="E383:F383"/>
    <mergeCell ref="E325:F325"/>
    <mergeCell ref="E326:F326"/>
    <mergeCell ref="E327:F327"/>
    <mergeCell ref="E328:F328"/>
    <mergeCell ref="E345:F345"/>
    <mergeCell ref="E346:F346"/>
    <mergeCell ref="E341:F341"/>
    <mergeCell ref="E342:F342"/>
    <mergeCell ref="E343:F343"/>
    <mergeCell ref="E368:F368"/>
    <mergeCell ref="E369:F369"/>
    <mergeCell ref="E370:F370"/>
    <mergeCell ref="E334:F334"/>
    <mergeCell ref="E354:F354"/>
    <mergeCell ref="E355:F355"/>
    <mergeCell ref="E378:F378"/>
    <mergeCell ref="E379:F379"/>
    <mergeCell ref="E376:F376"/>
    <mergeCell ref="E377:F377"/>
    <mergeCell ref="E356:F356"/>
    <mergeCell ref="E357:F357"/>
    <mergeCell ref="E338:F338"/>
    <mergeCell ref="E335:F335"/>
    <mergeCell ref="L2:L3"/>
    <mergeCell ref="I2:I3"/>
    <mergeCell ref="E339:F339"/>
    <mergeCell ref="E344:F344"/>
    <mergeCell ref="E347:F347"/>
    <mergeCell ref="E348:F348"/>
    <mergeCell ref="E352:F352"/>
    <mergeCell ref="E353:F353"/>
    <mergeCell ref="E382:F382"/>
    <mergeCell ref="E2:F2"/>
    <mergeCell ref="E4:H4"/>
    <mergeCell ref="J2:K2"/>
    <mergeCell ref="J4:K4"/>
    <mergeCell ref="E317:F317"/>
    <mergeCell ref="E318:F318"/>
    <mergeCell ref="E319:F319"/>
    <mergeCell ref="E125:F125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23:F123"/>
    <mergeCell ref="E124:F124"/>
    <mergeCell ref="E386:F386"/>
    <mergeCell ref="E387:F387"/>
    <mergeCell ref="E388:F388"/>
    <mergeCell ref="E208:F208"/>
    <mergeCell ref="E209:F209"/>
    <mergeCell ref="E210:F210"/>
    <mergeCell ref="E126:F126"/>
    <mergeCell ref="E203:F203"/>
    <mergeCell ref="E204:F204"/>
    <mergeCell ref="E205:F205"/>
    <mergeCell ref="E206:F206"/>
    <mergeCell ref="E207:F207"/>
    <mergeCell ref="E320:F320"/>
    <mergeCell ref="E321:F321"/>
    <mergeCell ref="E322:F322"/>
    <mergeCell ref="E323:F323"/>
    <mergeCell ref="E324:F324"/>
    <mergeCell ref="E330:F330"/>
    <mergeCell ref="E331:F331"/>
    <mergeCell ref="E332:F332"/>
    <mergeCell ref="E333:F333"/>
    <mergeCell ref="E336:F336"/>
    <mergeCell ref="E358:F358"/>
    <mergeCell ref="E337:F337"/>
    <mergeCell ref="E400:F400"/>
    <mergeCell ref="E434:F434"/>
    <mergeCell ref="E439:F439"/>
    <mergeCell ref="E435:F435"/>
    <mergeCell ref="E436:F436"/>
    <mergeCell ref="E437:F437"/>
    <mergeCell ref="E438:F438"/>
    <mergeCell ref="E415:F415"/>
    <mergeCell ref="E420:F420"/>
    <mergeCell ref="E416:F416"/>
    <mergeCell ref="E417:F417"/>
    <mergeCell ref="E418:F418"/>
    <mergeCell ref="E419:F419"/>
    <mergeCell ref="E411:F411"/>
    <mergeCell ref="E412:F412"/>
    <mergeCell ref="E413:F413"/>
    <mergeCell ref="E410:F410"/>
    <mergeCell ref="E401:F401"/>
    <mergeCell ref="E402:F402"/>
    <mergeCell ref="E403:F403"/>
    <mergeCell ref="E536:F536"/>
    <mergeCell ref="E541:F541"/>
    <mergeCell ref="E537:F537"/>
    <mergeCell ref="E538:F538"/>
    <mergeCell ref="E539:F539"/>
    <mergeCell ref="E540:F540"/>
    <mergeCell ref="E604:F604"/>
    <mergeCell ref="E605:F605"/>
    <mergeCell ref="E606:F606"/>
    <mergeCell ref="E862:F862"/>
    <mergeCell ref="E811:F811"/>
    <mergeCell ref="E812:F812"/>
    <mergeCell ref="E813:F813"/>
    <mergeCell ref="E809:F809"/>
    <mergeCell ref="E810:F810"/>
    <mergeCell ref="E814:F814"/>
    <mergeCell ref="E815:F815"/>
    <mergeCell ref="E816:F816"/>
    <mergeCell ref="E854:F854"/>
    <mergeCell ref="E855:F855"/>
    <mergeCell ref="E856:F856"/>
    <mergeCell ref="E857:F857"/>
    <mergeCell ref="E858:F858"/>
    <mergeCell ref="E859:F859"/>
    <mergeCell ref="E860:F860"/>
    <mergeCell ref="E861:F861"/>
    <mergeCell ref="E851:F851"/>
    <mergeCell ref="E852:F852"/>
    <mergeCell ref="E608:F608"/>
    <mergeCell ref="E609:F609"/>
    <mergeCell ref="E663:F663"/>
    <mergeCell ref="E664:F664"/>
    <mergeCell ref="E665:F665"/>
    <mergeCell ref="E666:F666"/>
    <mergeCell ref="E667:F667"/>
    <mergeCell ref="E668:F668"/>
    <mergeCell ref="E801:F80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798:F798"/>
    <mergeCell ref="E799:F799"/>
    <mergeCell ref="E800:F800"/>
    <mergeCell ref="E465:F465"/>
    <mergeCell ref="E457:F457"/>
    <mergeCell ref="E462:F462"/>
    <mergeCell ref="E458:F458"/>
    <mergeCell ref="E459:F459"/>
    <mergeCell ref="E460:F460"/>
    <mergeCell ref="E461:F461"/>
    <mergeCell ref="E466:F466"/>
    <mergeCell ref="E467:F467"/>
    <mergeCell ref="E464:F464"/>
    <mergeCell ref="E675:F675"/>
    <mergeCell ref="E676:F676"/>
    <mergeCell ref="E677:F677"/>
    <mergeCell ref="E678:F678"/>
    <mergeCell ref="E679:F679"/>
    <mergeCell ref="E680:F680"/>
    <mergeCell ref="E681:F681"/>
    <mergeCell ref="E796:F796"/>
    <mergeCell ref="E797:F797"/>
    <mergeCell ref="E669:F669"/>
    <mergeCell ref="E607:F607"/>
    <mergeCell ref="E455:F455"/>
    <mergeCell ref="E456:F456"/>
    <mergeCell ref="E871:F871"/>
    <mergeCell ref="E872:F872"/>
    <mergeCell ref="E873:F873"/>
    <mergeCell ref="E874:F874"/>
    <mergeCell ref="E875:F875"/>
    <mergeCell ref="E876:F876"/>
    <mergeCell ref="E863:F863"/>
    <mergeCell ref="E864:F864"/>
    <mergeCell ref="E865:F865"/>
    <mergeCell ref="E866:F866"/>
    <mergeCell ref="E867:F867"/>
    <mergeCell ref="E868:F868"/>
    <mergeCell ref="E869:F869"/>
    <mergeCell ref="E870:F870"/>
    <mergeCell ref="E853:F853"/>
    <mergeCell ref="E802:F802"/>
    <mergeCell ref="E803:F803"/>
    <mergeCell ref="E804:F804"/>
    <mergeCell ref="E805:F805"/>
    <mergeCell ref="E806:F806"/>
    <mergeCell ref="E807:F807"/>
    <mergeCell ref="E808:F808"/>
    <mergeCell ref="E399:F399"/>
    <mergeCell ref="E404:F404"/>
    <mergeCell ref="E405:F405"/>
    <mergeCell ref="E406:F406"/>
    <mergeCell ref="E407:F407"/>
    <mergeCell ref="E408:F408"/>
    <mergeCell ref="E409:F409"/>
    <mergeCell ref="E451:F451"/>
    <mergeCell ref="E452:F452"/>
    <mergeCell ref="E447:F447"/>
    <mergeCell ref="E448:F448"/>
    <mergeCell ref="E449:F449"/>
    <mergeCell ref="E450:F450"/>
    <mergeCell ref="E453:F453"/>
    <mergeCell ref="E440:F440"/>
    <mergeCell ref="E441:F441"/>
    <mergeCell ref="E442:F442"/>
    <mergeCell ref="E443:F443"/>
    <mergeCell ref="E444:F444"/>
    <mergeCell ref="E463:F463"/>
    <mergeCell ref="E384:F384"/>
    <mergeCell ref="E385:F385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45:F445"/>
    <mergeCell ref="E446:F446"/>
    <mergeCell ref="Q2:Q3"/>
    <mergeCell ref="M2:P2"/>
    <mergeCell ref="M4:Q4"/>
    <mergeCell ref="E454:F454"/>
    <mergeCell ref="E329:F329"/>
    <mergeCell ref="E340:F340"/>
    <mergeCell ref="E349:F349"/>
    <mergeCell ref="E350:F350"/>
    <mergeCell ref="E351:F351"/>
    <mergeCell ref="E374:F374"/>
    <mergeCell ref="E375:F375"/>
    <mergeCell ref="E380:F380"/>
    <mergeCell ref="E381:F381"/>
    <mergeCell ref="E414:F414"/>
    <mergeCell ref="E389:F389"/>
    <mergeCell ref="E394:F394"/>
    <mergeCell ref="E393:F393"/>
    <mergeCell ref="E390:F390"/>
    <mergeCell ref="E391:F391"/>
    <mergeCell ref="E392:F392"/>
    <mergeCell ref="E395:F395"/>
    <mergeCell ref="E396:F396"/>
    <mergeCell ref="E397:F397"/>
    <mergeCell ref="E398:F398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2ADB-31DB-4949-A718-DCA91BBA91C8}">
  <dimension ref="A1:M343"/>
  <sheetViews>
    <sheetView topLeftCell="A313" workbookViewId="0">
      <selection activeCell="M4" sqref="M4:M37"/>
    </sheetView>
  </sheetViews>
  <sheetFormatPr defaultColWidth="9.140625" defaultRowHeight="11.25" x14ac:dyDescent="0.2"/>
  <cols>
    <col min="1" max="1" width="9.140625" style="87"/>
    <col min="2" max="2" width="5.85546875" style="8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 customWidth="1"/>
    <col min="7" max="7" width="18.42578125" style="87" customWidth="1"/>
    <col min="8" max="8" width="5" style="87" customWidth="1"/>
    <col min="9" max="9" width="6.140625" style="87" customWidth="1"/>
    <col min="10" max="11" width="9.140625" style="87"/>
    <col min="12" max="12" width="12.140625" style="87" customWidth="1"/>
    <col min="13" max="16384" width="9.140625" style="87"/>
  </cols>
  <sheetData>
    <row r="1" spans="1:13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</row>
    <row r="2" spans="1:13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114"/>
    </row>
    <row r="3" spans="1:13" x14ac:dyDescent="0.2">
      <c r="A3" s="85"/>
      <c r="B3" s="110">
        <v>61</v>
      </c>
      <c r="C3" s="351" t="s">
        <v>628</v>
      </c>
      <c r="D3" s="351"/>
      <c r="E3" s="351"/>
      <c r="F3" s="351"/>
      <c r="G3" s="344" t="s">
        <v>696</v>
      </c>
      <c r="H3" s="96"/>
      <c r="I3" s="357" t="s">
        <v>964</v>
      </c>
      <c r="J3" s="85"/>
    </row>
    <row r="4" spans="1:13" ht="15" customHeight="1" x14ac:dyDescent="0.2">
      <c r="A4" s="85"/>
      <c r="B4" s="117"/>
      <c r="C4" s="112" t="s">
        <v>17</v>
      </c>
      <c r="D4" s="97" t="s">
        <v>84</v>
      </c>
      <c r="E4" s="97" t="s">
        <v>32</v>
      </c>
      <c r="F4" s="97">
        <v>162</v>
      </c>
      <c r="G4" s="345"/>
      <c r="H4" s="98" t="s">
        <v>34</v>
      </c>
      <c r="I4" s="358"/>
      <c r="J4" s="85"/>
      <c r="M4" s="114" t="s">
        <v>967</v>
      </c>
    </row>
    <row r="5" spans="1:13" ht="15" customHeight="1" x14ac:dyDescent="0.2">
      <c r="A5" s="85"/>
      <c r="B5" s="117"/>
      <c r="C5" s="112" t="s">
        <v>18</v>
      </c>
      <c r="D5" s="99" t="s">
        <v>89</v>
      </c>
      <c r="E5" s="97" t="s">
        <v>6</v>
      </c>
      <c r="F5" s="97">
        <v>84</v>
      </c>
      <c r="G5" s="345"/>
      <c r="H5" s="98"/>
      <c r="I5" s="358"/>
      <c r="J5" s="85"/>
      <c r="M5" s="114" t="s">
        <v>968</v>
      </c>
    </row>
    <row r="6" spans="1:13" x14ac:dyDescent="0.2">
      <c r="A6" s="85"/>
      <c r="B6" s="117"/>
      <c r="C6" s="112" t="s">
        <v>19</v>
      </c>
      <c r="D6" s="97" t="s">
        <v>85</v>
      </c>
      <c r="E6" s="97" t="s">
        <v>6</v>
      </c>
      <c r="F6" s="97">
        <v>78</v>
      </c>
      <c r="G6" s="345"/>
      <c r="H6" s="98"/>
      <c r="I6" s="358"/>
      <c r="J6" s="85"/>
      <c r="M6" s="114" t="s">
        <v>969</v>
      </c>
    </row>
    <row r="7" spans="1:13" x14ac:dyDescent="0.2">
      <c r="A7" s="85"/>
      <c r="B7" s="117"/>
      <c r="C7" s="112" t="s">
        <v>75</v>
      </c>
      <c r="D7" s="97" t="s">
        <v>86</v>
      </c>
      <c r="E7" s="97" t="s">
        <v>6</v>
      </c>
      <c r="F7" s="97">
        <v>84</v>
      </c>
      <c r="G7" s="345"/>
      <c r="H7" s="98"/>
      <c r="I7" s="358"/>
      <c r="J7" s="85"/>
      <c r="M7" s="87" t="s">
        <v>970</v>
      </c>
    </row>
    <row r="8" spans="1:13" ht="15" customHeight="1" x14ac:dyDescent="0.2">
      <c r="A8" s="85"/>
      <c r="B8" s="117"/>
      <c r="C8" s="112" t="s">
        <v>76</v>
      </c>
      <c r="D8" s="97" t="s">
        <v>87</v>
      </c>
      <c r="E8" s="97" t="s">
        <v>6</v>
      </c>
      <c r="F8" s="97">
        <v>84</v>
      </c>
      <c r="G8" s="345"/>
      <c r="H8" s="98"/>
      <c r="I8" s="358"/>
      <c r="J8" s="85"/>
      <c r="M8" s="87" t="s">
        <v>971</v>
      </c>
    </row>
    <row r="9" spans="1:13" x14ac:dyDescent="0.2">
      <c r="A9" s="85"/>
      <c r="B9" s="119"/>
      <c r="C9" s="113" t="s">
        <v>77</v>
      </c>
      <c r="D9" s="100" t="s">
        <v>88</v>
      </c>
      <c r="E9" s="100" t="s">
        <v>6</v>
      </c>
      <c r="F9" s="100">
        <v>84</v>
      </c>
      <c r="G9" s="346"/>
      <c r="H9" s="101"/>
      <c r="I9" s="359"/>
      <c r="J9" s="85"/>
      <c r="M9" s="87" t="s">
        <v>973</v>
      </c>
    </row>
    <row r="10" spans="1:13" x14ac:dyDescent="0.2">
      <c r="A10" s="85"/>
      <c r="B10" s="110">
        <v>62</v>
      </c>
      <c r="C10" s="351" t="s">
        <v>628</v>
      </c>
      <c r="D10" s="351"/>
      <c r="E10" s="351"/>
      <c r="F10" s="351"/>
      <c r="G10" s="344" t="s">
        <v>697</v>
      </c>
      <c r="H10" s="96"/>
      <c r="I10" s="357" t="s">
        <v>964</v>
      </c>
      <c r="J10" s="85"/>
      <c r="M10" s="87" t="s">
        <v>975</v>
      </c>
    </row>
    <row r="11" spans="1:13" ht="15" customHeight="1" x14ac:dyDescent="0.2">
      <c r="A11" s="85"/>
      <c r="B11" s="117"/>
      <c r="C11" s="112" t="s">
        <v>17</v>
      </c>
      <c r="D11" s="97" t="s">
        <v>84</v>
      </c>
      <c r="E11" s="97" t="s">
        <v>32</v>
      </c>
      <c r="F11" s="97">
        <v>252</v>
      </c>
      <c r="G11" s="345"/>
      <c r="H11" s="98" t="s">
        <v>34</v>
      </c>
      <c r="I11" s="358"/>
      <c r="J11" s="85"/>
      <c r="M11" s="87" t="s">
        <v>977</v>
      </c>
    </row>
    <row r="12" spans="1:13" x14ac:dyDescent="0.2">
      <c r="A12" s="85"/>
      <c r="B12" s="117"/>
      <c r="C12" s="112" t="s">
        <v>18</v>
      </c>
      <c r="D12" s="99" t="s">
        <v>69</v>
      </c>
      <c r="E12" s="97" t="s">
        <v>51</v>
      </c>
      <c r="F12" s="97">
        <v>120</v>
      </c>
      <c r="G12" s="345"/>
      <c r="H12" s="98"/>
      <c r="I12" s="358"/>
      <c r="J12" s="85"/>
      <c r="M12" s="87" t="s">
        <v>978</v>
      </c>
    </row>
    <row r="13" spans="1:13" x14ac:dyDescent="0.2">
      <c r="A13" s="85"/>
      <c r="B13" s="117"/>
      <c r="C13" s="112" t="s">
        <v>19</v>
      </c>
      <c r="D13" s="97" t="s">
        <v>90</v>
      </c>
      <c r="E13" s="97" t="s">
        <v>6</v>
      </c>
      <c r="F13" s="97">
        <v>96</v>
      </c>
      <c r="G13" s="345"/>
      <c r="H13" s="98"/>
      <c r="I13" s="358"/>
      <c r="J13" s="85"/>
      <c r="M13" s="87" t="s">
        <v>979</v>
      </c>
    </row>
    <row r="14" spans="1:13" x14ac:dyDescent="0.2">
      <c r="A14" s="85"/>
      <c r="B14" s="117"/>
      <c r="C14" s="112" t="s">
        <v>75</v>
      </c>
      <c r="D14" s="97" t="s">
        <v>91</v>
      </c>
      <c r="E14" s="97" t="s">
        <v>6</v>
      </c>
      <c r="F14" s="97">
        <v>90</v>
      </c>
      <c r="G14" s="345"/>
      <c r="H14" s="98"/>
      <c r="I14" s="358"/>
      <c r="J14" s="85"/>
      <c r="M14" s="87" t="s">
        <v>980</v>
      </c>
    </row>
    <row r="15" spans="1:13" x14ac:dyDescent="0.2">
      <c r="A15" s="85"/>
      <c r="B15" s="117"/>
      <c r="C15" s="112" t="s">
        <v>76</v>
      </c>
      <c r="D15" s="97" t="s">
        <v>92</v>
      </c>
      <c r="E15" s="97" t="s">
        <v>6</v>
      </c>
      <c r="F15" s="97">
        <v>90</v>
      </c>
      <c r="G15" s="345"/>
      <c r="H15" s="98"/>
      <c r="I15" s="358"/>
      <c r="J15" s="85"/>
      <c r="M15" s="87" t="s">
        <v>981</v>
      </c>
    </row>
    <row r="16" spans="1:13" ht="15" customHeight="1" x14ac:dyDescent="0.2">
      <c r="A16" s="85"/>
      <c r="B16" s="119"/>
      <c r="C16" s="113" t="s">
        <v>77</v>
      </c>
      <c r="D16" s="100" t="s">
        <v>93</v>
      </c>
      <c r="E16" s="100" t="s">
        <v>6</v>
      </c>
      <c r="F16" s="100">
        <v>102</v>
      </c>
      <c r="G16" s="346"/>
      <c r="H16" s="101"/>
      <c r="I16" s="359"/>
      <c r="J16" s="85"/>
      <c r="M16" s="87" t="s">
        <v>982</v>
      </c>
    </row>
    <row r="17" spans="1:13" x14ac:dyDescent="0.2">
      <c r="A17" s="85"/>
      <c r="B17" s="110">
        <v>63</v>
      </c>
      <c r="C17" s="351" t="s">
        <v>629</v>
      </c>
      <c r="D17" s="351"/>
      <c r="E17" s="351"/>
      <c r="F17" s="351"/>
      <c r="G17" s="344" t="s">
        <v>690</v>
      </c>
      <c r="H17" s="96"/>
      <c r="I17" s="357" t="s">
        <v>964</v>
      </c>
      <c r="J17" s="85"/>
      <c r="M17" s="87" t="s">
        <v>983</v>
      </c>
    </row>
    <row r="18" spans="1:13" x14ac:dyDescent="0.2">
      <c r="A18" s="85"/>
      <c r="B18" s="117"/>
      <c r="C18" s="112" t="s">
        <v>17</v>
      </c>
      <c r="D18" s="97" t="s">
        <v>100</v>
      </c>
      <c r="E18" s="97" t="s">
        <v>32</v>
      </c>
      <c r="F18" s="97">
        <v>192</v>
      </c>
      <c r="G18" s="345"/>
      <c r="H18" s="98" t="s">
        <v>34</v>
      </c>
      <c r="I18" s="358"/>
      <c r="J18" s="85"/>
      <c r="M18" s="87" t="s">
        <v>984</v>
      </c>
    </row>
    <row r="19" spans="1:13" ht="15" customHeight="1" x14ac:dyDescent="0.2">
      <c r="A19" s="85"/>
      <c r="B19" s="117"/>
      <c r="C19" s="112" t="s">
        <v>18</v>
      </c>
      <c r="D19" s="99" t="s">
        <v>101</v>
      </c>
      <c r="E19" s="97" t="s">
        <v>51</v>
      </c>
      <c r="F19" s="97">
        <v>102</v>
      </c>
      <c r="G19" s="345"/>
      <c r="H19" s="98"/>
      <c r="I19" s="358"/>
      <c r="J19" s="85"/>
      <c r="M19" s="87" t="s">
        <v>985</v>
      </c>
    </row>
    <row r="20" spans="1:13" x14ac:dyDescent="0.2">
      <c r="A20" s="85"/>
      <c r="B20" s="117"/>
      <c r="C20" s="112" t="s">
        <v>19</v>
      </c>
      <c r="D20" s="97" t="s">
        <v>102</v>
      </c>
      <c r="E20" s="97" t="s">
        <v>6</v>
      </c>
      <c r="F20" s="97">
        <v>90</v>
      </c>
      <c r="G20" s="345"/>
      <c r="H20" s="98"/>
      <c r="I20" s="358"/>
      <c r="J20" s="85"/>
      <c r="M20" s="87" t="s">
        <v>986</v>
      </c>
    </row>
    <row r="21" spans="1:13" x14ac:dyDescent="0.2">
      <c r="A21" s="85"/>
      <c r="B21" s="117"/>
      <c r="C21" s="112" t="s">
        <v>75</v>
      </c>
      <c r="D21" s="97" t="s">
        <v>103</v>
      </c>
      <c r="E21" s="97" t="s">
        <v>6</v>
      </c>
      <c r="F21" s="97">
        <v>84</v>
      </c>
      <c r="G21" s="345"/>
      <c r="H21" s="98"/>
      <c r="I21" s="358"/>
      <c r="J21" s="85"/>
      <c r="M21" s="87" t="s">
        <v>991</v>
      </c>
    </row>
    <row r="22" spans="1:13" x14ac:dyDescent="0.2">
      <c r="A22" s="85"/>
      <c r="B22" s="117"/>
      <c r="C22" s="112" t="s">
        <v>76</v>
      </c>
      <c r="D22" s="97" t="s">
        <v>104</v>
      </c>
      <c r="E22" s="97" t="s">
        <v>6</v>
      </c>
      <c r="F22" s="97">
        <v>84</v>
      </c>
      <c r="G22" s="345"/>
      <c r="H22" s="98"/>
      <c r="I22" s="358"/>
      <c r="J22" s="85"/>
      <c r="M22" s="87" t="s">
        <v>992</v>
      </c>
    </row>
    <row r="23" spans="1:13" x14ac:dyDescent="0.2">
      <c r="A23" s="85"/>
      <c r="B23" s="119"/>
      <c r="C23" s="113" t="s">
        <v>77</v>
      </c>
      <c r="D23" s="100" t="s">
        <v>105</v>
      </c>
      <c r="E23" s="100" t="s">
        <v>6</v>
      </c>
      <c r="F23" s="100">
        <v>90</v>
      </c>
      <c r="G23" s="346"/>
      <c r="H23" s="101"/>
      <c r="I23" s="359"/>
      <c r="J23" s="85"/>
      <c r="M23" s="87" t="s">
        <v>993</v>
      </c>
    </row>
    <row r="24" spans="1:13" ht="15" customHeight="1" x14ac:dyDescent="0.2">
      <c r="A24" s="85"/>
      <c r="B24" s="110">
        <v>64</v>
      </c>
      <c r="C24" s="351" t="s">
        <v>630</v>
      </c>
      <c r="D24" s="351"/>
      <c r="E24" s="351"/>
      <c r="F24" s="351"/>
      <c r="G24" s="344" t="s">
        <v>698</v>
      </c>
      <c r="H24" s="96"/>
      <c r="I24" s="357" t="s">
        <v>964</v>
      </c>
      <c r="J24" s="85"/>
      <c r="M24" s="87" t="s">
        <v>994</v>
      </c>
    </row>
    <row r="25" spans="1:13" x14ac:dyDescent="0.2">
      <c r="A25" s="85"/>
      <c r="B25" s="117"/>
      <c r="C25" s="112" t="s">
        <v>17</v>
      </c>
      <c r="D25" s="97" t="s">
        <v>23</v>
      </c>
      <c r="E25" s="97" t="s">
        <v>59</v>
      </c>
      <c r="F25" s="97">
        <v>162</v>
      </c>
      <c r="G25" s="345"/>
      <c r="H25" s="98" t="s">
        <v>34</v>
      </c>
      <c r="I25" s="358"/>
      <c r="J25" s="85"/>
      <c r="M25" s="87" t="s">
        <v>997</v>
      </c>
    </row>
    <row r="26" spans="1:13" x14ac:dyDescent="0.2">
      <c r="A26" s="85"/>
      <c r="B26" s="117"/>
      <c r="C26" s="112" t="s">
        <v>106</v>
      </c>
      <c r="D26" s="99" t="s">
        <v>107</v>
      </c>
      <c r="E26" s="97" t="s">
        <v>6</v>
      </c>
      <c r="F26" s="97">
        <v>132</v>
      </c>
      <c r="G26" s="345"/>
      <c r="H26" s="98"/>
      <c r="I26" s="358"/>
      <c r="J26" s="85"/>
      <c r="M26" s="87" t="s">
        <v>999</v>
      </c>
    </row>
    <row r="27" spans="1:13" x14ac:dyDescent="0.2">
      <c r="A27" s="85"/>
      <c r="B27" s="117"/>
      <c r="C27" s="112" t="s">
        <v>19</v>
      </c>
      <c r="D27" s="97" t="s">
        <v>108</v>
      </c>
      <c r="E27" s="97" t="s">
        <v>6</v>
      </c>
      <c r="F27" s="97">
        <v>102</v>
      </c>
      <c r="G27" s="345"/>
      <c r="H27" s="98"/>
      <c r="I27" s="358"/>
      <c r="J27" s="85"/>
      <c r="M27" s="87" t="s">
        <v>1001</v>
      </c>
    </row>
    <row r="28" spans="1:13" x14ac:dyDescent="0.2">
      <c r="A28" s="85"/>
      <c r="B28" s="117"/>
      <c r="C28" s="112" t="s">
        <v>75</v>
      </c>
      <c r="D28" s="97" t="s">
        <v>109</v>
      </c>
      <c r="E28" s="97" t="s">
        <v>6</v>
      </c>
      <c r="F28" s="97">
        <v>126</v>
      </c>
      <c r="G28" s="345"/>
      <c r="H28" s="98"/>
      <c r="I28" s="358"/>
      <c r="J28" s="85"/>
      <c r="M28" s="87" t="s">
        <v>1003</v>
      </c>
    </row>
    <row r="29" spans="1:13" x14ac:dyDescent="0.2">
      <c r="A29" s="85"/>
      <c r="B29" s="119"/>
      <c r="C29" s="113" t="s">
        <v>76</v>
      </c>
      <c r="D29" s="113" t="s">
        <v>26</v>
      </c>
      <c r="E29" s="100" t="s">
        <v>6</v>
      </c>
      <c r="F29" s="113">
        <v>126</v>
      </c>
      <c r="G29" s="346"/>
      <c r="H29" s="103"/>
      <c r="I29" s="359"/>
      <c r="J29" s="85"/>
      <c r="M29" s="87" t="s">
        <v>1005</v>
      </c>
    </row>
    <row r="30" spans="1:13" s="111" customFormat="1" ht="15" customHeight="1" x14ac:dyDescent="0.2">
      <c r="A30" s="102"/>
      <c r="B30" s="110">
        <v>65</v>
      </c>
      <c r="C30" s="351" t="s">
        <v>637</v>
      </c>
      <c r="D30" s="351"/>
      <c r="E30" s="351"/>
      <c r="F30" s="351"/>
      <c r="G30" s="344" t="s">
        <v>707</v>
      </c>
      <c r="H30" s="104"/>
      <c r="I30" s="360" t="s">
        <v>990</v>
      </c>
      <c r="J30" s="102"/>
      <c r="M30" s="87" t="s">
        <v>1007</v>
      </c>
    </row>
    <row r="31" spans="1:13" s="111" customFormat="1" ht="11.25" customHeight="1" x14ac:dyDescent="0.2">
      <c r="A31" s="102"/>
      <c r="B31" s="117"/>
      <c r="C31" s="112" t="s">
        <v>17</v>
      </c>
      <c r="D31" s="112" t="s">
        <v>36</v>
      </c>
      <c r="E31" s="97" t="s">
        <v>32</v>
      </c>
      <c r="F31" s="112">
        <v>878</v>
      </c>
      <c r="G31" s="345"/>
      <c r="H31" s="92" t="s">
        <v>137</v>
      </c>
      <c r="I31" s="361"/>
      <c r="J31" s="102"/>
      <c r="M31" s="87" t="s">
        <v>1009</v>
      </c>
    </row>
    <row r="32" spans="1:13" s="111" customFormat="1" ht="15" customHeight="1" x14ac:dyDescent="0.2">
      <c r="A32" s="102"/>
      <c r="B32" s="117"/>
      <c r="C32" s="112" t="s">
        <v>18</v>
      </c>
      <c r="D32" s="112" t="s">
        <v>143</v>
      </c>
      <c r="E32" s="97" t="s">
        <v>32</v>
      </c>
      <c r="F32" s="112">
        <v>471</v>
      </c>
      <c r="G32" s="345"/>
      <c r="H32" s="92"/>
      <c r="I32" s="361"/>
      <c r="J32" s="102"/>
      <c r="M32" s="87" t="s">
        <v>1011</v>
      </c>
    </row>
    <row r="33" spans="1:13" s="111" customFormat="1" ht="15.75" customHeight="1" x14ac:dyDescent="0.2">
      <c r="A33" s="102"/>
      <c r="B33" s="119"/>
      <c r="C33" s="113" t="s">
        <v>19</v>
      </c>
      <c r="D33" s="113" t="s">
        <v>144</v>
      </c>
      <c r="E33" s="113" t="s">
        <v>51</v>
      </c>
      <c r="F33" s="113">
        <v>63</v>
      </c>
      <c r="G33" s="346"/>
      <c r="H33" s="103"/>
      <c r="I33" s="362"/>
      <c r="J33" s="102"/>
      <c r="M33" s="87" t="s">
        <v>1013</v>
      </c>
    </row>
    <row r="34" spans="1:13" s="111" customFormat="1" x14ac:dyDescent="0.2">
      <c r="A34" s="102"/>
      <c r="B34" s="110">
        <v>66</v>
      </c>
      <c r="C34" s="351" t="s">
        <v>638</v>
      </c>
      <c r="D34" s="351"/>
      <c r="E34" s="351"/>
      <c r="F34" s="351"/>
      <c r="G34" s="344" t="s">
        <v>711</v>
      </c>
      <c r="H34" s="104"/>
      <c r="I34" s="360" t="s">
        <v>995</v>
      </c>
      <c r="J34" s="102"/>
      <c r="M34" s="87" t="s">
        <v>1015</v>
      </c>
    </row>
    <row r="35" spans="1:13" s="111" customFormat="1" x14ac:dyDescent="0.2">
      <c r="A35" s="102"/>
      <c r="B35" s="117"/>
      <c r="C35" s="112" t="s">
        <v>18</v>
      </c>
      <c r="D35" s="112" t="s">
        <v>53</v>
      </c>
      <c r="E35" s="97" t="s">
        <v>6</v>
      </c>
      <c r="F35" s="112">
        <v>244.5</v>
      </c>
      <c r="G35" s="345"/>
      <c r="H35" s="92" t="s">
        <v>176</v>
      </c>
      <c r="I35" s="361"/>
      <c r="J35" s="102"/>
      <c r="M35" s="87" t="s">
        <v>1017</v>
      </c>
    </row>
    <row r="36" spans="1:13" s="111" customFormat="1" x14ac:dyDescent="0.2">
      <c r="A36" s="102"/>
      <c r="B36" s="117"/>
      <c r="C36" s="112" t="s">
        <v>19</v>
      </c>
      <c r="D36" s="93" t="s">
        <v>153</v>
      </c>
      <c r="E36" s="97" t="s">
        <v>194</v>
      </c>
      <c r="F36" s="112">
        <v>316.39999999999998</v>
      </c>
      <c r="G36" s="345"/>
      <c r="H36" s="92"/>
      <c r="I36" s="361"/>
      <c r="J36" s="102"/>
      <c r="M36" s="87" t="s">
        <v>1019</v>
      </c>
    </row>
    <row r="37" spans="1:13" s="111" customFormat="1" x14ac:dyDescent="0.2">
      <c r="A37" s="102"/>
      <c r="B37" s="117"/>
      <c r="C37" s="112" t="s">
        <v>75</v>
      </c>
      <c r="D37" s="112" t="s">
        <v>151</v>
      </c>
      <c r="E37" s="97" t="s">
        <v>194</v>
      </c>
      <c r="F37" s="112">
        <v>920</v>
      </c>
      <c r="G37" s="345"/>
      <c r="H37" s="92"/>
      <c r="I37" s="361"/>
      <c r="J37" s="102"/>
      <c r="M37" s="87" t="s">
        <v>1021</v>
      </c>
    </row>
    <row r="38" spans="1:13" s="111" customFormat="1" x14ac:dyDescent="0.2">
      <c r="A38" s="102"/>
      <c r="B38" s="117"/>
      <c r="C38" s="112" t="s">
        <v>76</v>
      </c>
      <c r="D38" s="112" t="s">
        <v>152</v>
      </c>
      <c r="E38" s="97" t="s">
        <v>194</v>
      </c>
      <c r="F38" s="112">
        <v>237.8</v>
      </c>
      <c r="G38" s="345"/>
      <c r="H38" s="92"/>
      <c r="I38" s="361"/>
      <c r="J38" s="102"/>
    </row>
    <row r="39" spans="1:13" s="111" customFormat="1" ht="11.25" customHeight="1" x14ac:dyDescent="0.2">
      <c r="A39" s="102"/>
      <c r="B39" s="110">
        <v>67</v>
      </c>
      <c r="C39" s="351" t="s">
        <v>638</v>
      </c>
      <c r="D39" s="351"/>
      <c r="E39" s="351"/>
      <c r="F39" s="351"/>
      <c r="G39" s="344" t="s">
        <v>864</v>
      </c>
      <c r="H39" s="104"/>
      <c r="I39" s="360" t="s">
        <v>996</v>
      </c>
      <c r="J39" s="102"/>
    </row>
    <row r="40" spans="1:13" s="111" customFormat="1" ht="15" customHeight="1" x14ac:dyDescent="0.2">
      <c r="B40" s="118"/>
      <c r="C40" s="112" t="s">
        <v>154</v>
      </c>
      <c r="D40" s="112" t="s">
        <v>133</v>
      </c>
      <c r="E40" s="97" t="s">
        <v>6</v>
      </c>
      <c r="F40" s="112">
        <v>912</v>
      </c>
      <c r="G40" s="345"/>
      <c r="H40" s="92" t="s">
        <v>176</v>
      </c>
      <c r="I40" s="361"/>
    </row>
    <row r="41" spans="1:13" s="111" customFormat="1" x14ac:dyDescent="0.2">
      <c r="B41" s="117"/>
      <c r="C41" s="112" t="s">
        <v>18</v>
      </c>
      <c r="D41" s="112" t="s">
        <v>155</v>
      </c>
      <c r="E41" s="97" t="s">
        <v>6</v>
      </c>
      <c r="F41" s="112">
        <v>323</v>
      </c>
      <c r="G41" s="345"/>
      <c r="H41" s="92"/>
      <c r="I41" s="361"/>
    </row>
    <row r="42" spans="1:13" s="111" customFormat="1" x14ac:dyDescent="0.2">
      <c r="B42" s="117"/>
      <c r="C42" s="112" t="s">
        <v>75</v>
      </c>
      <c r="D42" s="112" t="s">
        <v>156</v>
      </c>
      <c r="E42" s="97" t="s">
        <v>6</v>
      </c>
      <c r="F42" s="112">
        <v>186</v>
      </c>
      <c r="G42" s="345"/>
      <c r="H42" s="92"/>
      <c r="I42" s="361"/>
    </row>
    <row r="43" spans="1:13" s="111" customFormat="1" x14ac:dyDescent="0.2">
      <c r="B43" s="119"/>
      <c r="C43" s="113" t="s">
        <v>76</v>
      </c>
      <c r="D43" s="113" t="s">
        <v>157</v>
      </c>
      <c r="E43" s="100" t="s">
        <v>6</v>
      </c>
      <c r="F43" s="113">
        <v>263</v>
      </c>
      <c r="G43" s="346"/>
      <c r="H43" s="103"/>
      <c r="I43" s="361"/>
    </row>
    <row r="44" spans="1:13" s="111" customFormat="1" ht="15" customHeight="1" x14ac:dyDescent="0.2">
      <c r="B44" s="117">
        <v>68</v>
      </c>
      <c r="C44" s="351" t="s">
        <v>638</v>
      </c>
      <c r="D44" s="351"/>
      <c r="E44" s="351"/>
      <c r="F44" s="351"/>
      <c r="G44" s="347" t="s">
        <v>867</v>
      </c>
      <c r="H44" s="122"/>
      <c r="I44" s="370" t="s">
        <v>996</v>
      </c>
    </row>
    <row r="45" spans="1:13" s="111" customFormat="1" x14ac:dyDescent="0.2">
      <c r="B45" s="117"/>
      <c r="C45" s="112" t="s">
        <v>154</v>
      </c>
      <c r="D45" s="112" t="s">
        <v>162</v>
      </c>
      <c r="E45" s="97" t="s">
        <v>59</v>
      </c>
      <c r="F45" s="112">
        <v>1174</v>
      </c>
      <c r="G45" s="348"/>
      <c r="H45" s="122" t="s">
        <v>176</v>
      </c>
      <c r="I45" s="371"/>
    </row>
    <row r="46" spans="1:13" s="111" customFormat="1" x14ac:dyDescent="0.2">
      <c r="B46" s="117"/>
      <c r="C46" s="112" t="s">
        <v>106</v>
      </c>
      <c r="D46" s="112" t="s">
        <v>102</v>
      </c>
      <c r="E46" s="112" t="s">
        <v>166</v>
      </c>
      <c r="F46" s="112">
        <v>758</v>
      </c>
      <c r="G46" s="348"/>
      <c r="H46" s="122"/>
      <c r="I46" s="371"/>
    </row>
    <row r="47" spans="1:13" s="111" customFormat="1" x14ac:dyDescent="0.2">
      <c r="B47" s="117"/>
      <c r="C47" s="112" t="s">
        <v>19</v>
      </c>
      <c r="D47" s="112" t="s">
        <v>163</v>
      </c>
      <c r="E47" s="97" t="s">
        <v>6</v>
      </c>
      <c r="F47" s="112">
        <v>1288</v>
      </c>
      <c r="G47" s="348"/>
      <c r="H47" s="122"/>
      <c r="I47" s="371"/>
    </row>
    <row r="48" spans="1:13" s="111" customFormat="1" x14ac:dyDescent="0.2">
      <c r="B48" s="117"/>
      <c r="C48" s="112" t="s">
        <v>75</v>
      </c>
      <c r="D48" s="112" t="s">
        <v>164</v>
      </c>
      <c r="E48" s="97" t="s">
        <v>6</v>
      </c>
      <c r="F48" s="112">
        <v>234</v>
      </c>
      <c r="G48" s="348"/>
      <c r="H48" s="122"/>
      <c r="I48" s="371"/>
    </row>
    <row r="49" spans="1:10" s="111" customFormat="1" x14ac:dyDescent="0.2">
      <c r="B49" s="119"/>
      <c r="C49" s="112" t="s">
        <v>76</v>
      </c>
      <c r="D49" s="112" t="s">
        <v>165</v>
      </c>
      <c r="E49" s="97" t="s">
        <v>6</v>
      </c>
      <c r="F49" s="112">
        <v>257</v>
      </c>
      <c r="G49" s="349"/>
      <c r="H49" s="103"/>
      <c r="I49" s="372"/>
    </row>
    <row r="50" spans="1:10" s="111" customFormat="1" x14ac:dyDescent="0.2">
      <c r="B50" s="110">
        <v>69</v>
      </c>
      <c r="C50" s="351" t="s">
        <v>638</v>
      </c>
      <c r="D50" s="351"/>
      <c r="E50" s="351"/>
      <c r="F50" s="351"/>
      <c r="G50" s="347" t="s">
        <v>870</v>
      </c>
      <c r="H50" s="104"/>
      <c r="I50" s="374" t="s">
        <v>996</v>
      </c>
    </row>
    <row r="51" spans="1:10" s="111" customFormat="1" ht="15" customHeight="1" x14ac:dyDescent="0.2">
      <c r="B51" s="117"/>
      <c r="C51" s="112" t="s">
        <v>154</v>
      </c>
      <c r="D51" s="112" t="s">
        <v>138</v>
      </c>
      <c r="E51" s="97" t="s">
        <v>32</v>
      </c>
      <c r="F51" s="112">
        <v>1380</v>
      </c>
      <c r="G51" s="348"/>
      <c r="H51" s="92" t="s">
        <v>176</v>
      </c>
      <c r="I51" s="375"/>
    </row>
    <row r="52" spans="1:10" s="111" customFormat="1" x14ac:dyDescent="0.2">
      <c r="B52" s="117"/>
      <c r="C52" s="112" t="s">
        <v>19</v>
      </c>
      <c r="D52" s="112" t="s">
        <v>171</v>
      </c>
      <c r="E52" s="97" t="s">
        <v>59</v>
      </c>
      <c r="F52" s="112">
        <v>331</v>
      </c>
      <c r="G52" s="348"/>
      <c r="H52" s="92"/>
      <c r="I52" s="375"/>
    </row>
    <row r="53" spans="1:10" s="111" customFormat="1" x14ac:dyDescent="0.2">
      <c r="B53" s="117"/>
      <c r="C53" s="112" t="s">
        <v>75</v>
      </c>
      <c r="D53" s="112" t="s">
        <v>172</v>
      </c>
      <c r="E53" s="97" t="s">
        <v>6</v>
      </c>
      <c r="F53" s="112">
        <v>812</v>
      </c>
      <c r="G53" s="348"/>
      <c r="H53" s="92"/>
      <c r="I53" s="375"/>
    </row>
    <row r="54" spans="1:10" s="111" customFormat="1" x14ac:dyDescent="0.2">
      <c r="B54" s="117"/>
      <c r="C54" s="112" t="s">
        <v>76</v>
      </c>
      <c r="D54" s="112" t="s">
        <v>173</v>
      </c>
      <c r="E54" s="97" t="s">
        <v>6</v>
      </c>
      <c r="F54" s="112">
        <v>123</v>
      </c>
      <c r="G54" s="348"/>
      <c r="H54" s="92"/>
      <c r="I54" s="375"/>
    </row>
    <row r="55" spans="1:10" s="111" customFormat="1" x14ac:dyDescent="0.2">
      <c r="B55" s="119"/>
      <c r="C55" s="113" t="s">
        <v>77</v>
      </c>
      <c r="D55" s="113" t="s">
        <v>174</v>
      </c>
      <c r="E55" s="113" t="s">
        <v>175</v>
      </c>
      <c r="F55" s="113">
        <v>446</v>
      </c>
      <c r="G55" s="349"/>
      <c r="H55" s="103"/>
      <c r="I55" s="376"/>
    </row>
    <row r="56" spans="1:10" s="111" customFormat="1" x14ac:dyDescent="0.2">
      <c r="A56" s="102"/>
      <c r="B56" s="117">
        <v>70</v>
      </c>
      <c r="C56" s="352" t="s">
        <v>640</v>
      </c>
      <c r="D56" s="352"/>
      <c r="E56" s="352"/>
      <c r="F56" s="352"/>
      <c r="G56" s="345" t="s">
        <v>712</v>
      </c>
      <c r="H56" s="122"/>
      <c r="I56" s="357" t="s">
        <v>771</v>
      </c>
      <c r="J56" s="102"/>
    </row>
    <row r="57" spans="1:10" s="111" customFormat="1" x14ac:dyDescent="0.2">
      <c r="A57" s="102"/>
      <c r="B57" s="117"/>
      <c r="C57" s="112" t="s">
        <v>178</v>
      </c>
      <c r="D57" s="112" t="s">
        <v>148</v>
      </c>
      <c r="E57" s="97" t="s">
        <v>32</v>
      </c>
      <c r="F57" s="112">
        <v>12</v>
      </c>
      <c r="G57" s="345"/>
      <c r="H57" s="122" t="s">
        <v>187</v>
      </c>
      <c r="I57" s="358"/>
      <c r="J57" s="102"/>
    </row>
    <row r="58" spans="1:10" s="111" customFormat="1" ht="36" customHeight="1" x14ac:dyDescent="0.2">
      <c r="A58" s="102"/>
      <c r="B58" s="117"/>
      <c r="C58" s="112" t="s">
        <v>76</v>
      </c>
      <c r="D58" s="112" t="s">
        <v>181</v>
      </c>
      <c r="E58" s="112" t="s">
        <v>32</v>
      </c>
      <c r="F58" s="112">
        <v>108</v>
      </c>
      <c r="G58" s="345"/>
      <c r="H58" s="122"/>
      <c r="I58" s="359"/>
      <c r="J58" s="102"/>
    </row>
    <row r="59" spans="1:10" s="111" customFormat="1" x14ac:dyDescent="0.2">
      <c r="A59" s="102"/>
      <c r="B59" s="110">
        <v>71</v>
      </c>
      <c r="C59" s="351" t="s">
        <v>641</v>
      </c>
      <c r="D59" s="351"/>
      <c r="E59" s="351"/>
      <c r="F59" s="351"/>
      <c r="G59" s="344" t="s">
        <v>713</v>
      </c>
      <c r="H59" s="104"/>
      <c r="I59" s="357" t="s">
        <v>771</v>
      </c>
      <c r="J59" s="102"/>
    </row>
    <row r="60" spans="1:10" s="111" customFormat="1" x14ac:dyDescent="0.2">
      <c r="A60" s="102"/>
      <c r="B60" s="117"/>
      <c r="C60" s="112" t="s">
        <v>154</v>
      </c>
      <c r="D60" s="112" t="s">
        <v>36</v>
      </c>
      <c r="E60" s="112" t="s">
        <v>194</v>
      </c>
      <c r="F60" s="112">
        <v>48</v>
      </c>
      <c r="G60" s="345"/>
      <c r="H60" s="92" t="s">
        <v>187</v>
      </c>
      <c r="I60" s="358"/>
      <c r="J60" s="102"/>
    </row>
    <row r="61" spans="1:10" s="111" customFormat="1" ht="33.75" customHeight="1" x14ac:dyDescent="0.2">
      <c r="A61" s="102"/>
      <c r="B61" s="119"/>
      <c r="C61" s="113" t="s">
        <v>19</v>
      </c>
      <c r="D61" s="113" t="s">
        <v>191</v>
      </c>
      <c r="E61" s="113" t="s">
        <v>194</v>
      </c>
      <c r="F61" s="113">
        <v>72</v>
      </c>
      <c r="G61" s="346"/>
      <c r="H61" s="103"/>
      <c r="I61" s="359"/>
      <c r="J61" s="102"/>
    </row>
    <row r="62" spans="1:10" s="111" customFormat="1" x14ac:dyDescent="0.2">
      <c r="A62" s="102"/>
      <c r="B62" s="117">
        <v>72</v>
      </c>
      <c r="C62" s="352" t="s">
        <v>642</v>
      </c>
      <c r="D62" s="352"/>
      <c r="E62" s="352"/>
      <c r="F62" s="352"/>
      <c r="G62" s="345" t="s">
        <v>714</v>
      </c>
      <c r="H62" s="122"/>
      <c r="I62" s="357" t="s">
        <v>771</v>
      </c>
      <c r="J62" s="102"/>
    </row>
    <row r="63" spans="1:10" s="111" customFormat="1" x14ac:dyDescent="0.2">
      <c r="A63" s="102"/>
      <c r="B63" s="117"/>
      <c r="C63" s="112" t="s">
        <v>178</v>
      </c>
      <c r="D63" s="112" t="s">
        <v>148</v>
      </c>
      <c r="E63" s="97" t="s">
        <v>51</v>
      </c>
      <c r="F63" s="112">
        <v>66</v>
      </c>
      <c r="G63" s="345"/>
      <c r="H63" s="122" t="s">
        <v>187</v>
      </c>
      <c r="I63" s="358"/>
      <c r="J63" s="102"/>
    </row>
    <row r="64" spans="1:10" s="111" customFormat="1" ht="34.5" customHeight="1" x14ac:dyDescent="0.2">
      <c r="A64" s="102"/>
      <c r="B64" s="117"/>
      <c r="C64" s="112" t="s">
        <v>76</v>
      </c>
      <c r="D64" s="112" t="s">
        <v>181</v>
      </c>
      <c r="E64" s="112" t="s">
        <v>6</v>
      </c>
      <c r="F64" s="112">
        <v>12</v>
      </c>
      <c r="G64" s="345"/>
      <c r="H64" s="122"/>
      <c r="I64" s="359"/>
      <c r="J64" s="102"/>
    </row>
    <row r="65" spans="1:10" s="111" customFormat="1" x14ac:dyDescent="0.2">
      <c r="A65" s="102"/>
      <c r="B65" s="110">
        <v>73</v>
      </c>
      <c r="C65" s="351" t="s">
        <v>646</v>
      </c>
      <c r="D65" s="351"/>
      <c r="E65" s="351"/>
      <c r="F65" s="351"/>
      <c r="G65" s="344" t="s">
        <v>715</v>
      </c>
      <c r="H65" s="104"/>
      <c r="I65" s="357" t="s">
        <v>771</v>
      </c>
      <c r="J65" s="102"/>
    </row>
    <row r="66" spans="1:10" s="111" customFormat="1" x14ac:dyDescent="0.2">
      <c r="A66" s="102"/>
      <c r="B66" s="117"/>
      <c r="C66" s="112" t="s">
        <v>178</v>
      </c>
      <c r="D66" s="112" t="s">
        <v>148</v>
      </c>
      <c r="E66" s="112" t="s">
        <v>136</v>
      </c>
      <c r="F66" s="112">
        <v>96</v>
      </c>
      <c r="G66" s="345"/>
      <c r="H66" s="92" t="s">
        <v>187</v>
      </c>
      <c r="I66" s="358"/>
      <c r="J66" s="102"/>
    </row>
    <row r="67" spans="1:10" s="111" customFormat="1" ht="34.5" customHeight="1" x14ac:dyDescent="0.2">
      <c r="A67" s="102"/>
      <c r="B67" s="119"/>
      <c r="C67" s="113" t="s">
        <v>76</v>
      </c>
      <c r="D67" s="113" t="s">
        <v>181</v>
      </c>
      <c r="E67" s="113" t="s">
        <v>186</v>
      </c>
      <c r="F67" s="113">
        <v>204</v>
      </c>
      <c r="G67" s="346"/>
      <c r="H67" s="103"/>
      <c r="I67" s="359"/>
      <c r="J67" s="102"/>
    </row>
    <row r="68" spans="1:10" s="111" customFormat="1" x14ac:dyDescent="0.2">
      <c r="A68" s="102"/>
      <c r="B68" s="110">
        <v>74</v>
      </c>
      <c r="C68" s="351" t="s">
        <v>642</v>
      </c>
      <c r="D68" s="351"/>
      <c r="E68" s="351"/>
      <c r="F68" s="351"/>
      <c r="G68" s="344" t="s">
        <v>695</v>
      </c>
      <c r="H68" s="104"/>
      <c r="I68" s="357" t="s">
        <v>771</v>
      </c>
      <c r="J68" s="102"/>
    </row>
    <row r="69" spans="1:10" s="111" customFormat="1" x14ac:dyDescent="0.2">
      <c r="A69" s="102"/>
      <c r="B69" s="117"/>
      <c r="C69" s="112" t="s">
        <v>178</v>
      </c>
      <c r="D69" s="112" t="s">
        <v>53</v>
      </c>
      <c r="E69" s="97" t="s">
        <v>6</v>
      </c>
      <c r="F69" s="112">
        <v>84</v>
      </c>
      <c r="G69" s="345"/>
      <c r="H69" s="92" t="s">
        <v>187</v>
      </c>
      <c r="I69" s="358"/>
      <c r="J69" s="102"/>
    </row>
    <row r="70" spans="1:10" s="111" customFormat="1" ht="34.5" customHeight="1" x14ac:dyDescent="0.2">
      <c r="A70" s="102"/>
      <c r="B70" s="119"/>
      <c r="C70" s="113" t="s">
        <v>76</v>
      </c>
      <c r="D70" s="113" t="s">
        <v>199</v>
      </c>
      <c r="E70" s="113" t="s">
        <v>194</v>
      </c>
      <c r="F70" s="113">
        <v>126</v>
      </c>
      <c r="G70" s="346"/>
      <c r="H70" s="103"/>
      <c r="I70" s="359"/>
      <c r="J70" s="102"/>
    </row>
    <row r="71" spans="1:10" s="111" customFormat="1" x14ac:dyDescent="0.2">
      <c r="A71" s="102"/>
      <c r="B71" s="117">
        <v>75</v>
      </c>
      <c r="C71" s="352" t="s">
        <v>642</v>
      </c>
      <c r="D71" s="352"/>
      <c r="E71" s="352"/>
      <c r="F71" s="352"/>
      <c r="G71" s="345" t="s">
        <v>717</v>
      </c>
      <c r="H71" s="122"/>
      <c r="I71" s="357" t="s">
        <v>771</v>
      </c>
      <c r="J71" s="102"/>
    </row>
    <row r="72" spans="1:10" s="111" customFormat="1" x14ac:dyDescent="0.2">
      <c r="A72" s="102"/>
      <c r="B72" s="117"/>
      <c r="C72" s="112" t="s">
        <v>178</v>
      </c>
      <c r="D72" s="112" t="s">
        <v>148</v>
      </c>
      <c r="E72" s="112" t="s">
        <v>194</v>
      </c>
      <c r="F72" s="112">
        <v>24</v>
      </c>
      <c r="G72" s="345"/>
      <c r="H72" s="122" t="s">
        <v>187</v>
      </c>
      <c r="I72" s="358"/>
      <c r="J72" s="102"/>
    </row>
    <row r="73" spans="1:10" s="111" customFormat="1" ht="37.5" customHeight="1" x14ac:dyDescent="0.2">
      <c r="A73" s="102"/>
      <c r="B73" s="119"/>
      <c r="C73" s="112" t="s">
        <v>76</v>
      </c>
      <c r="D73" s="112" t="s">
        <v>201</v>
      </c>
      <c r="E73" s="112" t="s">
        <v>194</v>
      </c>
      <c r="F73" s="112">
        <v>36</v>
      </c>
      <c r="G73" s="345"/>
      <c r="H73" s="103"/>
      <c r="I73" s="359"/>
      <c r="J73" s="102"/>
    </row>
    <row r="74" spans="1:10" s="111" customFormat="1" x14ac:dyDescent="0.2">
      <c r="B74" s="117">
        <v>76</v>
      </c>
      <c r="C74" s="351" t="s">
        <v>653</v>
      </c>
      <c r="D74" s="351"/>
      <c r="E74" s="351"/>
      <c r="F74" s="351"/>
      <c r="G74" s="364" t="s">
        <v>874</v>
      </c>
      <c r="H74" s="122"/>
      <c r="I74" s="354" t="s">
        <v>972</v>
      </c>
    </row>
    <row r="75" spans="1:10" s="111" customFormat="1" x14ac:dyDescent="0.2">
      <c r="B75" s="117"/>
      <c r="C75" s="112" t="s">
        <v>178</v>
      </c>
      <c r="D75" s="112" t="s">
        <v>100</v>
      </c>
      <c r="E75" s="112" t="s">
        <v>186</v>
      </c>
      <c r="F75" s="112">
        <v>173</v>
      </c>
      <c r="G75" s="365"/>
      <c r="H75" s="122" t="s">
        <v>19</v>
      </c>
      <c r="I75" s="355"/>
    </row>
    <row r="76" spans="1:10" s="111" customFormat="1" x14ac:dyDescent="0.2">
      <c r="B76" s="117"/>
      <c r="C76" s="112" t="s">
        <v>18</v>
      </c>
      <c r="D76" s="93" t="s">
        <v>222</v>
      </c>
      <c r="E76" s="112" t="s">
        <v>221</v>
      </c>
      <c r="F76" s="112">
        <v>0.5</v>
      </c>
      <c r="G76" s="365"/>
      <c r="H76" s="122"/>
      <c r="I76" s="355"/>
    </row>
    <row r="77" spans="1:10" s="111" customFormat="1" x14ac:dyDescent="0.2">
      <c r="B77" s="117"/>
      <c r="C77" s="112" t="s">
        <v>75</v>
      </c>
      <c r="D77" s="112" t="s">
        <v>223</v>
      </c>
      <c r="E77" s="97" t="s">
        <v>51</v>
      </c>
      <c r="F77" s="112">
        <v>4.7</v>
      </c>
      <c r="G77" s="365"/>
      <c r="H77" s="122"/>
      <c r="I77" s="355"/>
    </row>
    <row r="78" spans="1:10" s="111" customFormat="1" x14ac:dyDescent="0.2">
      <c r="B78" s="117"/>
      <c r="C78" s="112" t="s">
        <v>76</v>
      </c>
      <c r="D78" s="112" t="s">
        <v>224</v>
      </c>
      <c r="E78" s="97" t="s">
        <v>51</v>
      </c>
      <c r="F78" s="112">
        <v>43.5</v>
      </c>
      <c r="G78" s="366"/>
      <c r="H78" s="122"/>
      <c r="I78" s="356"/>
    </row>
    <row r="79" spans="1:10" s="111" customFormat="1" x14ac:dyDescent="0.2">
      <c r="B79" s="110">
        <v>77</v>
      </c>
      <c r="C79" s="351" t="s">
        <v>808</v>
      </c>
      <c r="D79" s="351"/>
      <c r="E79" s="351"/>
      <c r="F79" s="351"/>
      <c r="G79" s="347" t="s">
        <v>875</v>
      </c>
      <c r="H79" s="104"/>
      <c r="I79" s="354" t="s">
        <v>772</v>
      </c>
    </row>
    <row r="80" spans="1:10" s="111" customFormat="1" x14ac:dyDescent="0.2">
      <c r="B80" s="117"/>
      <c r="C80" s="112" t="s">
        <v>178</v>
      </c>
      <c r="D80" s="112" t="s">
        <v>138</v>
      </c>
      <c r="E80" s="97" t="s">
        <v>32</v>
      </c>
      <c r="F80" s="112">
        <v>96.8</v>
      </c>
      <c r="G80" s="348"/>
      <c r="H80" s="92" t="s">
        <v>19</v>
      </c>
      <c r="I80" s="355"/>
    </row>
    <row r="81" spans="2:9" s="111" customFormat="1" x14ac:dyDescent="0.2">
      <c r="B81" s="117"/>
      <c r="C81" s="112" t="s">
        <v>18</v>
      </c>
      <c r="D81" s="112" t="s">
        <v>225</v>
      </c>
      <c r="E81" s="97" t="s">
        <v>51</v>
      </c>
      <c r="F81" s="112">
        <v>32.4</v>
      </c>
      <c r="G81" s="348"/>
      <c r="H81" s="92"/>
      <c r="I81" s="355"/>
    </row>
    <row r="82" spans="2:9" s="111" customFormat="1" x14ac:dyDescent="0.2">
      <c r="B82" s="117"/>
      <c r="C82" s="112" t="s">
        <v>19</v>
      </c>
      <c r="D82" s="112" t="s">
        <v>226</v>
      </c>
      <c r="E82" s="97" t="s">
        <v>6</v>
      </c>
      <c r="F82" s="112">
        <v>11.3</v>
      </c>
      <c r="G82" s="348"/>
      <c r="H82" s="92"/>
      <c r="I82" s="355"/>
    </row>
    <row r="83" spans="2:9" s="111" customFormat="1" x14ac:dyDescent="0.2">
      <c r="B83" s="117"/>
      <c r="C83" s="112" t="s">
        <v>75</v>
      </c>
      <c r="D83" s="112" t="s">
        <v>227</v>
      </c>
      <c r="E83" s="97" t="s">
        <v>6</v>
      </c>
      <c r="F83" s="112">
        <v>8.6</v>
      </c>
      <c r="G83" s="348"/>
      <c r="H83" s="92"/>
      <c r="I83" s="355"/>
    </row>
    <row r="84" spans="2:9" s="111" customFormat="1" x14ac:dyDescent="0.2">
      <c r="B84" s="119"/>
      <c r="C84" s="113" t="s">
        <v>76</v>
      </c>
      <c r="D84" s="113" t="s">
        <v>228</v>
      </c>
      <c r="E84" s="100" t="s">
        <v>6</v>
      </c>
      <c r="F84" s="113">
        <v>46.5</v>
      </c>
      <c r="G84" s="349"/>
      <c r="H84" s="103"/>
      <c r="I84" s="356"/>
    </row>
    <row r="85" spans="2:9" s="111" customFormat="1" x14ac:dyDescent="0.2">
      <c r="B85" s="117">
        <v>78</v>
      </c>
      <c r="C85" s="351" t="s">
        <v>809</v>
      </c>
      <c r="D85" s="351"/>
      <c r="E85" s="351"/>
      <c r="F85" s="351"/>
      <c r="G85" s="364" t="s">
        <v>877</v>
      </c>
      <c r="H85" s="122"/>
      <c r="I85" s="354" t="s">
        <v>998</v>
      </c>
    </row>
    <row r="86" spans="2:9" s="111" customFormat="1" x14ac:dyDescent="0.2">
      <c r="B86" s="117"/>
      <c r="C86" s="112" t="s">
        <v>131</v>
      </c>
      <c r="D86" s="112" t="s">
        <v>84</v>
      </c>
      <c r="E86" s="112" t="s">
        <v>186</v>
      </c>
      <c r="F86" s="112">
        <v>30</v>
      </c>
      <c r="G86" s="365"/>
      <c r="H86" s="122" t="s">
        <v>230</v>
      </c>
      <c r="I86" s="355"/>
    </row>
    <row r="87" spans="2:9" s="111" customFormat="1" x14ac:dyDescent="0.2">
      <c r="B87" s="117"/>
      <c r="C87" s="112" t="s">
        <v>131</v>
      </c>
      <c r="D87" s="93" t="s">
        <v>219</v>
      </c>
      <c r="E87" s="112" t="s">
        <v>186</v>
      </c>
      <c r="F87" s="112">
        <v>25</v>
      </c>
      <c r="G87" s="365"/>
      <c r="H87" s="122"/>
      <c r="I87" s="355"/>
    </row>
    <row r="88" spans="2:9" s="111" customFormat="1" ht="24.75" customHeight="1" x14ac:dyDescent="0.2">
      <c r="B88" s="117"/>
      <c r="C88" s="112" t="s">
        <v>131</v>
      </c>
      <c r="D88" s="112" t="s">
        <v>149</v>
      </c>
      <c r="E88" s="112" t="s">
        <v>186</v>
      </c>
      <c r="F88" s="112">
        <v>6.2</v>
      </c>
      <c r="G88" s="366"/>
      <c r="H88" s="122"/>
      <c r="I88" s="356"/>
    </row>
    <row r="89" spans="2:9" s="111" customFormat="1" x14ac:dyDescent="0.2">
      <c r="B89" s="110">
        <v>79</v>
      </c>
      <c r="C89" s="353" t="s">
        <v>813</v>
      </c>
      <c r="D89" s="353"/>
      <c r="E89" s="353"/>
      <c r="F89" s="353"/>
      <c r="G89" s="347" t="s">
        <v>877</v>
      </c>
      <c r="H89" s="104"/>
      <c r="I89" s="367" t="s">
        <v>780</v>
      </c>
    </row>
    <row r="90" spans="2:9" s="111" customFormat="1" x14ac:dyDescent="0.2">
      <c r="B90" s="117"/>
      <c r="C90" s="112" t="s">
        <v>17</v>
      </c>
      <c r="D90" s="112" t="s">
        <v>258</v>
      </c>
      <c r="E90" s="112" t="s">
        <v>194</v>
      </c>
      <c r="F90" s="112">
        <v>69.400000000000006</v>
      </c>
      <c r="G90" s="348"/>
      <c r="H90" s="92" t="s">
        <v>234</v>
      </c>
      <c r="I90" s="368"/>
    </row>
    <row r="91" spans="2:9" s="111" customFormat="1" x14ac:dyDescent="0.2">
      <c r="B91" s="117"/>
      <c r="C91" s="112" t="s">
        <v>18</v>
      </c>
      <c r="D91" s="112" t="s">
        <v>259</v>
      </c>
      <c r="E91" s="112" t="s">
        <v>194</v>
      </c>
      <c r="F91" s="112">
        <v>182.7</v>
      </c>
      <c r="G91" s="348"/>
      <c r="H91" s="92"/>
      <c r="I91" s="368"/>
    </row>
    <row r="92" spans="2:9" s="111" customFormat="1" x14ac:dyDescent="0.2">
      <c r="B92" s="117"/>
      <c r="C92" s="112" t="s">
        <v>19</v>
      </c>
      <c r="D92" s="112" t="s">
        <v>260</v>
      </c>
      <c r="E92" s="112" t="s">
        <v>194</v>
      </c>
      <c r="F92" s="112">
        <v>169.1</v>
      </c>
      <c r="G92" s="348"/>
      <c r="H92" s="92"/>
      <c r="I92" s="368"/>
    </row>
    <row r="93" spans="2:9" s="111" customFormat="1" x14ac:dyDescent="0.2">
      <c r="B93" s="117"/>
      <c r="C93" s="112" t="s">
        <v>75</v>
      </c>
      <c r="D93" s="112" t="s">
        <v>261</v>
      </c>
      <c r="E93" s="112" t="s">
        <v>194</v>
      </c>
      <c r="F93" s="112">
        <v>263.5</v>
      </c>
      <c r="G93" s="348"/>
      <c r="H93" s="92"/>
      <c r="I93" s="368"/>
    </row>
    <row r="94" spans="2:9" s="111" customFormat="1" x14ac:dyDescent="0.2">
      <c r="B94" s="119"/>
      <c r="C94" s="113" t="s">
        <v>76</v>
      </c>
      <c r="D94" s="113" t="s">
        <v>262</v>
      </c>
      <c r="E94" s="113" t="s">
        <v>194</v>
      </c>
      <c r="F94" s="113">
        <v>166.1</v>
      </c>
      <c r="G94" s="349"/>
      <c r="H94" s="103"/>
      <c r="I94" s="369"/>
    </row>
    <row r="95" spans="2:9" s="111" customFormat="1" x14ac:dyDescent="0.2">
      <c r="B95" s="117">
        <v>80</v>
      </c>
      <c r="C95" s="351" t="s">
        <v>814</v>
      </c>
      <c r="D95" s="351"/>
      <c r="E95" s="351"/>
      <c r="F95" s="351"/>
      <c r="G95" s="347" t="s">
        <v>888</v>
      </c>
      <c r="H95" s="122"/>
      <c r="I95" s="367" t="s">
        <v>780</v>
      </c>
    </row>
    <row r="96" spans="2:9" s="111" customFormat="1" x14ac:dyDescent="0.2">
      <c r="B96" s="117"/>
      <c r="C96" s="112" t="s">
        <v>154</v>
      </c>
      <c r="D96" s="112" t="s">
        <v>36</v>
      </c>
      <c r="E96" s="112" t="s">
        <v>51</v>
      </c>
      <c r="F96" s="112">
        <v>219.6</v>
      </c>
      <c r="G96" s="348"/>
      <c r="H96" s="122" t="s">
        <v>234</v>
      </c>
      <c r="I96" s="368"/>
    </row>
    <row r="97" spans="2:9" s="111" customFormat="1" x14ac:dyDescent="0.2">
      <c r="B97" s="117"/>
      <c r="C97" s="112" t="s">
        <v>18</v>
      </c>
      <c r="D97" s="112" t="s">
        <v>263</v>
      </c>
      <c r="E97" s="112" t="s">
        <v>6</v>
      </c>
      <c r="F97" s="112">
        <v>249.1</v>
      </c>
      <c r="G97" s="348"/>
      <c r="H97" s="122"/>
      <c r="I97" s="368"/>
    </row>
    <row r="98" spans="2:9" s="111" customFormat="1" x14ac:dyDescent="0.2">
      <c r="B98" s="117"/>
      <c r="C98" s="112" t="s">
        <v>19</v>
      </c>
      <c r="D98" s="112" t="s">
        <v>264</v>
      </c>
      <c r="E98" s="112" t="s">
        <v>6</v>
      </c>
      <c r="F98" s="112">
        <v>69.3</v>
      </c>
      <c r="G98" s="348"/>
      <c r="H98" s="122"/>
      <c r="I98" s="368"/>
    </row>
    <row r="99" spans="2:9" s="111" customFormat="1" x14ac:dyDescent="0.2">
      <c r="B99" s="117"/>
      <c r="C99" s="112" t="s">
        <v>75</v>
      </c>
      <c r="D99" s="112" t="s">
        <v>265</v>
      </c>
      <c r="E99" s="112" t="s">
        <v>6</v>
      </c>
      <c r="F99" s="112">
        <v>192.8</v>
      </c>
      <c r="G99" s="348"/>
      <c r="H99" s="122"/>
      <c r="I99" s="368"/>
    </row>
    <row r="100" spans="2:9" s="111" customFormat="1" x14ac:dyDescent="0.2">
      <c r="B100" s="117"/>
      <c r="C100" s="112" t="s">
        <v>76</v>
      </c>
      <c r="D100" s="112" t="s">
        <v>266</v>
      </c>
      <c r="E100" s="112" t="s">
        <v>6</v>
      </c>
      <c r="F100" s="112">
        <v>205.5</v>
      </c>
      <c r="G100" s="349"/>
      <c r="H100" s="122"/>
      <c r="I100" s="369"/>
    </row>
    <row r="101" spans="2:9" s="111" customFormat="1" x14ac:dyDescent="0.2">
      <c r="B101" s="110">
        <v>81</v>
      </c>
      <c r="C101" s="351" t="s">
        <v>814</v>
      </c>
      <c r="D101" s="351"/>
      <c r="E101" s="351"/>
      <c r="F101" s="351"/>
      <c r="G101" s="347" t="s">
        <v>889</v>
      </c>
      <c r="H101" s="104"/>
      <c r="I101" s="367" t="s">
        <v>780</v>
      </c>
    </row>
    <row r="102" spans="2:9" s="111" customFormat="1" x14ac:dyDescent="0.2">
      <c r="B102" s="117"/>
      <c r="C102" s="112" t="s">
        <v>154</v>
      </c>
      <c r="D102" s="112" t="s">
        <v>138</v>
      </c>
      <c r="E102" s="112" t="s">
        <v>194</v>
      </c>
      <c r="F102" s="112">
        <v>208.5</v>
      </c>
      <c r="G102" s="348"/>
      <c r="H102" s="92" t="s">
        <v>234</v>
      </c>
      <c r="I102" s="368"/>
    </row>
    <row r="103" spans="2:9" s="111" customFormat="1" x14ac:dyDescent="0.2">
      <c r="B103" s="117"/>
      <c r="C103" s="112" t="s">
        <v>18</v>
      </c>
      <c r="D103" s="112" t="s">
        <v>139</v>
      </c>
      <c r="E103" s="112" t="s">
        <v>194</v>
      </c>
      <c r="F103" s="112">
        <v>276.8</v>
      </c>
      <c r="G103" s="348"/>
      <c r="H103" s="92"/>
      <c r="I103" s="368"/>
    </row>
    <row r="104" spans="2:9" s="111" customFormat="1" x14ac:dyDescent="0.2">
      <c r="B104" s="117"/>
      <c r="C104" s="112" t="s">
        <v>19</v>
      </c>
      <c r="D104" s="112" t="s">
        <v>267</v>
      </c>
      <c r="E104" s="112" t="s">
        <v>194</v>
      </c>
      <c r="F104" s="112">
        <v>254.8</v>
      </c>
      <c r="G104" s="348"/>
      <c r="H104" s="92"/>
      <c r="I104" s="368"/>
    </row>
    <row r="105" spans="2:9" s="111" customFormat="1" x14ac:dyDescent="0.2">
      <c r="B105" s="117"/>
      <c r="C105" s="112" t="s">
        <v>75</v>
      </c>
      <c r="D105" s="112" t="s">
        <v>268</v>
      </c>
      <c r="E105" s="112" t="s">
        <v>194</v>
      </c>
      <c r="F105" s="112">
        <v>268.8</v>
      </c>
      <c r="G105" s="348"/>
      <c r="H105" s="92"/>
      <c r="I105" s="368"/>
    </row>
    <row r="106" spans="2:9" s="111" customFormat="1" x14ac:dyDescent="0.2">
      <c r="B106" s="119"/>
      <c r="C106" s="113" t="s">
        <v>76</v>
      </c>
      <c r="D106" s="113" t="s">
        <v>40</v>
      </c>
      <c r="E106" s="113" t="s">
        <v>194</v>
      </c>
      <c r="F106" s="113">
        <v>214.3</v>
      </c>
      <c r="G106" s="349"/>
      <c r="H106" s="103"/>
      <c r="I106" s="369"/>
    </row>
    <row r="107" spans="2:9" s="111" customFormat="1" x14ac:dyDescent="0.2">
      <c r="B107" s="117">
        <v>82</v>
      </c>
      <c r="C107" s="351" t="s">
        <v>814</v>
      </c>
      <c r="D107" s="351"/>
      <c r="E107" s="351"/>
      <c r="F107" s="351"/>
      <c r="G107" s="347" t="s">
        <v>890</v>
      </c>
      <c r="H107" s="122"/>
      <c r="I107" s="367" t="s">
        <v>780</v>
      </c>
    </row>
    <row r="108" spans="2:9" s="111" customFormat="1" x14ac:dyDescent="0.2">
      <c r="B108" s="117"/>
      <c r="C108" s="112" t="s">
        <v>154</v>
      </c>
      <c r="D108" s="112" t="s">
        <v>133</v>
      </c>
      <c r="E108" s="112" t="s">
        <v>186</v>
      </c>
      <c r="F108" s="112">
        <v>411.8</v>
      </c>
      <c r="G108" s="348"/>
      <c r="H108" s="122" t="s">
        <v>234</v>
      </c>
      <c r="I108" s="368"/>
    </row>
    <row r="109" spans="2:9" s="111" customFormat="1" x14ac:dyDescent="0.2">
      <c r="B109" s="117"/>
      <c r="C109" s="112" t="s">
        <v>18</v>
      </c>
      <c r="D109" s="112" t="s">
        <v>269</v>
      </c>
      <c r="E109" s="112" t="s">
        <v>186</v>
      </c>
      <c r="F109" s="112">
        <v>188.3</v>
      </c>
      <c r="G109" s="348"/>
      <c r="H109" s="122"/>
      <c r="I109" s="368"/>
    </row>
    <row r="110" spans="2:9" s="111" customFormat="1" x14ac:dyDescent="0.2">
      <c r="B110" s="117"/>
      <c r="C110" s="112" t="s">
        <v>19</v>
      </c>
      <c r="D110" s="112" t="s">
        <v>147</v>
      </c>
      <c r="E110" s="112" t="s">
        <v>186</v>
      </c>
      <c r="F110" s="112">
        <v>265.8</v>
      </c>
      <c r="G110" s="348"/>
      <c r="H110" s="122"/>
      <c r="I110" s="368"/>
    </row>
    <row r="111" spans="2:9" s="111" customFormat="1" x14ac:dyDescent="0.2">
      <c r="B111" s="117"/>
      <c r="C111" s="112" t="s">
        <v>75</v>
      </c>
      <c r="D111" s="112" t="s">
        <v>109</v>
      </c>
      <c r="E111" s="112" t="s">
        <v>186</v>
      </c>
      <c r="F111" s="112">
        <v>271.5</v>
      </c>
      <c r="G111" s="348"/>
      <c r="H111" s="122"/>
      <c r="I111" s="368"/>
    </row>
    <row r="112" spans="2:9" s="111" customFormat="1" x14ac:dyDescent="0.2">
      <c r="B112" s="117"/>
      <c r="C112" s="112" t="s">
        <v>76</v>
      </c>
      <c r="D112" s="112" t="s">
        <v>270</v>
      </c>
      <c r="E112" s="112" t="s">
        <v>186</v>
      </c>
      <c r="F112" s="112">
        <v>437.8</v>
      </c>
      <c r="G112" s="349"/>
      <c r="H112" s="122"/>
      <c r="I112" s="369"/>
    </row>
    <row r="113" spans="2:9" s="111" customFormat="1" x14ac:dyDescent="0.2">
      <c r="B113" s="110">
        <v>83</v>
      </c>
      <c r="C113" s="350" t="s">
        <v>815</v>
      </c>
      <c r="D113" s="350"/>
      <c r="E113" s="350"/>
      <c r="F113" s="350"/>
      <c r="G113" s="347" t="s">
        <v>891</v>
      </c>
      <c r="H113" s="104"/>
      <c r="I113" s="367" t="s">
        <v>780</v>
      </c>
    </row>
    <row r="114" spans="2:9" s="111" customFormat="1" x14ac:dyDescent="0.2">
      <c r="B114" s="117"/>
      <c r="C114" s="112" t="s">
        <v>154</v>
      </c>
      <c r="D114" s="112" t="s">
        <v>133</v>
      </c>
      <c r="E114" s="112" t="s">
        <v>186</v>
      </c>
      <c r="F114" s="112">
        <v>328.7</v>
      </c>
      <c r="G114" s="348"/>
      <c r="H114" s="92" t="s">
        <v>234</v>
      </c>
      <c r="I114" s="368"/>
    </row>
    <row r="115" spans="2:9" s="111" customFormat="1" x14ac:dyDescent="0.2">
      <c r="B115" s="117"/>
      <c r="C115" s="112" t="s">
        <v>18</v>
      </c>
      <c r="D115" s="112" t="s">
        <v>269</v>
      </c>
      <c r="E115" s="112" t="s">
        <v>136</v>
      </c>
      <c r="F115" s="112">
        <v>330.5</v>
      </c>
      <c r="G115" s="348"/>
      <c r="H115" s="92"/>
      <c r="I115" s="368"/>
    </row>
    <row r="116" spans="2:9" s="111" customFormat="1" x14ac:dyDescent="0.2">
      <c r="B116" s="117"/>
      <c r="C116" s="112" t="s">
        <v>19</v>
      </c>
      <c r="D116" s="112" t="s">
        <v>147</v>
      </c>
      <c r="E116" s="112" t="s">
        <v>186</v>
      </c>
      <c r="F116" s="112">
        <v>24</v>
      </c>
      <c r="G116" s="348"/>
      <c r="H116" s="92"/>
      <c r="I116" s="368"/>
    </row>
    <row r="117" spans="2:9" s="111" customFormat="1" x14ac:dyDescent="0.2">
      <c r="B117" s="117"/>
      <c r="C117" s="112" t="s">
        <v>75</v>
      </c>
      <c r="D117" s="112" t="s">
        <v>109</v>
      </c>
      <c r="E117" s="112" t="s">
        <v>186</v>
      </c>
      <c r="F117" s="112">
        <v>225.6</v>
      </c>
      <c r="G117" s="348"/>
      <c r="H117" s="92"/>
      <c r="I117" s="368"/>
    </row>
    <row r="118" spans="2:9" s="111" customFormat="1" x14ac:dyDescent="0.2">
      <c r="B118" s="119"/>
      <c r="C118" s="113" t="s">
        <v>76</v>
      </c>
      <c r="D118" s="113" t="s">
        <v>270</v>
      </c>
      <c r="E118" s="113" t="s">
        <v>186</v>
      </c>
      <c r="F118" s="113">
        <v>89.3</v>
      </c>
      <c r="G118" s="349"/>
      <c r="H118" s="103"/>
      <c r="I118" s="369"/>
    </row>
    <row r="119" spans="2:9" s="111" customFormat="1" x14ac:dyDescent="0.2">
      <c r="B119" s="117">
        <v>84</v>
      </c>
      <c r="C119" s="350" t="s">
        <v>815</v>
      </c>
      <c r="D119" s="350"/>
      <c r="E119" s="350"/>
      <c r="F119" s="350"/>
      <c r="G119" s="347" t="s">
        <v>892</v>
      </c>
      <c r="H119" s="122"/>
      <c r="I119" s="367" t="s">
        <v>780</v>
      </c>
    </row>
    <row r="120" spans="2:9" s="111" customFormat="1" x14ac:dyDescent="0.2">
      <c r="B120" s="117"/>
      <c r="C120" s="112" t="s">
        <v>154</v>
      </c>
      <c r="D120" s="112" t="s">
        <v>148</v>
      </c>
      <c r="E120" s="112" t="s">
        <v>6</v>
      </c>
      <c r="F120" s="112">
        <v>19.14</v>
      </c>
      <c r="G120" s="348"/>
      <c r="H120" s="122" t="s">
        <v>234</v>
      </c>
      <c r="I120" s="368"/>
    </row>
    <row r="121" spans="2:9" s="111" customFormat="1" x14ac:dyDescent="0.2">
      <c r="B121" s="117"/>
      <c r="C121" s="112" t="s">
        <v>18</v>
      </c>
      <c r="D121" s="112" t="s">
        <v>149</v>
      </c>
      <c r="E121" s="112" t="s">
        <v>6</v>
      </c>
      <c r="F121" s="112">
        <v>171.3</v>
      </c>
      <c r="G121" s="348"/>
      <c r="H121" s="122"/>
      <c r="I121" s="368"/>
    </row>
    <row r="122" spans="2:9" s="111" customFormat="1" x14ac:dyDescent="0.2">
      <c r="B122" s="117"/>
      <c r="C122" s="112" t="s">
        <v>75</v>
      </c>
      <c r="D122" s="112" t="s">
        <v>150</v>
      </c>
      <c r="E122" s="112" t="s">
        <v>6</v>
      </c>
      <c r="F122" s="112">
        <v>244.4</v>
      </c>
      <c r="G122" s="348"/>
      <c r="H122" s="122"/>
      <c r="I122" s="368"/>
    </row>
    <row r="123" spans="2:9" s="111" customFormat="1" x14ac:dyDescent="0.2">
      <c r="B123" s="117"/>
      <c r="C123" s="112" t="s">
        <v>76</v>
      </c>
      <c r="D123" s="112" t="s">
        <v>276</v>
      </c>
      <c r="E123" s="112" t="s">
        <v>6</v>
      </c>
      <c r="F123" s="112">
        <v>299.60000000000002</v>
      </c>
      <c r="G123" s="348"/>
      <c r="H123" s="122"/>
      <c r="I123" s="368"/>
    </row>
    <row r="124" spans="2:9" s="111" customFormat="1" x14ac:dyDescent="0.2">
      <c r="B124" s="117"/>
      <c r="C124" s="112" t="s">
        <v>77</v>
      </c>
      <c r="D124" s="112" t="s">
        <v>277</v>
      </c>
      <c r="E124" s="112" t="s">
        <v>6</v>
      </c>
      <c r="F124" s="112">
        <v>175.3</v>
      </c>
      <c r="G124" s="349"/>
      <c r="H124" s="122"/>
      <c r="I124" s="369"/>
    </row>
    <row r="125" spans="2:9" s="111" customFormat="1" x14ac:dyDescent="0.2">
      <c r="B125" s="110">
        <v>85</v>
      </c>
      <c r="C125" s="350" t="s">
        <v>815</v>
      </c>
      <c r="D125" s="350"/>
      <c r="E125" s="350"/>
      <c r="F125" s="350"/>
      <c r="G125" s="347" t="s">
        <v>893</v>
      </c>
      <c r="H125" s="104"/>
      <c r="I125" s="367" t="s">
        <v>780</v>
      </c>
    </row>
    <row r="126" spans="2:9" s="111" customFormat="1" x14ac:dyDescent="0.2">
      <c r="B126" s="117"/>
      <c r="C126" s="112" t="s">
        <v>17</v>
      </c>
      <c r="D126" s="112" t="s">
        <v>138</v>
      </c>
      <c r="E126" s="112" t="s">
        <v>6</v>
      </c>
      <c r="F126" s="112">
        <v>192.6</v>
      </c>
      <c r="G126" s="348"/>
      <c r="H126" s="92" t="s">
        <v>234</v>
      </c>
      <c r="I126" s="368"/>
    </row>
    <row r="127" spans="2:9" s="111" customFormat="1" x14ac:dyDescent="0.2">
      <c r="B127" s="117"/>
      <c r="C127" s="112" t="s">
        <v>75</v>
      </c>
      <c r="D127" s="112" t="s">
        <v>273</v>
      </c>
      <c r="E127" s="112" t="s">
        <v>194</v>
      </c>
      <c r="F127" s="112">
        <v>155.69999999999999</v>
      </c>
      <c r="G127" s="348"/>
      <c r="H127" s="92"/>
      <c r="I127" s="368"/>
    </row>
    <row r="128" spans="2:9" s="111" customFormat="1" x14ac:dyDescent="0.2">
      <c r="B128" s="117"/>
      <c r="C128" s="112" t="s">
        <v>271</v>
      </c>
      <c r="D128" s="112" t="s">
        <v>274</v>
      </c>
      <c r="E128" s="112" t="s">
        <v>194</v>
      </c>
      <c r="F128" s="112">
        <v>105.8</v>
      </c>
      <c r="G128" s="348"/>
      <c r="H128" s="92"/>
      <c r="I128" s="368"/>
    </row>
    <row r="129" spans="1:10" s="111" customFormat="1" x14ac:dyDescent="0.2">
      <c r="B129" s="119"/>
      <c r="C129" s="113" t="s">
        <v>272</v>
      </c>
      <c r="D129" s="113" t="s">
        <v>275</v>
      </c>
      <c r="E129" s="113" t="s">
        <v>194</v>
      </c>
      <c r="F129" s="113">
        <v>102</v>
      </c>
      <c r="G129" s="349"/>
      <c r="H129" s="103"/>
      <c r="I129" s="369"/>
    </row>
    <row r="130" spans="1:10" s="111" customFormat="1" x14ac:dyDescent="0.2">
      <c r="A130" s="102"/>
      <c r="B130" s="117">
        <v>86</v>
      </c>
      <c r="C130" s="352" t="s">
        <v>609</v>
      </c>
      <c r="D130" s="352"/>
      <c r="E130" s="352"/>
      <c r="F130" s="352"/>
      <c r="G130" s="345" t="s">
        <v>722</v>
      </c>
      <c r="H130" s="122"/>
      <c r="I130" s="367" t="s">
        <v>1000</v>
      </c>
      <c r="J130" s="102"/>
    </row>
    <row r="131" spans="1:10" s="111" customFormat="1" x14ac:dyDescent="0.2">
      <c r="A131" s="102"/>
      <c r="B131" s="117"/>
      <c r="C131" s="112" t="s">
        <v>178</v>
      </c>
      <c r="D131" s="112" t="s">
        <v>148</v>
      </c>
      <c r="E131" s="112" t="s">
        <v>6</v>
      </c>
      <c r="F131" s="112">
        <v>234</v>
      </c>
      <c r="G131" s="345"/>
      <c r="H131" s="122" t="s">
        <v>288</v>
      </c>
      <c r="I131" s="368"/>
      <c r="J131" s="102"/>
    </row>
    <row r="132" spans="1:10" s="111" customFormat="1" x14ac:dyDescent="0.2">
      <c r="A132" s="102"/>
      <c r="B132" s="117"/>
      <c r="C132" s="112" t="s">
        <v>75</v>
      </c>
      <c r="D132" s="112" t="s">
        <v>285</v>
      </c>
      <c r="E132" s="112" t="s">
        <v>194</v>
      </c>
      <c r="F132" s="112">
        <v>252</v>
      </c>
      <c r="G132" s="345"/>
      <c r="H132" s="122"/>
      <c r="I132" s="368"/>
      <c r="J132" s="102"/>
    </row>
    <row r="133" spans="1:10" s="111" customFormat="1" x14ac:dyDescent="0.2">
      <c r="A133" s="102"/>
      <c r="B133" s="117"/>
      <c r="C133" s="112" t="s">
        <v>76</v>
      </c>
      <c r="D133" s="112" t="s">
        <v>286</v>
      </c>
      <c r="E133" s="112" t="s">
        <v>6</v>
      </c>
      <c r="F133" s="112">
        <v>120</v>
      </c>
      <c r="G133" s="345"/>
      <c r="H133" s="122"/>
      <c r="I133" s="368"/>
      <c r="J133" s="102"/>
    </row>
    <row r="134" spans="1:10" s="111" customFormat="1" x14ac:dyDescent="0.2">
      <c r="A134" s="102"/>
      <c r="B134" s="119"/>
      <c r="C134" s="112" t="s">
        <v>126</v>
      </c>
      <c r="D134" s="112" t="s">
        <v>287</v>
      </c>
      <c r="E134" s="112" t="s">
        <v>6</v>
      </c>
      <c r="F134" s="112">
        <v>24</v>
      </c>
      <c r="G134" s="345"/>
      <c r="H134" s="103"/>
      <c r="I134" s="369"/>
      <c r="J134" s="102"/>
    </row>
    <row r="135" spans="1:10" s="111" customFormat="1" x14ac:dyDescent="0.2">
      <c r="B135" s="117">
        <v>87</v>
      </c>
      <c r="C135" s="351" t="s">
        <v>826</v>
      </c>
      <c r="D135" s="351"/>
      <c r="E135" s="351"/>
      <c r="F135" s="351"/>
      <c r="G135" s="347" t="s">
        <v>903</v>
      </c>
      <c r="H135" s="122"/>
      <c r="I135" s="357" t="s">
        <v>976</v>
      </c>
    </row>
    <row r="136" spans="1:10" s="111" customFormat="1" x14ac:dyDescent="0.2">
      <c r="B136" s="117"/>
      <c r="C136" s="112" t="s">
        <v>131</v>
      </c>
      <c r="D136" s="112" t="s">
        <v>148</v>
      </c>
      <c r="E136" s="112" t="s">
        <v>194</v>
      </c>
      <c r="F136" s="112">
        <v>46.1</v>
      </c>
      <c r="G136" s="348"/>
      <c r="H136" s="122" t="s">
        <v>291</v>
      </c>
      <c r="I136" s="358"/>
    </row>
    <row r="137" spans="1:10" s="111" customFormat="1" ht="35.25" customHeight="1" x14ac:dyDescent="0.2">
      <c r="B137" s="117"/>
      <c r="C137" s="112" t="s">
        <v>131</v>
      </c>
      <c r="D137" s="112" t="s">
        <v>290</v>
      </c>
      <c r="E137" s="112" t="s">
        <v>194</v>
      </c>
      <c r="F137" s="112">
        <v>43</v>
      </c>
      <c r="G137" s="349"/>
      <c r="H137" s="122"/>
      <c r="I137" s="359"/>
    </row>
    <row r="138" spans="1:10" s="111" customFormat="1" x14ac:dyDescent="0.2">
      <c r="B138" s="110">
        <v>88</v>
      </c>
      <c r="C138" s="351" t="s">
        <v>827</v>
      </c>
      <c r="D138" s="351"/>
      <c r="E138" s="351"/>
      <c r="F138" s="351"/>
      <c r="G138" s="347" t="s">
        <v>739</v>
      </c>
      <c r="H138" s="104"/>
      <c r="I138" s="357" t="s">
        <v>976</v>
      </c>
    </row>
    <row r="139" spans="1:10" s="111" customFormat="1" x14ac:dyDescent="0.2">
      <c r="B139" s="117"/>
      <c r="C139" s="112" t="s">
        <v>131</v>
      </c>
      <c r="D139" s="112" t="s">
        <v>148</v>
      </c>
      <c r="E139" s="112" t="s">
        <v>194</v>
      </c>
      <c r="F139" s="112">
        <v>45.3</v>
      </c>
      <c r="G139" s="348"/>
      <c r="H139" s="92" t="s">
        <v>291</v>
      </c>
      <c r="I139" s="358"/>
    </row>
    <row r="140" spans="1:10" s="111" customFormat="1" ht="35.25" customHeight="1" x14ac:dyDescent="0.2">
      <c r="B140" s="119"/>
      <c r="C140" s="113" t="s">
        <v>131</v>
      </c>
      <c r="D140" s="113" t="s">
        <v>290</v>
      </c>
      <c r="E140" s="113" t="s">
        <v>194</v>
      </c>
      <c r="F140" s="113">
        <v>73.400000000000006</v>
      </c>
      <c r="G140" s="349"/>
      <c r="H140" s="103"/>
      <c r="I140" s="359"/>
    </row>
    <row r="141" spans="1:10" s="111" customFormat="1" x14ac:dyDescent="0.2">
      <c r="B141" s="117">
        <v>89</v>
      </c>
      <c r="C141" s="351" t="s">
        <v>828</v>
      </c>
      <c r="D141" s="351"/>
      <c r="E141" s="351"/>
      <c r="F141" s="351"/>
      <c r="G141" s="347" t="s">
        <v>904</v>
      </c>
      <c r="H141" s="122"/>
      <c r="I141" s="360" t="s">
        <v>1002</v>
      </c>
    </row>
    <row r="142" spans="1:10" s="111" customFormat="1" x14ac:dyDescent="0.2">
      <c r="B142" s="117"/>
      <c r="C142" s="112" t="s">
        <v>131</v>
      </c>
      <c r="D142" s="112" t="s">
        <v>148</v>
      </c>
      <c r="E142" s="112" t="s">
        <v>6</v>
      </c>
      <c r="F142" s="112">
        <v>29.4</v>
      </c>
      <c r="G142" s="348"/>
      <c r="H142" s="122" t="s">
        <v>291</v>
      </c>
      <c r="I142" s="361"/>
    </row>
    <row r="143" spans="1:10" s="111" customFormat="1" x14ac:dyDescent="0.2">
      <c r="B143" s="117"/>
      <c r="C143" s="112" t="s">
        <v>131</v>
      </c>
      <c r="D143" s="112" t="s">
        <v>149</v>
      </c>
      <c r="E143" s="112" t="s">
        <v>6</v>
      </c>
      <c r="F143" s="112">
        <v>228.3</v>
      </c>
      <c r="G143" s="348"/>
      <c r="H143" s="122"/>
      <c r="I143" s="361"/>
    </row>
    <row r="144" spans="1:10" s="111" customFormat="1" ht="24" customHeight="1" x14ac:dyDescent="0.2">
      <c r="B144" s="117"/>
      <c r="C144" s="112" t="s">
        <v>131</v>
      </c>
      <c r="D144" s="112" t="s">
        <v>181</v>
      </c>
      <c r="E144" s="112" t="s">
        <v>6</v>
      </c>
      <c r="F144" s="112">
        <v>120</v>
      </c>
      <c r="G144" s="349"/>
      <c r="H144" s="122"/>
      <c r="I144" s="362"/>
    </row>
    <row r="145" spans="2:9" s="111" customFormat="1" ht="11.25" customHeight="1" x14ac:dyDescent="0.2">
      <c r="B145" s="110">
        <v>90</v>
      </c>
      <c r="C145" s="353" t="s">
        <v>809</v>
      </c>
      <c r="D145" s="353"/>
      <c r="E145" s="353"/>
      <c r="F145" s="353"/>
      <c r="G145" s="347" t="s">
        <v>905</v>
      </c>
      <c r="H145" s="104"/>
      <c r="I145" s="360" t="s">
        <v>998</v>
      </c>
    </row>
    <row r="146" spans="2:9" s="111" customFormat="1" x14ac:dyDescent="0.2">
      <c r="B146" s="117"/>
      <c r="C146" s="112" t="s">
        <v>131</v>
      </c>
      <c r="D146" s="112" t="s">
        <v>84</v>
      </c>
      <c r="E146" s="112" t="s">
        <v>51</v>
      </c>
      <c r="F146" s="112">
        <v>1605</v>
      </c>
      <c r="G146" s="348"/>
      <c r="H146" s="92" t="s">
        <v>291</v>
      </c>
      <c r="I146" s="361"/>
    </row>
    <row r="147" spans="2:9" s="111" customFormat="1" x14ac:dyDescent="0.2">
      <c r="B147" s="117"/>
      <c r="C147" s="112" t="s">
        <v>131</v>
      </c>
      <c r="D147" s="93" t="s">
        <v>219</v>
      </c>
      <c r="E147" s="112" t="s">
        <v>51</v>
      </c>
      <c r="F147" s="112">
        <v>1400</v>
      </c>
      <c r="G147" s="348"/>
      <c r="H147" s="92"/>
      <c r="I147" s="361"/>
    </row>
    <row r="148" spans="2:9" s="111" customFormat="1" ht="24" customHeight="1" x14ac:dyDescent="0.2">
      <c r="B148" s="119"/>
      <c r="C148" s="113" t="s">
        <v>131</v>
      </c>
      <c r="D148" s="113" t="s">
        <v>149</v>
      </c>
      <c r="E148" s="113" t="s">
        <v>6</v>
      </c>
      <c r="F148" s="113">
        <v>1320</v>
      </c>
      <c r="G148" s="349"/>
      <c r="H148" s="103"/>
      <c r="I148" s="362"/>
    </row>
    <row r="149" spans="2:9" s="111" customFormat="1" ht="11.25" customHeight="1" x14ac:dyDescent="0.2">
      <c r="B149" s="117">
        <v>91</v>
      </c>
      <c r="C149" s="353" t="s">
        <v>809</v>
      </c>
      <c r="D149" s="353"/>
      <c r="E149" s="353"/>
      <c r="F149" s="353"/>
      <c r="G149" s="347" t="s">
        <v>906</v>
      </c>
      <c r="H149" s="122"/>
      <c r="I149" s="360" t="s">
        <v>998</v>
      </c>
    </row>
    <row r="150" spans="2:9" s="111" customFormat="1" x14ac:dyDescent="0.2">
      <c r="B150" s="117"/>
      <c r="C150" s="112" t="s">
        <v>131</v>
      </c>
      <c r="D150" s="112" t="s">
        <v>84</v>
      </c>
      <c r="E150" s="112" t="s">
        <v>6</v>
      </c>
      <c r="F150" s="112">
        <v>682</v>
      </c>
      <c r="G150" s="348"/>
      <c r="H150" s="122" t="s">
        <v>291</v>
      </c>
      <c r="I150" s="361"/>
    </row>
    <row r="151" spans="2:9" s="111" customFormat="1" x14ac:dyDescent="0.2">
      <c r="B151" s="117"/>
      <c r="C151" s="112" t="s">
        <v>131</v>
      </c>
      <c r="D151" s="93" t="s">
        <v>219</v>
      </c>
      <c r="E151" s="112" t="s">
        <v>6</v>
      </c>
      <c r="F151" s="112">
        <v>356</v>
      </c>
      <c r="G151" s="348"/>
      <c r="H151" s="122"/>
      <c r="I151" s="361"/>
    </row>
    <row r="152" spans="2:9" s="111" customFormat="1" ht="24" customHeight="1" x14ac:dyDescent="0.2">
      <c r="B152" s="117"/>
      <c r="C152" s="112" t="s">
        <v>131</v>
      </c>
      <c r="D152" s="112" t="s">
        <v>149</v>
      </c>
      <c r="E152" s="112" t="s">
        <v>6</v>
      </c>
      <c r="F152" s="112">
        <v>700</v>
      </c>
      <c r="G152" s="349"/>
      <c r="H152" s="122"/>
      <c r="I152" s="362"/>
    </row>
    <row r="153" spans="2:9" s="111" customFormat="1" ht="11.25" customHeight="1" x14ac:dyDescent="0.2">
      <c r="B153" s="110">
        <v>92</v>
      </c>
      <c r="C153" s="353" t="s">
        <v>809</v>
      </c>
      <c r="D153" s="353"/>
      <c r="E153" s="353"/>
      <c r="F153" s="353"/>
      <c r="G153" s="347" t="s">
        <v>907</v>
      </c>
      <c r="H153" s="104"/>
      <c r="I153" s="360" t="s">
        <v>998</v>
      </c>
    </row>
    <row r="154" spans="2:9" s="111" customFormat="1" x14ac:dyDescent="0.2">
      <c r="B154" s="117"/>
      <c r="C154" s="112" t="s">
        <v>131</v>
      </c>
      <c r="D154" s="112" t="s">
        <v>84</v>
      </c>
      <c r="E154" s="112" t="s">
        <v>51</v>
      </c>
      <c r="F154" s="112">
        <v>400</v>
      </c>
      <c r="G154" s="348"/>
      <c r="H154" s="92" t="s">
        <v>291</v>
      </c>
      <c r="I154" s="361"/>
    </row>
    <row r="155" spans="2:9" s="111" customFormat="1" x14ac:dyDescent="0.2">
      <c r="B155" s="117"/>
      <c r="C155" s="112" t="s">
        <v>131</v>
      </c>
      <c r="D155" s="93" t="s">
        <v>219</v>
      </c>
      <c r="E155" s="112" t="s">
        <v>6</v>
      </c>
      <c r="F155" s="112">
        <v>12</v>
      </c>
      <c r="G155" s="348"/>
      <c r="H155" s="92"/>
      <c r="I155" s="361"/>
    </row>
    <row r="156" spans="2:9" s="111" customFormat="1" ht="22.5" customHeight="1" x14ac:dyDescent="0.2">
      <c r="B156" s="119"/>
      <c r="C156" s="113" t="s">
        <v>131</v>
      </c>
      <c r="D156" s="113" t="s">
        <v>149</v>
      </c>
      <c r="E156" s="113" t="s">
        <v>6</v>
      </c>
      <c r="F156" s="113">
        <v>3</v>
      </c>
      <c r="G156" s="349"/>
      <c r="H156" s="103"/>
      <c r="I156" s="362"/>
    </row>
    <row r="157" spans="2:9" s="111" customFormat="1" x14ac:dyDescent="0.2">
      <c r="B157" s="117">
        <v>93</v>
      </c>
      <c r="C157" s="353" t="s">
        <v>809</v>
      </c>
      <c r="D157" s="353"/>
      <c r="E157" s="353"/>
      <c r="F157" s="353"/>
      <c r="G157" s="347" t="s">
        <v>908</v>
      </c>
      <c r="H157" s="122"/>
      <c r="I157" s="360" t="s">
        <v>775</v>
      </c>
    </row>
    <row r="158" spans="2:9" s="111" customFormat="1" x14ac:dyDescent="0.2">
      <c r="B158" s="117"/>
      <c r="C158" s="112" t="s">
        <v>131</v>
      </c>
      <c r="D158" s="112" t="s">
        <v>298</v>
      </c>
      <c r="E158" s="112" t="s">
        <v>194</v>
      </c>
      <c r="F158" s="112">
        <v>0.4</v>
      </c>
      <c r="G158" s="348"/>
      <c r="H158" s="122" t="s">
        <v>291</v>
      </c>
      <c r="I158" s="361"/>
    </row>
    <row r="159" spans="2:9" s="111" customFormat="1" x14ac:dyDescent="0.2">
      <c r="B159" s="117"/>
      <c r="C159" s="112" t="s">
        <v>131</v>
      </c>
      <c r="D159" s="112" t="s">
        <v>299</v>
      </c>
      <c r="E159" s="112" t="s">
        <v>194</v>
      </c>
      <c r="F159" s="112">
        <v>2.6</v>
      </c>
      <c r="G159" s="348"/>
      <c r="H159" s="122"/>
      <c r="I159" s="361"/>
    </row>
    <row r="160" spans="2:9" s="111" customFormat="1" ht="23.25" customHeight="1" x14ac:dyDescent="0.2">
      <c r="B160" s="117"/>
      <c r="C160" s="112" t="s">
        <v>131</v>
      </c>
      <c r="D160" s="112" t="s">
        <v>300</v>
      </c>
      <c r="E160" s="112" t="s">
        <v>194</v>
      </c>
      <c r="F160" s="112">
        <v>1.5</v>
      </c>
      <c r="G160" s="349"/>
      <c r="H160" s="122"/>
      <c r="I160" s="362"/>
    </row>
    <row r="161" spans="1:10" s="111" customFormat="1" ht="11.25" customHeight="1" x14ac:dyDescent="0.2">
      <c r="B161" s="110">
        <v>94</v>
      </c>
      <c r="C161" s="353" t="s">
        <v>809</v>
      </c>
      <c r="D161" s="353"/>
      <c r="E161" s="353"/>
      <c r="F161" s="353"/>
      <c r="G161" s="347" t="s">
        <v>909</v>
      </c>
      <c r="H161" s="104"/>
      <c r="I161" s="360" t="s">
        <v>1004</v>
      </c>
    </row>
    <row r="162" spans="1:10" s="111" customFormat="1" x14ac:dyDescent="0.2">
      <c r="B162" s="117"/>
      <c r="C162" s="112" t="s">
        <v>17</v>
      </c>
      <c r="D162" s="112" t="s">
        <v>302</v>
      </c>
      <c r="E162" s="112" t="s">
        <v>194</v>
      </c>
      <c r="F162" s="112">
        <v>52.5</v>
      </c>
      <c r="G162" s="348"/>
      <c r="H162" s="92" t="s">
        <v>291</v>
      </c>
      <c r="I162" s="361"/>
    </row>
    <row r="163" spans="1:10" s="111" customFormat="1" x14ac:dyDescent="0.2">
      <c r="B163" s="117"/>
      <c r="C163" s="112" t="s">
        <v>301</v>
      </c>
      <c r="D163" s="112" t="s">
        <v>303</v>
      </c>
      <c r="E163" s="112" t="s">
        <v>194</v>
      </c>
      <c r="F163" s="112">
        <v>33.6</v>
      </c>
      <c r="G163" s="348"/>
      <c r="H163" s="92"/>
      <c r="I163" s="361"/>
    </row>
    <row r="164" spans="1:10" s="111" customFormat="1" ht="26.25" customHeight="1" x14ac:dyDescent="0.2">
      <c r="B164" s="119"/>
      <c r="C164" s="113" t="s">
        <v>126</v>
      </c>
      <c r="D164" s="113" t="s">
        <v>304</v>
      </c>
      <c r="E164" s="113" t="s">
        <v>305</v>
      </c>
      <c r="F164" s="113">
        <v>14.9</v>
      </c>
      <c r="G164" s="349"/>
      <c r="H164" s="103"/>
      <c r="I164" s="362"/>
    </row>
    <row r="165" spans="1:10" s="111" customFormat="1" x14ac:dyDescent="0.2">
      <c r="B165" s="117">
        <v>95</v>
      </c>
      <c r="C165" s="351" t="s">
        <v>829</v>
      </c>
      <c r="D165" s="351"/>
      <c r="E165" s="351"/>
      <c r="F165" s="351"/>
      <c r="G165" s="347" t="s">
        <v>767</v>
      </c>
      <c r="H165" s="122"/>
      <c r="I165" s="360" t="s">
        <v>777</v>
      </c>
    </row>
    <row r="166" spans="1:10" s="111" customFormat="1" x14ac:dyDescent="0.2">
      <c r="B166" s="117"/>
      <c r="C166" s="112" t="s">
        <v>131</v>
      </c>
      <c r="D166" s="112" t="s">
        <v>148</v>
      </c>
      <c r="E166" s="112" t="s">
        <v>194</v>
      </c>
      <c r="F166" s="112">
        <v>21.2</v>
      </c>
      <c r="G166" s="348"/>
      <c r="H166" s="122" t="s">
        <v>291</v>
      </c>
      <c r="I166" s="361"/>
    </row>
    <row r="167" spans="1:10" s="111" customFormat="1" ht="33.75" customHeight="1" x14ac:dyDescent="0.2">
      <c r="B167" s="117"/>
      <c r="C167" s="112" t="s">
        <v>131</v>
      </c>
      <c r="D167" s="112" t="s">
        <v>294</v>
      </c>
      <c r="E167" s="112" t="s">
        <v>194</v>
      </c>
      <c r="F167" s="112">
        <v>81.900000000000006</v>
      </c>
      <c r="G167" s="349"/>
      <c r="H167" s="122"/>
      <c r="I167" s="362"/>
    </row>
    <row r="168" spans="1:10" s="111" customFormat="1" x14ac:dyDescent="0.2">
      <c r="B168" s="110">
        <v>96</v>
      </c>
      <c r="C168" s="351" t="s">
        <v>651</v>
      </c>
      <c r="D168" s="351"/>
      <c r="E168" s="351"/>
      <c r="F168" s="351"/>
      <c r="G168" s="347" t="s">
        <v>912</v>
      </c>
      <c r="H168" s="104"/>
      <c r="I168" s="360" t="s">
        <v>778</v>
      </c>
    </row>
    <row r="169" spans="1:10" s="111" customFormat="1" x14ac:dyDescent="0.2">
      <c r="B169" s="117"/>
      <c r="C169" s="112" t="s">
        <v>154</v>
      </c>
      <c r="D169" s="112" t="s">
        <v>100</v>
      </c>
      <c r="E169" s="112" t="s">
        <v>194</v>
      </c>
      <c r="F169" s="112">
        <v>83</v>
      </c>
      <c r="G169" s="348"/>
      <c r="H169" s="92" t="s">
        <v>336</v>
      </c>
      <c r="I169" s="361"/>
    </row>
    <row r="170" spans="1:10" s="111" customFormat="1" x14ac:dyDescent="0.2">
      <c r="B170" s="117"/>
      <c r="C170" s="112" t="s">
        <v>18</v>
      </c>
      <c r="D170" s="93" t="s">
        <v>317</v>
      </c>
      <c r="E170" s="112" t="s">
        <v>194</v>
      </c>
      <c r="F170" s="112">
        <v>41</v>
      </c>
      <c r="G170" s="348"/>
      <c r="H170" s="92"/>
      <c r="I170" s="361"/>
    </row>
    <row r="171" spans="1:10" s="111" customFormat="1" x14ac:dyDescent="0.2">
      <c r="B171" s="117"/>
      <c r="C171" s="112" t="s">
        <v>75</v>
      </c>
      <c r="D171" s="112" t="s">
        <v>318</v>
      </c>
      <c r="E171" s="112" t="s">
        <v>194</v>
      </c>
      <c r="F171" s="112">
        <v>41</v>
      </c>
      <c r="G171" s="348"/>
      <c r="H171" s="92"/>
      <c r="I171" s="361"/>
    </row>
    <row r="172" spans="1:10" s="111" customFormat="1" x14ac:dyDescent="0.2">
      <c r="B172" s="117"/>
      <c r="C172" s="112" t="s">
        <v>76</v>
      </c>
      <c r="D172" s="112" t="s">
        <v>319</v>
      </c>
      <c r="E172" s="112" t="s">
        <v>194</v>
      </c>
      <c r="F172" s="112">
        <v>22</v>
      </c>
      <c r="G172" s="348"/>
      <c r="H172" s="92"/>
      <c r="I172" s="361"/>
    </row>
    <row r="173" spans="1:10" s="111" customFormat="1" x14ac:dyDescent="0.2">
      <c r="B173" s="117"/>
      <c r="C173" s="112" t="s">
        <v>77</v>
      </c>
      <c r="D173" s="112" t="s">
        <v>320</v>
      </c>
      <c r="E173" s="112" t="s">
        <v>194</v>
      </c>
      <c r="F173" s="112">
        <v>23</v>
      </c>
      <c r="G173" s="348"/>
      <c r="H173" s="92"/>
      <c r="I173" s="361"/>
    </row>
    <row r="174" spans="1:10" s="111" customFormat="1" x14ac:dyDescent="0.2">
      <c r="B174" s="119"/>
      <c r="C174" s="113" t="s">
        <v>188</v>
      </c>
      <c r="D174" s="113" t="s">
        <v>321</v>
      </c>
      <c r="E174" s="113" t="s">
        <v>194</v>
      </c>
      <c r="F174" s="113">
        <v>9</v>
      </c>
      <c r="G174" s="349"/>
      <c r="H174" s="103"/>
      <c r="I174" s="362"/>
    </row>
    <row r="175" spans="1:10" s="111" customFormat="1" x14ac:dyDescent="0.2">
      <c r="A175" s="102"/>
      <c r="B175" s="117">
        <v>97</v>
      </c>
      <c r="C175" s="352" t="s">
        <v>651</v>
      </c>
      <c r="D175" s="352"/>
      <c r="E175" s="352"/>
      <c r="F175" s="352"/>
      <c r="G175" s="345" t="s">
        <v>723</v>
      </c>
      <c r="H175" s="122"/>
      <c r="I175" s="360" t="s">
        <v>779</v>
      </c>
      <c r="J175" s="102"/>
    </row>
    <row r="176" spans="1:10" s="111" customFormat="1" x14ac:dyDescent="0.2">
      <c r="A176" s="102"/>
      <c r="B176" s="117"/>
      <c r="C176" s="112" t="s">
        <v>567</v>
      </c>
      <c r="D176" s="112" t="s">
        <v>62</v>
      </c>
      <c r="E176" s="112" t="s">
        <v>194</v>
      </c>
      <c r="F176" s="112">
        <v>14</v>
      </c>
      <c r="G176" s="345"/>
      <c r="H176" s="122" t="s">
        <v>336</v>
      </c>
      <c r="I176" s="361"/>
      <c r="J176" s="102"/>
    </row>
    <row r="177" spans="1:10" s="111" customFormat="1" x14ac:dyDescent="0.2">
      <c r="A177" s="102"/>
      <c r="B177" s="117"/>
      <c r="C177" s="112" t="s">
        <v>19</v>
      </c>
      <c r="D177" s="112" t="s">
        <v>331</v>
      </c>
      <c r="E177" s="112" t="s">
        <v>194</v>
      </c>
      <c r="F177" s="112">
        <v>14</v>
      </c>
      <c r="G177" s="345"/>
      <c r="H177" s="122"/>
      <c r="I177" s="361"/>
      <c r="J177" s="102"/>
    </row>
    <row r="178" spans="1:10" s="111" customFormat="1" ht="21.75" customHeight="1" x14ac:dyDescent="0.2">
      <c r="A178" s="102"/>
      <c r="B178" s="117"/>
      <c r="C178" s="112" t="s">
        <v>75</v>
      </c>
      <c r="D178" s="112" t="s">
        <v>332</v>
      </c>
      <c r="E178" s="112" t="s">
        <v>194</v>
      </c>
      <c r="F178" s="112">
        <v>2</v>
      </c>
      <c r="G178" s="345"/>
      <c r="H178" s="122"/>
      <c r="I178" s="362"/>
      <c r="J178" s="102"/>
    </row>
    <row r="179" spans="1:10" s="111" customFormat="1" x14ac:dyDescent="0.2">
      <c r="A179" s="102"/>
      <c r="B179" s="110">
        <v>98</v>
      </c>
      <c r="C179" s="351" t="s">
        <v>652</v>
      </c>
      <c r="D179" s="351"/>
      <c r="E179" s="351"/>
      <c r="F179" s="351"/>
      <c r="G179" s="344" t="s">
        <v>724</v>
      </c>
      <c r="H179" s="104"/>
      <c r="I179" s="360" t="s">
        <v>779</v>
      </c>
      <c r="J179" s="102"/>
    </row>
    <row r="180" spans="1:10" s="111" customFormat="1" x14ac:dyDescent="0.2">
      <c r="A180" s="102"/>
      <c r="B180" s="117"/>
      <c r="C180" s="112" t="s">
        <v>154</v>
      </c>
      <c r="D180" s="112" t="s">
        <v>100</v>
      </c>
      <c r="E180" s="112" t="s">
        <v>186</v>
      </c>
      <c r="F180" s="112">
        <v>39</v>
      </c>
      <c r="G180" s="345"/>
      <c r="H180" s="92" t="s">
        <v>336</v>
      </c>
      <c r="I180" s="361"/>
      <c r="J180" s="102"/>
    </row>
    <row r="181" spans="1:10" s="111" customFormat="1" x14ac:dyDescent="0.2">
      <c r="A181" s="102"/>
      <c r="B181" s="117"/>
      <c r="C181" s="112" t="s">
        <v>106</v>
      </c>
      <c r="D181" s="93" t="s">
        <v>317</v>
      </c>
      <c r="E181" s="112" t="s">
        <v>186</v>
      </c>
      <c r="F181" s="112">
        <v>11</v>
      </c>
      <c r="G181" s="345"/>
      <c r="H181" s="92"/>
      <c r="I181" s="361"/>
      <c r="J181" s="102"/>
    </row>
    <row r="182" spans="1:10" s="111" customFormat="1" x14ac:dyDescent="0.2">
      <c r="A182" s="102"/>
      <c r="B182" s="117"/>
      <c r="C182" s="112" t="s">
        <v>18</v>
      </c>
      <c r="D182" s="112" t="s">
        <v>318</v>
      </c>
      <c r="E182" s="112" t="s">
        <v>186</v>
      </c>
      <c r="F182" s="112">
        <v>5</v>
      </c>
      <c r="G182" s="345"/>
      <c r="H182" s="92"/>
      <c r="I182" s="361"/>
      <c r="J182" s="102"/>
    </row>
    <row r="183" spans="1:10" s="111" customFormat="1" x14ac:dyDescent="0.2">
      <c r="A183" s="102"/>
      <c r="B183" s="117"/>
      <c r="C183" s="112" t="s">
        <v>19</v>
      </c>
      <c r="D183" s="112" t="s">
        <v>319</v>
      </c>
      <c r="E183" s="112" t="s">
        <v>221</v>
      </c>
      <c r="F183" s="112">
        <v>1</v>
      </c>
      <c r="G183" s="345"/>
      <c r="H183" s="92"/>
      <c r="I183" s="361"/>
      <c r="J183" s="102"/>
    </row>
    <row r="184" spans="1:10" s="111" customFormat="1" x14ac:dyDescent="0.2">
      <c r="A184" s="102"/>
      <c r="B184" s="117"/>
      <c r="C184" s="112" t="s">
        <v>75</v>
      </c>
      <c r="D184" s="112" t="s">
        <v>320</v>
      </c>
      <c r="E184" s="112" t="s">
        <v>221</v>
      </c>
      <c r="F184" s="112">
        <v>5</v>
      </c>
      <c r="G184" s="345"/>
      <c r="H184" s="92"/>
      <c r="I184" s="361"/>
      <c r="J184" s="102"/>
    </row>
    <row r="185" spans="1:10" s="111" customFormat="1" x14ac:dyDescent="0.2">
      <c r="A185" s="102"/>
      <c r="B185" s="117"/>
      <c r="C185" s="112" t="s">
        <v>76</v>
      </c>
      <c r="D185" s="112" t="s">
        <v>321</v>
      </c>
      <c r="E185" s="112" t="s">
        <v>221</v>
      </c>
      <c r="F185" s="112">
        <v>18</v>
      </c>
      <c r="G185" s="345"/>
      <c r="H185" s="92"/>
      <c r="I185" s="361"/>
      <c r="J185" s="102"/>
    </row>
    <row r="186" spans="1:10" s="111" customFormat="1" x14ac:dyDescent="0.2">
      <c r="A186" s="102"/>
      <c r="B186" s="119"/>
      <c r="C186" s="113" t="s">
        <v>77</v>
      </c>
      <c r="D186" s="113" t="s">
        <v>568</v>
      </c>
      <c r="E186" s="113" t="s">
        <v>221</v>
      </c>
      <c r="F186" s="113">
        <v>18</v>
      </c>
      <c r="G186" s="346"/>
      <c r="H186" s="103"/>
      <c r="I186" s="362"/>
      <c r="J186" s="102"/>
    </row>
    <row r="187" spans="1:10" s="111" customFormat="1" x14ac:dyDescent="0.2">
      <c r="A187" s="102"/>
      <c r="B187" s="117">
        <v>99</v>
      </c>
      <c r="C187" s="352" t="s">
        <v>653</v>
      </c>
      <c r="D187" s="352"/>
      <c r="E187" s="352"/>
      <c r="F187" s="352"/>
      <c r="G187" s="345" t="s">
        <v>725</v>
      </c>
      <c r="H187" s="122"/>
      <c r="I187" s="360" t="s">
        <v>1006</v>
      </c>
      <c r="J187" s="102"/>
    </row>
    <row r="188" spans="1:10" s="111" customFormat="1" x14ac:dyDescent="0.2">
      <c r="A188" s="102"/>
      <c r="B188" s="117"/>
      <c r="C188" s="112" t="s">
        <v>131</v>
      </c>
      <c r="D188" s="112" t="s">
        <v>158</v>
      </c>
      <c r="E188" s="112" t="s">
        <v>186</v>
      </c>
      <c r="F188" s="112">
        <v>203</v>
      </c>
      <c r="G188" s="345"/>
      <c r="H188" s="122" t="s">
        <v>336</v>
      </c>
      <c r="I188" s="361"/>
      <c r="J188" s="102"/>
    </row>
    <row r="189" spans="1:10" s="111" customFormat="1" ht="34.5" customHeight="1" x14ac:dyDescent="0.2">
      <c r="A189" s="102"/>
      <c r="B189" s="117"/>
      <c r="C189" s="112" t="s">
        <v>131</v>
      </c>
      <c r="D189" s="112" t="s">
        <v>70</v>
      </c>
      <c r="E189" s="112" t="s">
        <v>32</v>
      </c>
      <c r="F189" s="112">
        <v>154</v>
      </c>
      <c r="G189" s="345"/>
      <c r="H189" s="122"/>
      <c r="I189" s="362"/>
      <c r="J189" s="102"/>
    </row>
    <row r="190" spans="1:10" s="111" customFormat="1" ht="11.25" customHeight="1" x14ac:dyDescent="0.2">
      <c r="A190" s="102"/>
      <c r="B190" s="110">
        <v>100</v>
      </c>
      <c r="C190" s="351" t="s">
        <v>654</v>
      </c>
      <c r="D190" s="351"/>
      <c r="E190" s="351"/>
      <c r="F190" s="351"/>
      <c r="G190" s="344" t="s">
        <v>726</v>
      </c>
      <c r="H190" s="104"/>
      <c r="I190" s="360" t="s">
        <v>1006</v>
      </c>
      <c r="J190" s="102"/>
    </row>
    <row r="191" spans="1:10" s="111" customFormat="1" x14ac:dyDescent="0.2">
      <c r="A191" s="102"/>
      <c r="B191" s="117"/>
      <c r="C191" s="112" t="s">
        <v>131</v>
      </c>
      <c r="D191" s="112" t="s">
        <v>158</v>
      </c>
      <c r="E191" s="112" t="s">
        <v>186</v>
      </c>
      <c r="F191" s="112">
        <v>28</v>
      </c>
      <c r="G191" s="345"/>
      <c r="H191" s="92" t="s">
        <v>336</v>
      </c>
      <c r="I191" s="361"/>
      <c r="J191" s="102"/>
    </row>
    <row r="192" spans="1:10" s="111" customFormat="1" ht="33.75" customHeight="1" x14ac:dyDescent="0.2">
      <c r="A192" s="102"/>
      <c r="B192" s="119"/>
      <c r="C192" s="113" t="s">
        <v>131</v>
      </c>
      <c r="D192" s="113" t="s">
        <v>70</v>
      </c>
      <c r="E192" s="113" t="s">
        <v>32</v>
      </c>
      <c r="F192" s="113">
        <v>33</v>
      </c>
      <c r="G192" s="346"/>
      <c r="H192" s="103"/>
      <c r="I192" s="362"/>
      <c r="J192" s="102"/>
    </row>
    <row r="193" spans="1:10" s="111" customFormat="1" ht="11.25" customHeight="1" x14ac:dyDescent="0.2">
      <c r="A193" s="102"/>
      <c r="B193" s="117">
        <v>101</v>
      </c>
      <c r="C193" s="352" t="s">
        <v>655</v>
      </c>
      <c r="D193" s="352"/>
      <c r="E193" s="352"/>
      <c r="F193" s="352"/>
      <c r="G193" s="348" t="s">
        <v>727</v>
      </c>
      <c r="H193" s="122"/>
      <c r="I193" s="360" t="s">
        <v>778</v>
      </c>
      <c r="J193" s="102"/>
    </row>
    <row r="194" spans="1:10" s="111" customFormat="1" x14ac:dyDescent="0.2">
      <c r="A194" s="102"/>
      <c r="B194" s="117"/>
      <c r="C194" s="112" t="s">
        <v>154</v>
      </c>
      <c r="D194" s="112" t="s">
        <v>78</v>
      </c>
      <c r="E194" s="112" t="s">
        <v>194</v>
      </c>
      <c r="F194" s="112">
        <v>250</v>
      </c>
      <c r="G194" s="348"/>
      <c r="H194" s="122" t="s">
        <v>336</v>
      </c>
      <c r="I194" s="361"/>
      <c r="J194" s="102"/>
    </row>
    <row r="195" spans="1:10" s="111" customFormat="1" x14ac:dyDescent="0.2">
      <c r="A195" s="102"/>
      <c r="B195" s="117"/>
      <c r="C195" s="112" t="s">
        <v>18</v>
      </c>
      <c r="D195" s="93" t="s">
        <v>322</v>
      </c>
      <c r="E195" s="112" t="s">
        <v>194</v>
      </c>
      <c r="F195" s="112">
        <v>84</v>
      </c>
      <c r="G195" s="348"/>
      <c r="H195" s="122"/>
      <c r="I195" s="361"/>
      <c r="J195" s="102"/>
    </row>
    <row r="196" spans="1:10" s="111" customFormat="1" x14ac:dyDescent="0.2">
      <c r="A196" s="102"/>
      <c r="B196" s="117"/>
      <c r="C196" s="112" t="s">
        <v>19</v>
      </c>
      <c r="D196" s="112" t="s">
        <v>323</v>
      </c>
      <c r="E196" s="112" t="s">
        <v>194</v>
      </c>
      <c r="F196" s="112">
        <v>110</v>
      </c>
      <c r="G196" s="348"/>
      <c r="H196" s="122"/>
      <c r="I196" s="361"/>
      <c r="J196" s="102"/>
    </row>
    <row r="197" spans="1:10" s="111" customFormat="1" x14ac:dyDescent="0.2">
      <c r="A197" s="102"/>
      <c r="B197" s="117"/>
      <c r="C197" s="112" t="s">
        <v>75</v>
      </c>
      <c r="D197" s="112" t="s">
        <v>324</v>
      </c>
      <c r="E197" s="112" t="s">
        <v>194</v>
      </c>
      <c r="F197" s="112">
        <v>95</v>
      </c>
      <c r="G197" s="348"/>
      <c r="H197" s="122"/>
      <c r="I197" s="361"/>
      <c r="J197" s="102"/>
    </row>
    <row r="198" spans="1:10" s="111" customFormat="1" x14ac:dyDescent="0.2">
      <c r="A198" s="102"/>
      <c r="B198" s="117"/>
      <c r="C198" s="112" t="s">
        <v>76</v>
      </c>
      <c r="D198" s="112" t="s">
        <v>325</v>
      </c>
      <c r="E198" s="112" t="s">
        <v>194</v>
      </c>
      <c r="F198" s="112">
        <v>51</v>
      </c>
      <c r="G198" s="348"/>
      <c r="H198" s="122"/>
      <c r="I198" s="361"/>
      <c r="J198" s="102"/>
    </row>
    <row r="199" spans="1:10" s="111" customFormat="1" x14ac:dyDescent="0.2">
      <c r="A199" s="102"/>
      <c r="B199" s="117"/>
      <c r="C199" s="112" t="s">
        <v>77</v>
      </c>
      <c r="D199" s="112" t="s">
        <v>326</v>
      </c>
      <c r="E199" s="112" t="s">
        <v>194</v>
      </c>
      <c r="F199" s="112">
        <v>50</v>
      </c>
      <c r="G199" s="348"/>
      <c r="H199" s="122"/>
      <c r="I199" s="362"/>
      <c r="J199" s="102"/>
    </row>
    <row r="200" spans="1:10" s="111" customFormat="1" ht="15" customHeight="1" x14ac:dyDescent="0.2">
      <c r="A200" s="102"/>
      <c r="B200" s="110">
        <v>102</v>
      </c>
      <c r="C200" s="351" t="s">
        <v>656</v>
      </c>
      <c r="D200" s="351"/>
      <c r="E200" s="351"/>
      <c r="F200" s="351"/>
      <c r="G200" s="344" t="s">
        <v>728</v>
      </c>
      <c r="H200" s="104"/>
      <c r="I200" s="360" t="s">
        <v>1008</v>
      </c>
      <c r="J200" s="102"/>
    </row>
    <row r="201" spans="1:10" s="111" customFormat="1" ht="11.25" customHeight="1" x14ac:dyDescent="0.2">
      <c r="A201" s="102"/>
      <c r="B201" s="117"/>
      <c r="C201" s="112" t="s">
        <v>17</v>
      </c>
      <c r="D201" s="112" t="s">
        <v>148</v>
      </c>
      <c r="E201" s="112" t="s">
        <v>194</v>
      </c>
      <c r="F201" s="112">
        <v>80</v>
      </c>
      <c r="G201" s="345"/>
      <c r="H201" s="92" t="s">
        <v>336</v>
      </c>
      <c r="I201" s="361"/>
      <c r="J201" s="102"/>
    </row>
    <row r="202" spans="1:10" s="111" customFormat="1" x14ac:dyDescent="0.2">
      <c r="A202" s="102"/>
      <c r="B202" s="117"/>
      <c r="C202" s="112" t="s">
        <v>18</v>
      </c>
      <c r="D202" s="112" t="s">
        <v>573</v>
      </c>
      <c r="E202" s="112" t="s">
        <v>194</v>
      </c>
      <c r="F202" s="112">
        <v>130</v>
      </c>
      <c r="G202" s="345"/>
      <c r="H202" s="92"/>
      <c r="I202" s="361"/>
      <c r="J202" s="102"/>
    </row>
    <row r="203" spans="1:10" s="111" customFormat="1" x14ac:dyDescent="0.2">
      <c r="A203" s="102"/>
      <c r="B203" s="117"/>
      <c r="C203" s="112" t="s">
        <v>19</v>
      </c>
      <c r="D203" s="112" t="s">
        <v>571</v>
      </c>
      <c r="E203" s="112" t="s">
        <v>194</v>
      </c>
      <c r="F203" s="112">
        <v>200</v>
      </c>
      <c r="G203" s="345"/>
      <c r="H203" s="92"/>
      <c r="I203" s="361"/>
      <c r="J203" s="102"/>
    </row>
    <row r="204" spans="1:10" s="111" customFormat="1" ht="11.25" customHeight="1" x14ac:dyDescent="0.2">
      <c r="A204" s="102"/>
      <c r="B204" s="119"/>
      <c r="C204" s="113" t="s">
        <v>75</v>
      </c>
      <c r="D204" s="113" t="s">
        <v>572</v>
      </c>
      <c r="E204" s="113" t="s">
        <v>194</v>
      </c>
      <c r="F204" s="113">
        <v>45</v>
      </c>
      <c r="G204" s="346"/>
      <c r="H204" s="103"/>
      <c r="I204" s="362"/>
      <c r="J204" s="102"/>
    </row>
    <row r="205" spans="1:10" s="111" customFormat="1" ht="15" customHeight="1" x14ac:dyDescent="0.2">
      <c r="A205" s="102"/>
      <c r="B205" s="110">
        <v>103</v>
      </c>
      <c r="C205" s="351" t="s">
        <v>657</v>
      </c>
      <c r="D205" s="351"/>
      <c r="E205" s="351"/>
      <c r="F205" s="351"/>
      <c r="G205" s="344" t="s">
        <v>730</v>
      </c>
      <c r="H205" s="104"/>
      <c r="I205" s="360" t="s">
        <v>1008</v>
      </c>
      <c r="J205" s="102"/>
    </row>
    <row r="206" spans="1:10" s="111" customFormat="1" ht="11.25" customHeight="1" x14ac:dyDescent="0.2">
      <c r="A206" s="102"/>
      <c r="B206" s="117"/>
      <c r="C206" s="112" t="s">
        <v>17</v>
      </c>
      <c r="D206" s="112" t="s">
        <v>84</v>
      </c>
      <c r="E206" s="112" t="s">
        <v>6</v>
      </c>
      <c r="F206" s="112">
        <v>250</v>
      </c>
      <c r="G206" s="345"/>
      <c r="H206" s="92" t="s">
        <v>336</v>
      </c>
      <c r="I206" s="361"/>
      <c r="J206" s="102"/>
    </row>
    <row r="207" spans="1:10" s="111" customFormat="1" x14ac:dyDescent="0.2">
      <c r="A207" s="102"/>
      <c r="B207" s="117"/>
      <c r="C207" s="112" t="s">
        <v>18</v>
      </c>
      <c r="D207" s="93" t="s">
        <v>578</v>
      </c>
      <c r="E207" s="112" t="s">
        <v>6</v>
      </c>
      <c r="F207" s="112">
        <v>77</v>
      </c>
      <c r="G207" s="345"/>
      <c r="H207" s="92"/>
      <c r="I207" s="361"/>
      <c r="J207" s="102"/>
    </row>
    <row r="208" spans="1:10" s="111" customFormat="1" x14ac:dyDescent="0.2">
      <c r="A208" s="102"/>
      <c r="B208" s="117"/>
      <c r="C208" s="112" t="s">
        <v>19</v>
      </c>
      <c r="D208" s="112" t="s">
        <v>579</v>
      </c>
      <c r="E208" s="112" t="s">
        <v>6</v>
      </c>
      <c r="F208" s="112">
        <v>250</v>
      </c>
      <c r="G208" s="345"/>
      <c r="H208" s="92"/>
      <c r="I208" s="361"/>
      <c r="J208" s="102"/>
    </row>
    <row r="209" spans="1:10" s="111" customFormat="1" ht="11.25" customHeight="1" x14ac:dyDescent="0.2">
      <c r="A209" s="102"/>
      <c r="B209" s="119"/>
      <c r="C209" s="113" t="s">
        <v>75</v>
      </c>
      <c r="D209" s="113" t="s">
        <v>580</v>
      </c>
      <c r="E209" s="113" t="s">
        <v>6</v>
      </c>
      <c r="F209" s="113">
        <v>221</v>
      </c>
      <c r="G209" s="346"/>
      <c r="H209" s="103"/>
      <c r="I209" s="362"/>
      <c r="J209" s="102"/>
    </row>
    <row r="210" spans="1:10" s="111" customFormat="1" ht="15" customHeight="1" x14ac:dyDescent="0.2">
      <c r="A210" s="102"/>
      <c r="B210" s="117">
        <v>104</v>
      </c>
      <c r="C210" s="351" t="s">
        <v>833</v>
      </c>
      <c r="D210" s="351"/>
      <c r="E210" s="351"/>
      <c r="F210" s="351"/>
      <c r="G210" s="347" t="s">
        <v>896</v>
      </c>
      <c r="H210" s="122"/>
      <c r="I210" s="360" t="s">
        <v>778</v>
      </c>
      <c r="J210" s="102"/>
    </row>
    <row r="211" spans="1:10" s="111" customFormat="1" ht="15" customHeight="1" x14ac:dyDescent="0.2">
      <c r="B211" s="117"/>
      <c r="C211" s="112" t="s">
        <v>154</v>
      </c>
      <c r="D211" s="112" t="s">
        <v>133</v>
      </c>
      <c r="E211" s="112" t="s">
        <v>194</v>
      </c>
      <c r="F211" s="112">
        <v>250</v>
      </c>
      <c r="G211" s="348"/>
      <c r="H211" s="122" t="s">
        <v>336</v>
      </c>
      <c r="I211" s="361"/>
    </row>
    <row r="212" spans="1:10" s="111" customFormat="1" x14ac:dyDescent="0.2">
      <c r="B212" s="117"/>
      <c r="C212" s="112" t="s">
        <v>18</v>
      </c>
      <c r="D212" s="112" t="s">
        <v>269</v>
      </c>
      <c r="E212" s="112" t="s">
        <v>194</v>
      </c>
      <c r="F212" s="112">
        <v>250</v>
      </c>
      <c r="G212" s="348"/>
      <c r="H212" s="122"/>
      <c r="I212" s="361"/>
    </row>
    <row r="213" spans="1:10" s="111" customFormat="1" x14ac:dyDescent="0.2">
      <c r="B213" s="117"/>
      <c r="C213" s="124" t="s">
        <v>19</v>
      </c>
      <c r="D213" s="112" t="s">
        <v>327</v>
      </c>
      <c r="E213" s="112" t="s">
        <v>194</v>
      </c>
      <c r="F213" s="112">
        <v>21</v>
      </c>
      <c r="G213" s="348"/>
      <c r="H213" s="122"/>
      <c r="I213" s="361"/>
    </row>
    <row r="214" spans="1:10" s="111" customFormat="1" x14ac:dyDescent="0.2">
      <c r="B214" s="117"/>
      <c r="C214" s="112" t="s">
        <v>75</v>
      </c>
      <c r="D214" s="112" t="s">
        <v>328</v>
      </c>
      <c r="E214" s="112" t="s">
        <v>194</v>
      </c>
      <c r="F214" s="112">
        <v>72</v>
      </c>
      <c r="G214" s="348"/>
      <c r="H214" s="122"/>
      <c r="I214" s="361"/>
    </row>
    <row r="215" spans="1:10" s="111" customFormat="1" x14ac:dyDescent="0.2">
      <c r="B215" s="117"/>
      <c r="C215" s="112" t="s">
        <v>76</v>
      </c>
      <c r="D215" s="112" t="s">
        <v>329</v>
      </c>
      <c r="E215" s="112" t="s">
        <v>194</v>
      </c>
      <c r="F215" s="112">
        <v>1</v>
      </c>
      <c r="G215" s="348"/>
      <c r="H215" s="122"/>
      <c r="I215" s="361"/>
    </row>
    <row r="216" spans="1:10" s="111" customFormat="1" x14ac:dyDescent="0.2">
      <c r="B216" s="117"/>
      <c r="C216" s="112" t="s">
        <v>77</v>
      </c>
      <c r="D216" s="112" t="s">
        <v>330</v>
      </c>
      <c r="E216" s="112" t="s">
        <v>194</v>
      </c>
      <c r="F216" s="112">
        <v>26</v>
      </c>
      <c r="G216" s="349"/>
      <c r="H216" s="122"/>
      <c r="I216" s="362"/>
    </row>
    <row r="217" spans="1:10" s="111" customFormat="1" ht="11.25" customHeight="1" x14ac:dyDescent="0.2">
      <c r="A217" s="102"/>
      <c r="B217" s="110">
        <v>105</v>
      </c>
      <c r="C217" s="351" t="s">
        <v>658</v>
      </c>
      <c r="D217" s="351"/>
      <c r="E217" s="351"/>
      <c r="F217" s="351"/>
      <c r="G217" s="344" t="s">
        <v>731</v>
      </c>
      <c r="H217" s="104"/>
      <c r="I217" s="360" t="s">
        <v>779</v>
      </c>
      <c r="J217" s="102"/>
    </row>
    <row r="218" spans="1:10" s="111" customFormat="1" x14ac:dyDescent="0.2">
      <c r="A218" s="102"/>
      <c r="B218" s="117"/>
      <c r="C218" s="112" t="s">
        <v>776</v>
      </c>
      <c r="D218" s="112" t="s">
        <v>133</v>
      </c>
      <c r="E218" s="112" t="s">
        <v>221</v>
      </c>
      <c r="F218" s="112">
        <v>90</v>
      </c>
      <c r="G218" s="345"/>
      <c r="H218" s="92" t="s">
        <v>336</v>
      </c>
      <c r="I218" s="361"/>
      <c r="J218" s="102"/>
    </row>
    <row r="219" spans="1:10" s="111" customFormat="1" x14ac:dyDescent="0.2">
      <c r="A219" s="102"/>
      <c r="B219" s="117"/>
      <c r="C219" s="112" t="s">
        <v>19</v>
      </c>
      <c r="D219" s="112" t="s">
        <v>269</v>
      </c>
      <c r="E219" s="112" t="s">
        <v>569</v>
      </c>
      <c r="F219" s="112">
        <v>2</v>
      </c>
      <c r="G219" s="345"/>
      <c r="H219" s="92"/>
      <c r="I219" s="361"/>
      <c r="J219" s="102"/>
    </row>
    <row r="220" spans="1:10" s="111" customFormat="1" ht="24.75" customHeight="1" x14ac:dyDescent="0.2">
      <c r="A220" s="102"/>
      <c r="B220" s="119"/>
      <c r="C220" s="113" t="s">
        <v>188</v>
      </c>
      <c r="D220" s="113" t="s">
        <v>330</v>
      </c>
      <c r="E220" s="113" t="s">
        <v>194</v>
      </c>
      <c r="F220" s="113">
        <v>2</v>
      </c>
      <c r="G220" s="346"/>
      <c r="H220" s="103"/>
      <c r="I220" s="362"/>
      <c r="J220" s="102"/>
    </row>
    <row r="221" spans="1:10" s="111" customFormat="1" x14ac:dyDescent="0.2">
      <c r="A221" s="102"/>
      <c r="B221" s="117">
        <v>106</v>
      </c>
      <c r="C221" s="352" t="s">
        <v>658</v>
      </c>
      <c r="D221" s="352"/>
      <c r="E221" s="352"/>
      <c r="F221" s="352"/>
      <c r="G221" s="345" t="s">
        <v>732</v>
      </c>
      <c r="H221" s="122"/>
      <c r="I221" s="360" t="s">
        <v>779</v>
      </c>
      <c r="J221" s="102"/>
    </row>
    <row r="222" spans="1:10" s="111" customFormat="1" x14ac:dyDescent="0.2">
      <c r="A222" s="102"/>
      <c r="B222" s="117"/>
      <c r="C222" s="112" t="s">
        <v>567</v>
      </c>
      <c r="D222" s="112" t="s">
        <v>138</v>
      </c>
      <c r="E222" s="112" t="s">
        <v>6</v>
      </c>
      <c r="F222" s="112">
        <v>250</v>
      </c>
      <c r="G222" s="345"/>
      <c r="H222" s="122" t="s">
        <v>336</v>
      </c>
      <c r="I222" s="361"/>
      <c r="J222" s="102"/>
    </row>
    <row r="223" spans="1:10" s="111" customFormat="1" ht="33.75" customHeight="1" x14ac:dyDescent="0.2">
      <c r="A223" s="102"/>
      <c r="B223" s="119"/>
      <c r="C223" s="112" t="s">
        <v>19</v>
      </c>
      <c r="D223" s="112" t="s">
        <v>570</v>
      </c>
      <c r="E223" s="112" t="s">
        <v>194</v>
      </c>
      <c r="F223" s="112">
        <v>104</v>
      </c>
      <c r="G223" s="345"/>
      <c r="H223" s="103"/>
      <c r="I223" s="362"/>
      <c r="J223" s="102"/>
    </row>
    <row r="224" spans="1:10" s="111" customFormat="1" x14ac:dyDescent="0.2">
      <c r="B224" s="117">
        <v>107</v>
      </c>
      <c r="C224" s="351" t="s">
        <v>850</v>
      </c>
      <c r="D224" s="351"/>
      <c r="E224" s="351"/>
      <c r="F224" s="351"/>
      <c r="G224" s="347" t="s">
        <v>934</v>
      </c>
      <c r="H224" s="122"/>
      <c r="I224" s="367" t="s">
        <v>780</v>
      </c>
    </row>
    <row r="225" spans="2:9" s="111" customFormat="1" x14ac:dyDescent="0.2">
      <c r="B225" s="117"/>
      <c r="C225" s="112" t="s">
        <v>178</v>
      </c>
      <c r="D225" s="112" t="s">
        <v>36</v>
      </c>
      <c r="E225" s="112" t="s">
        <v>51</v>
      </c>
      <c r="F225" s="112">
        <v>497</v>
      </c>
      <c r="G225" s="348"/>
      <c r="H225" s="122" t="s">
        <v>494</v>
      </c>
      <c r="I225" s="368"/>
    </row>
    <row r="226" spans="2:9" s="111" customFormat="1" x14ac:dyDescent="0.2">
      <c r="B226" s="117"/>
      <c r="C226" s="112" t="s">
        <v>409</v>
      </c>
      <c r="D226" s="112" t="s">
        <v>47</v>
      </c>
      <c r="E226" s="112" t="s">
        <v>51</v>
      </c>
      <c r="F226" s="112">
        <v>290</v>
      </c>
      <c r="G226" s="348"/>
      <c r="H226" s="122"/>
      <c r="I226" s="368"/>
    </row>
    <row r="227" spans="2:9" s="111" customFormat="1" ht="27" customHeight="1" x14ac:dyDescent="0.2">
      <c r="B227" s="117"/>
      <c r="C227" s="112" t="s">
        <v>408</v>
      </c>
      <c r="D227" s="112" t="s">
        <v>454</v>
      </c>
      <c r="E227" s="112" t="s">
        <v>51</v>
      </c>
      <c r="F227" s="112">
        <v>926</v>
      </c>
      <c r="G227" s="349"/>
      <c r="H227" s="122"/>
      <c r="I227" s="369"/>
    </row>
    <row r="228" spans="2:9" s="111" customFormat="1" x14ac:dyDescent="0.2">
      <c r="B228" s="110">
        <v>108</v>
      </c>
      <c r="C228" s="351" t="s">
        <v>638</v>
      </c>
      <c r="D228" s="351"/>
      <c r="E228" s="351"/>
      <c r="F228" s="351"/>
      <c r="G228" s="347" t="s">
        <v>935</v>
      </c>
      <c r="H228" s="104"/>
      <c r="I228" s="367" t="s">
        <v>780</v>
      </c>
    </row>
    <row r="229" spans="2:9" s="111" customFormat="1" x14ac:dyDescent="0.2">
      <c r="B229" s="117"/>
      <c r="C229" s="112" t="s">
        <v>402</v>
      </c>
      <c r="D229" s="112" t="s">
        <v>241</v>
      </c>
      <c r="E229" s="112" t="s">
        <v>6</v>
      </c>
      <c r="F229" s="112">
        <v>983</v>
      </c>
      <c r="G229" s="348"/>
      <c r="H229" s="92" t="s">
        <v>494</v>
      </c>
      <c r="I229" s="368"/>
    </row>
    <row r="230" spans="2:9" s="111" customFormat="1" ht="36.75" customHeight="1" x14ac:dyDescent="0.2">
      <c r="B230" s="119"/>
      <c r="C230" s="113" t="s">
        <v>403</v>
      </c>
      <c r="D230" s="113" t="s">
        <v>414</v>
      </c>
      <c r="E230" s="113" t="s">
        <v>6</v>
      </c>
      <c r="F230" s="113">
        <v>276</v>
      </c>
      <c r="G230" s="349"/>
      <c r="H230" s="103"/>
      <c r="I230" s="369"/>
    </row>
    <row r="231" spans="2:9" s="111" customFormat="1" x14ac:dyDescent="0.2">
      <c r="B231" s="117">
        <v>109</v>
      </c>
      <c r="C231" s="351" t="s">
        <v>638</v>
      </c>
      <c r="D231" s="351"/>
      <c r="E231" s="351"/>
      <c r="F231" s="351"/>
      <c r="G231" s="347" t="s">
        <v>936</v>
      </c>
      <c r="H231" s="122"/>
      <c r="I231" s="367" t="s">
        <v>780</v>
      </c>
    </row>
    <row r="232" spans="2:9" s="111" customFormat="1" x14ac:dyDescent="0.2">
      <c r="B232" s="117"/>
      <c r="C232" s="112" t="s">
        <v>17</v>
      </c>
      <c r="D232" s="112" t="s">
        <v>456</v>
      </c>
      <c r="E232" s="97" t="s">
        <v>32</v>
      </c>
      <c r="F232" s="112">
        <v>666</v>
      </c>
      <c r="G232" s="348"/>
      <c r="H232" s="122" t="s">
        <v>494</v>
      </c>
      <c r="I232" s="368"/>
    </row>
    <row r="233" spans="2:9" s="111" customFormat="1" x14ac:dyDescent="0.2">
      <c r="B233" s="117"/>
      <c r="C233" s="112" t="s">
        <v>401</v>
      </c>
      <c r="D233" s="112" t="s">
        <v>457</v>
      </c>
      <c r="E233" s="97" t="s">
        <v>32</v>
      </c>
      <c r="F233" s="112">
        <v>777</v>
      </c>
      <c r="G233" s="348"/>
      <c r="H233" s="122"/>
      <c r="I233" s="368"/>
    </row>
    <row r="234" spans="2:9" s="111" customFormat="1" x14ac:dyDescent="0.2">
      <c r="B234" s="117"/>
      <c r="C234" s="112" t="s">
        <v>402</v>
      </c>
      <c r="D234" s="112" t="s">
        <v>458</v>
      </c>
      <c r="E234" s="97" t="s">
        <v>32</v>
      </c>
      <c r="F234" s="112">
        <v>738</v>
      </c>
      <c r="G234" s="348"/>
      <c r="H234" s="122"/>
      <c r="I234" s="368"/>
    </row>
    <row r="235" spans="2:9" s="111" customFormat="1" x14ac:dyDescent="0.2">
      <c r="B235" s="117"/>
      <c r="C235" s="112" t="s">
        <v>403</v>
      </c>
      <c r="D235" s="112" t="s">
        <v>459</v>
      </c>
      <c r="E235" s="97" t="s">
        <v>32</v>
      </c>
      <c r="F235" s="112">
        <v>110</v>
      </c>
      <c r="G235" s="349"/>
      <c r="H235" s="122"/>
      <c r="I235" s="369"/>
    </row>
    <row r="236" spans="2:9" s="111" customFormat="1" x14ac:dyDescent="0.2">
      <c r="B236" s="110">
        <v>110</v>
      </c>
      <c r="C236" s="350" t="s">
        <v>851</v>
      </c>
      <c r="D236" s="350"/>
      <c r="E236" s="350"/>
      <c r="F236" s="350"/>
      <c r="G236" s="347" t="s">
        <v>937</v>
      </c>
      <c r="H236" s="104"/>
      <c r="I236" s="367" t="s">
        <v>780</v>
      </c>
    </row>
    <row r="237" spans="2:9" s="111" customFormat="1" x14ac:dyDescent="0.2">
      <c r="B237" s="117"/>
      <c r="C237" s="112" t="s">
        <v>17</v>
      </c>
      <c r="D237" s="112" t="s">
        <v>158</v>
      </c>
      <c r="E237" s="112" t="s">
        <v>51</v>
      </c>
      <c r="F237" s="112">
        <v>381</v>
      </c>
      <c r="G237" s="348"/>
      <c r="H237" s="92" t="s">
        <v>494</v>
      </c>
      <c r="I237" s="368"/>
    </row>
    <row r="238" spans="2:9" s="111" customFormat="1" x14ac:dyDescent="0.2">
      <c r="B238" s="117"/>
      <c r="C238" s="112" t="s">
        <v>401</v>
      </c>
      <c r="D238" s="112" t="s">
        <v>244</v>
      </c>
      <c r="E238" s="112" t="s">
        <v>6</v>
      </c>
      <c r="F238" s="112">
        <v>267</v>
      </c>
      <c r="G238" s="348"/>
      <c r="H238" s="92"/>
      <c r="I238" s="368"/>
    </row>
    <row r="239" spans="2:9" s="111" customFormat="1" x14ac:dyDescent="0.2">
      <c r="B239" s="117"/>
      <c r="C239" s="112" t="s">
        <v>409</v>
      </c>
      <c r="D239" s="112" t="s">
        <v>433</v>
      </c>
      <c r="E239" s="112" t="s">
        <v>6</v>
      </c>
      <c r="F239" s="112">
        <v>895</v>
      </c>
      <c r="G239" s="348"/>
      <c r="H239" s="92"/>
      <c r="I239" s="368"/>
    </row>
    <row r="240" spans="2:9" s="111" customFormat="1" x14ac:dyDescent="0.2">
      <c r="B240" s="119"/>
      <c r="C240" s="113" t="s">
        <v>408</v>
      </c>
      <c r="D240" s="113" t="s">
        <v>460</v>
      </c>
      <c r="E240" s="113" t="s">
        <v>6</v>
      </c>
      <c r="F240" s="113">
        <v>222</v>
      </c>
      <c r="G240" s="349"/>
      <c r="H240" s="103"/>
      <c r="I240" s="369"/>
    </row>
    <row r="241" spans="1:10" s="111" customFormat="1" ht="11.25" customHeight="1" x14ac:dyDescent="0.2">
      <c r="A241" s="102"/>
      <c r="B241" s="117">
        <v>111</v>
      </c>
      <c r="C241" s="351" t="s">
        <v>628</v>
      </c>
      <c r="D241" s="351"/>
      <c r="E241" s="351"/>
      <c r="F241" s="351"/>
      <c r="G241" s="344" t="s">
        <v>957</v>
      </c>
      <c r="H241" s="122"/>
      <c r="I241" s="367" t="s">
        <v>1010</v>
      </c>
      <c r="J241" s="102"/>
    </row>
    <row r="242" spans="1:10" s="111" customFormat="1" x14ac:dyDescent="0.2">
      <c r="B242" s="117"/>
      <c r="C242" s="112" t="s">
        <v>131</v>
      </c>
      <c r="D242" s="93" t="s">
        <v>495</v>
      </c>
      <c r="E242" s="112" t="s">
        <v>6</v>
      </c>
      <c r="F242" s="112">
        <v>307</v>
      </c>
      <c r="G242" s="345"/>
      <c r="H242" s="122" t="s">
        <v>503</v>
      </c>
      <c r="I242" s="368"/>
    </row>
    <row r="243" spans="1:10" s="111" customFormat="1" x14ac:dyDescent="0.2">
      <c r="B243" s="117"/>
      <c r="C243" s="112" t="s">
        <v>131</v>
      </c>
      <c r="D243" s="93" t="s">
        <v>496</v>
      </c>
      <c r="E243" s="112" t="s">
        <v>6</v>
      </c>
      <c r="F243" s="112">
        <v>205</v>
      </c>
      <c r="G243" s="345"/>
      <c r="H243" s="122"/>
      <c r="I243" s="368"/>
    </row>
    <row r="244" spans="1:10" s="111" customFormat="1" x14ac:dyDescent="0.2">
      <c r="B244" s="117"/>
      <c r="C244" s="112" t="s">
        <v>131</v>
      </c>
      <c r="D244" s="93" t="s">
        <v>497</v>
      </c>
      <c r="E244" s="112" t="s">
        <v>6</v>
      </c>
      <c r="F244" s="112">
        <v>42.2</v>
      </c>
      <c r="G244" s="345"/>
      <c r="H244" s="122"/>
      <c r="I244" s="368"/>
    </row>
    <row r="245" spans="1:10" s="111" customFormat="1" x14ac:dyDescent="0.2">
      <c r="B245" s="117"/>
      <c r="C245" s="112" t="s">
        <v>131</v>
      </c>
      <c r="D245" s="112" t="s">
        <v>498</v>
      </c>
      <c r="E245" s="112" t="s">
        <v>6</v>
      </c>
      <c r="F245" s="112">
        <v>33</v>
      </c>
      <c r="G245" s="345"/>
      <c r="H245" s="122"/>
      <c r="I245" s="368"/>
    </row>
    <row r="246" spans="1:10" s="111" customFormat="1" x14ac:dyDescent="0.2">
      <c r="B246" s="117"/>
      <c r="C246" s="112" t="s">
        <v>131</v>
      </c>
      <c r="D246" s="112" t="s">
        <v>499</v>
      </c>
      <c r="E246" s="112" t="s">
        <v>194</v>
      </c>
      <c r="F246" s="112">
        <v>25</v>
      </c>
      <c r="G246" s="345"/>
      <c r="H246" s="122"/>
      <c r="I246" s="368"/>
    </row>
    <row r="247" spans="1:10" s="111" customFormat="1" x14ac:dyDescent="0.2">
      <c r="B247" s="117"/>
      <c r="C247" s="112" t="s">
        <v>131</v>
      </c>
      <c r="D247" s="112" t="s">
        <v>500</v>
      </c>
      <c r="E247" s="112" t="s">
        <v>194</v>
      </c>
      <c r="F247" s="112">
        <v>95.7</v>
      </c>
      <c r="G247" s="346"/>
      <c r="H247" s="122"/>
      <c r="I247" s="369"/>
    </row>
    <row r="248" spans="1:10" s="111" customFormat="1" ht="11.25" customHeight="1" x14ac:dyDescent="0.2">
      <c r="B248" s="110">
        <v>112</v>
      </c>
      <c r="C248" s="351" t="s">
        <v>858</v>
      </c>
      <c r="D248" s="351"/>
      <c r="E248" s="351"/>
      <c r="F248" s="351"/>
      <c r="G248" s="347" t="s">
        <v>959</v>
      </c>
      <c r="H248" s="104"/>
      <c r="I248" s="367" t="s">
        <v>1010</v>
      </c>
    </row>
    <row r="249" spans="1:10" s="111" customFormat="1" x14ac:dyDescent="0.2">
      <c r="B249" s="117"/>
      <c r="C249" s="112" t="s">
        <v>131</v>
      </c>
      <c r="D249" s="93" t="s">
        <v>495</v>
      </c>
      <c r="E249" s="112" t="s">
        <v>6</v>
      </c>
      <c r="F249" s="112">
        <v>585</v>
      </c>
      <c r="G249" s="348"/>
      <c r="H249" s="92" t="s">
        <v>503</v>
      </c>
      <c r="I249" s="368"/>
    </row>
    <row r="250" spans="1:10" s="111" customFormat="1" x14ac:dyDescent="0.2">
      <c r="B250" s="117"/>
      <c r="C250" s="112" t="s">
        <v>131</v>
      </c>
      <c r="D250" s="93" t="s">
        <v>496</v>
      </c>
      <c r="E250" s="112" t="s">
        <v>6</v>
      </c>
      <c r="F250" s="112">
        <v>37.1</v>
      </c>
      <c r="G250" s="348"/>
      <c r="H250" s="92"/>
      <c r="I250" s="368"/>
    </row>
    <row r="251" spans="1:10" s="111" customFormat="1" x14ac:dyDescent="0.2">
      <c r="B251" s="117"/>
      <c r="C251" s="112" t="s">
        <v>131</v>
      </c>
      <c r="D251" s="93" t="s">
        <v>497</v>
      </c>
      <c r="E251" s="112" t="s">
        <v>6</v>
      </c>
      <c r="F251" s="112">
        <v>71.099999999999994</v>
      </c>
      <c r="G251" s="348"/>
      <c r="H251" s="92"/>
      <c r="I251" s="368"/>
    </row>
    <row r="252" spans="1:10" x14ac:dyDescent="0.2">
      <c r="B252" s="117"/>
      <c r="C252" s="112" t="s">
        <v>131</v>
      </c>
      <c r="D252" s="112" t="s">
        <v>498</v>
      </c>
      <c r="E252" s="112" t="s">
        <v>194</v>
      </c>
      <c r="F252" s="112">
        <v>81</v>
      </c>
      <c r="G252" s="348"/>
      <c r="H252" s="94"/>
      <c r="I252" s="368"/>
    </row>
    <row r="253" spans="1:10" x14ac:dyDescent="0.2">
      <c r="B253" s="117"/>
      <c r="C253" s="112" t="s">
        <v>131</v>
      </c>
      <c r="D253" s="112" t="s">
        <v>499</v>
      </c>
      <c r="E253" s="112" t="s">
        <v>194</v>
      </c>
      <c r="F253" s="112">
        <v>26.8</v>
      </c>
      <c r="G253" s="348"/>
      <c r="H253" s="94"/>
      <c r="I253" s="368"/>
    </row>
    <row r="254" spans="1:10" x14ac:dyDescent="0.2">
      <c r="B254" s="119"/>
      <c r="C254" s="113" t="s">
        <v>131</v>
      </c>
      <c r="D254" s="113" t="s">
        <v>500</v>
      </c>
      <c r="E254" s="113" t="s">
        <v>194</v>
      </c>
      <c r="F254" s="113">
        <v>80.099999999999994</v>
      </c>
      <c r="G254" s="349"/>
      <c r="H254" s="95"/>
      <c r="I254" s="369"/>
    </row>
    <row r="255" spans="1:10" ht="15" customHeight="1" x14ac:dyDescent="0.2">
      <c r="B255" s="110">
        <v>113</v>
      </c>
      <c r="C255" s="351" t="s">
        <v>859</v>
      </c>
      <c r="D255" s="351"/>
      <c r="E255" s="351"/>
      <c r="F255" s="351"/>
      <c r="G255" s="347" t="s">
        <v>884</v>
      </c>
      <c r="H255" s="109"/>
      <c r="I255" s="354" t="s">
        <v>1012</v>
      </c>
    </row>
    <row r="256" spans="1:10" x14ac:dyDescent="0.2">
      <c r="B256" s="117"/>
      <c r="C256" s="112" t="s">
        <v>131</v>
      </c>
      <c r="D256" s="112" t="s">
        <v>505</v>
      </c>
      <c r="E256" s="112" t="s">
        <v>194</v>
      </c>
      <c r="F256" s="112">
        <v>14</v>
      </c>
      <c r="G256" s="348"/>
      <c r="H256" s="92" t="s">
        <v>504</v>
      </c>
      <c r="I256" s="355"/>
    </row>
    <row r="257" spans="1:10" x14ac:dyDescent="0.2">
      <c r="B257" s="117"/>
      <c r="C257" s="112" t="s">
        <v>131</v>
      </c>
      <c r="D257" s="112" t="s">
        <v>506</v>
      </c>
      <c r="E257" s="112" t="s">
        <v>194</v>
      </c>
      <c r="F257" s="112">
        <v>6</v>
      </c>
      <c r="G257" s="348"/>
      <c r="H257" s="94"/>
      <c r="I257" s="355"/>
    </row>
    <row r="258" spans="1:10" x14ac:dyDescent="0.2">
      <c r="B258" s="117"/>
      <c r="C258" s="112" t="s">
        <v>131</v>
      </c>
      <c r="D258" s="93" t="s">
        <v>501</v>
      </c>
      <c r="E258" s="112" t="s">
        <v>194</v>
      </c>
      <c r="F258" s="112">
        <v>7</v>
      </c>
      <c r="G258" s="348"/>
      <c r="H258" s="94"/>
      <c r="I258" s="355"/>
    </row>
    <row r="259" spans="1:10" x14ac:dyDescent="0.2">
      <c r="B259" s="117"/>
      <c r="C259" s="112" t="s">
        <v>131</v>
      </c>
      <c r="D259" s="93" t="s">
        <v>507</v>
      </c>
      <c r="E259" s="112" t="s">
        <v>194</v>
      </c>
      <c r="F259" s="112">
        <v>60</v>
      </c>
      <c r="G259" s="348"/>
      <c r="H259" s="94"/>
      <c r="I259" s="355"/>
    </row>
    <row r="260" spans="1:10" x14ac:dyDescent="0.2">
      <c r="B260" s="119"/>
      <c r="C260" s="113" t="s">
        <v>131</v>
      </c>
      <c r="D260" s="113" t="s">
        <v>508</v>
      </c>
      <c r="E260" s="113" t="s">
        <v>194</v>
      </c>
      <c r="F260" s="113">
        <v>1</v>
      </c>
      <c r="G260" s="349"/>
      <c r="H260" s="95"/>
      <c r="I260" s="356"/>
    </row>
    <row r="261" spans="1:10" x14ac:dyDescent="0.2">
      <c r="A261" s="85"/>
      <c r="B261" s="117">
        <v>114</v>
      </c>
      <c r="C261" s="352" t="s">
        <v>686</v>
      </c>
      <c r="D261" s="352"/>
      <c r="E261" s="352"/>
      <c r="F261" s="352"/>
      <c r="G261" s="345" t="s">
        <v>757</v>
      </c>
      <c r="H261" s="126"/>
      <c r="I261" s="360" t="s">
        <v>1014</v>
      </c>
      <c r="J261" s="85"/>
    </row>
    <row r="262" spans="1:10" x14ac:dyDescent="0.2">
      <c r="A262" s="85"/>
      <c r="B262" s="117"/>
      <c r="C262" s="112" t="s">
        <v>154</v>
      </c>
      <c r="D262" s="112" t="s">
        <v>162</v>
      </c>
      <c r="E262" s="112" t="s">
        <v>6</v>
      </c>
      <c r="F262" s="112">
        <v>1297</v>
      </c>
      <c r="G262" s="345"/>
      <c r="H262" s="122" t="s">
        <v>566</v>
      </c>
      <c r="I262" s="361"/>
      <c r="J262" s="85"/>
    </row>
    <row r="263" spans="1:10" x14ac:dyDescent="0.2">
      <c r="A263" s="85"/>
      <c r="B263" s="117"/>
      <c r="C263" s="112" t="s">
        <v>18</v>
      </c>
      <c r="D263" s="112" t="s">
        <v>525</v>
      </c>
      <c r="E263" s="112" t="s">
        <v>6</v>
      </c>
      <c r="F263" s="112">
        <v>1249</v>
      </c>
      <c r="G263" s="345"/>
      <c r="H263" s="126"/>
      <c r="I263" s="361"/>
      <c r="J263" s="85"/>
    </row>
    <row r="264" spans="1:10" x14ac:dyDescent="0.2">
      <c r="A264" s="85"/>
      <c r="B264" s="117"/>
      <c r="C264" s="112" t="s">
        <v>75</v>
      </c>
      <c r="D264" s="112" t="s">
        <v>526</v>
      </c>
      <c r="E264" s="112" t="s">
        <v>6</v>
      </c>
      <c r="F264" s="112">
        <v>963</v>
      </c>
      <c r="G264" s="345"/>
      <c r="H264" s="126"/>
      <c r="I264" s="361"/>
      <c r="J264" s="85"/>
    </row>
    <row r="265" spans="1:10" x14ac:dyDescent="0.2">
      <c r="A265" s="85"/>
      <c r="B265" s="117"/>
      <c r="C265" s="112" t="s">
        <v>76</v>
      </c>
      <c r="D265" s="112" t="s">
        <v>527</v>
      </c>
      <c r="E265" s="112" t="s">
        <v>6</v>
      </c>
      <c r="F265" s="112">
        <v>807</v>
      </c>
      <c r="G265" s="345"/>
      <c r="H265" s="126"/>
      <c r="I265" s="362"/>
      <c r="J265" s="85"/>
    </row>
    <row r="266" spans="1:10" ht="11.25" customHeight="1" x14ac:dyDescent="0.2">
      <c r="A266" s="85"/>
      <c r="B266" s="110">
        <v>115</v>
      </c>
      <c r="C266" s="351" t="s">
        <v>686</v>
      </c>
      <c r="D266" s="351"/>
      <c r="E266" s="351"/>
      <c r="F266" s="351"/>
      <c r="G266" s="344" t="s">
        <v>758</v>
      </c>
      <c r="H266" s="109"/>
      <c r="I266" s="360" t="s">
        <v>1014</v>
      </c>
      <c r="J266" s="85"/>
    </row>
    <row r="267" spans="1:10" x14ac:dyDescent="0.2">
      <c r="A267" s="85"/>
      <c r="B267" s="117"/>
      <c r="C267" s="112" t="s">
        <v>178</v>
      </c>
      <c r="D267" s="93" t="s">
        <v>107</v>
      </c>
      <c r="E267" s="112" t="s">
        <v>194</v>
      </c>
      <c r="F267" s="112">
        <v>297</v>
      </c>
      <c r="G267" s="345"/>
      <c r="H267" s="92" t="s">
        <v>566</v>
      </c>
      <c r="I267" s="361"/>
      <c r="J267" s="85"/>
    </row>
    <row r="268" spans="1:10" x14ac:dyDescent="0.2">
      <c r="A268" s="85"/>
      <c r="B268" s="117"/>
      <c r="C268" s="112" t="s">
        <v>18</v>
      </c>
      <c r="D268" s="112" t="s">
        <v>290</v>
      </c>
      <c r="E268" s="112" t="s">
        <v>194</v>
      </c>
      <c r="F268" s="112">
        <v>894</v>
      </c>
      <c r="G268" s="345"/>
      <c r="H268" s="94"/>
      <c r="I268" s="361"/>
      <c r="J268" s="85"/>
    </row>
    <row r="269" spans="1:10" x14ac:dyDescent="0.2">
      <c r="A269" s="85"/>
      <c r="B269" s="117"/>
      <c r="C269" s="112" t="s">
        <v>75</v>
      </c>
      <c r="D269" s="112" t="s">
        <v>242</v>
      </c>
      <c r="E269" s="112" t="s">
        <v>194</v>
      </c>
      <c r="F269" s="112">
        <v>660</v>
      </c>
      <c r="G269" s="345"/>
      <c r="H269" s="94"/>
      <c r="I269" s="361"/>
      <c r="J269" s="85"/>
    </row>
    <row r="270" spans="1:10" x14ac:dyDescent="0.2">
      <c r="A270" s="85"/>
      <c r="B270" s="119"/>
      <c r="C270" s="113" t="s">
        <v>76</v>
      </c>
      <c r="D270" s="113" t="s">
        <v>528</v>
      </c>
      <c r="E270" s="113" t="s">
        <v>194</v>
      </c>
      <c r="F270" s="113">
        <v>912</v>
      </c>
      <c r="G270" s="346"/>
      <c r="H270" s="95"/>
      <c r="I270" s="362"/>
      <c r="J270" s="85"/>
    </row>
    <row r="271" spans="1:10" ht="11.25" customHeight="1" x14ac:dyDescent="0.2">
      <c r="A271" s="85"/>
      <c r="B271" s="117">
        <v>116</v>
      </c>
      <c r="C271" s="352" t="s">
        <v>686</v>
      </c>
      <c r="D271" s="352"/>
      <c r="E271" s="352"/>
      <c r="F271" s="352"/>
      <c r="G271" s="345" t="s">
        <v>759</v>
      </c>
      <c r="H271" s="126"/>
      <c r="I271" s="360" t="s">
        <v>1014</v>
      </c>
      <c r="J271" s="85"/>
    </row>
    <row r="272" spans="1:10" x14ac:dyDescent="0.2">
      <c r="A272" s="85"/>
      <c r="B272" s="117"/>
      <c r="C272" s="112" t="s">
        <v>178</v>
      </c>
      <c r="D272" s="112" t="s">
        <v>302</v>
      </c>
      <c r="E272" s="112" t="s">
        <v>59</v>
      </c>
      <c r="F272" s="112">
        <v>133</v>
      </c>
      <c r="G272" s="345"/>
      <c r="H272" s="122" t="s">
        <v>566</v>
      </c>
      <c r="I272" s="361"/>
      <c r="J272" s="85"/>
    </row>
    <row r="273" spans="1:10" x14ac:dyDescent="0.2">
      <c r="A273" s="85"/>
      <c r="B273" s="117"/>
      <c r="C273" s="112" t="s">
        <v>18</v>
      </c>
      <c r="D273" s="112" t="s">
        <v>529</v>
      </c>
      <c r="E273" s="112" t="s">
        <v>6</v>
      </c>
      <c r="F273" s="112">
        <v>474</v>
      </c>
      <c r="G273" s="345"/>
      <c r="H273" s="126"/>
      <c r="I273" s="361"/>
      <c r="J273" s="85"/>
    </row>
    <row r="274" spans="1:10" x14ac:dyDescent="0.2">
      <c r="A274" s="85"/>
      <c r="B274" s="117"/>
      <c r="C274" s="112" t="s">
        <v>75</v>
      </c>
      <c r="D274" s="112" t="s">
        <v>530</v>
      </c>
      <c r="E274" s="112" t="s">
        <v>6</v>
      </c>
      <c r="F274" s="112">
        <v>586</v>
      </c>
      <c r="G274" s="345"/>
      <c r="H274" s="126"/>
      <c r="I274" s="361"/>
      <c r="J274" s="85"/>
    </row>
    <row r="275" spans="1:10" x14ac:dyDescent="0.2">
      <c r="A275" s="85"/>
      <c r="B275" s="117"/>
      <c r="C275" s="112" t="s">
        <v>76</v>
      </c>
      <c r="D275" s="112" t="s">
        <v>531</v>
      </c>
      <c r="E275" s="112" t="s">
        <v>6</v>
      </c>
      <c r="F275" s="112">
        <v>854</v>
      </c>
      <c r="G275" s="345"/>
      <c r="H275" s="126"/>
      <c r="I275" s="362"/>
      <c r="J275" s="85"/>
    </row>
    <row r="276" spans="1:10" ht="15" customHeight="1" x14ac:dyDescent="0.2">
      <c r="A276" s="85"/>
      <c r="B276" s="110">
        <v>117</v>
      </c>
      <c r="C276" s="351" t="s">
        <v>687</v>
      </c>
      <c r="D276" s="351"/>
      <c r="E276" s="351"/>
      <c r="F276" s="351"/>
      <c r="G276" s="344" t="s">
        <v>760</v>
      </c>
      <c r="H276" s="109"/>
      <c r="I276" s="360" t="s">
        <v>1014</v>
      </c>
      <c r="J276" s="85"/>
    </row>
    <row r="277" spans="1:10" ht="11.25" customHeight="1" x14ac:dyDescent="0.2">
      <c r="A277" s="85"/>
      <c r="B277" s="117"/>
      <c r="C277" s="112" t="s">
        <v>154</v>
      </c>
      <c r="D277" s="112" t="s">
        <v>148</v>
      </c>
      <c r="E277" s="112" t="s">
        <v>59</v>
      </c>
      <c r="F277" s="112">
        <v>1333</v>
      </c>
      <c r="G277" s="345"/>
      <c r="H277" s="92" t="s">
        <v>566</v>
      </c>
      <c r="I277" s="361"/>
      <c r="J277" s="85"/>
    </row>
    <row r="278" spans="1:10" x14ac:dyDescent="0.2">
      <c r="A278" s="85"/>
      <c r="B278" s="117"/>
      <c r="C278" s="112" t="s">
        <v>18</v>
      </c>
      <c r="D278" s="112" t="s">
        <v>149</v>
      </c>
      <c r="E278" s="112" t="s">
        <v>59</v>
      </c>
      <c r="F278" s="112">
        <v>829</v>
      </c>
      <c r="G278" s="345"/>
      <c r="H278" s="94"/>
      <c r="I278" s="361"/>
      <c r="J278" s="85"/>
    </row>
    <row r="279" spans="1:10" x14ac:dyDescent="0.2">
      <c r="A279" s="85"/>
      <c r="B279" s="117"/>
      <c r="C279" s="112" t="s">
        <v>75</v>
      </c>
      <c r="D279" s="112" t="s">
        <v>123</v>
      </c>
      <c r="E279" s="112" t="s">
        <v>6</v>
      </c>
      <c r="F279" s="112">
        <v>999</v>
      </c>
      <c r="G279" s="345"/>
      <c r="H279" s="94"/>
      <c r="I279" s="361"/>
      <c r="J279" s="85"/>
    </row>
    <row r="280" spans="1:10" x14ac:dyDescent="0.2">
      <c r="A280" s="85"/>
      <c r="B280" s="119"/>
      <c r="C280" s="113" t="s">
        <v>76</v>
      </c>
      <c r="D280" s="113" t="s">
        <v>532</v>
      </c>
      <c r="E280" s="113" t="s">
        <v>6</v>
      </c>
      <c r="F280" s="113">
        <v>870</v>
      </c>
      <c r="G280" s="346"/>
      <c r="H280" s="95"/>
      <c r="I280" s="362"/>
      <c r="J280" s="85"/>
    </row>
    <row r="281" spans="1:10" ht="15" customHeight="1" x14ac:dyDescent="0.2">
      <c r="A281" s="85"/>
      <c r="B281" s="110">
        <v>118</v>
      </c>
      <c r="C281" s="351" t="s">
        <v>687</v>
      </c>
      <c r="D281" s="351"/>
      <c r="E281" s="351"/>
      <c r="F281" s="351"/>
      <c r="G281" s="344" t="s">
        <v>762</v>
      </c>
      <c r="H281" s="109"/>
      <c r="I281" s="360" t="s">
        <v>1014</v>
      </c>
      <c r="J281" s="85"/>
    </row>
    <row r="282" spans="1:10" ht="11.25" customHeight="1" x14ac:dyDescent="0.2">
      <c r="A282" s="85"/>
      <c r="B282" s="117"/>
      <c r="C282" s="112" t="s">
        <v>178</v>
      </c>
      <c r="D282" s="112" t="s">
        <v>84</v>
      </c>
      <c r="E282" s="112" t="s">
        <v>6</v>
      </c>
      <c r="F282" s="112">
        <v>80</v>
      </c>
      <c r="G282" s="345"/>
      <c r="H282" s="92" t="s">
        <v>566</v>
      </c>
      <c r="I282" s="361"/>
      <c r="J282" s="85"/>
    </row>
    <row r="283" spans="1:10" x14ac:dyDescent="0.2">
      <c r="A283" s="85"/>
      <c r="B283" s="117"/>
      <c r="C283" s="112" t="s">
        <v>18</v>
      </c>
      <c r="D283" s="93" t="s">
        <v>535</v>
      </c>
      <c r="E283" s="112" t="s">
        <v>6</v>
      </c>
      <c r="F283" s="112">
        <v>232</v>
      </c>
      <c r="G283" s="345"/>
      <c r="H283" s="94"/>
      <c r="I283" s="361"/>
      <c r="J283" s="85"/>
    </row>
    <row r="284" spans="1:10" x14ac:dyDescent="0.2">
      <c r="A284" s="85"/>
      <c r="B284" s="117"/>
      <c r="C284" s="112" t="s">
        <v>75</v>
      </c>
      <c r="D284" s="112" t="s">
        <v>536</v>
      </c>
      <c r="E284" s="112" t="s">
        <v>6</v>
      </c>
      <c r="F284" s="112">
        <v>465</v>
      </c>
      <c r="G284" s="345"/>
      <c r="H284" s="94"/>
      <c r="I284" s="361"/>
      <c r="J284" s="85"/>
    </row>
    <row r="285" spans="1:10" x14ac:dyDescent="0.2">
      <c r="A285" s="85"/>
      <c r="B285" s="119"/>
      <c r="C285" s="113" t="s">
        <v>76</v>
      </c>
      <c r="D285" s="113" t="s">
        <v>537</v>
      </c>
      <c r="E285" s="113" t="s">
        <v>6</v>
      </c>
      <c r="F285" s="113">
        <v>491</v>
      </c>
      <c r="G285" s="346"/>
      <c r="H285" s="95"/>
      <c r="I285" s="362"/>
      <c r="J285" s="85"/>
    </row>
    <row r="286" spans="1:10" ht="15" customHeight="1" x14ac:dyDescent="0.2">
      <c r="A286" s="85"/>
      <c r="B286" s="117">
        <v>119</v>
      </c>
      <c r="C286" s="351" t="s">
        <v>860</v>
      </c>
      <c r="D286" s="351"/>
      <c r="E286" s="351"/>
      <c r="F286" s="351"/>
      <c r="G286" s="347" t="s">
        <v>956</v>
      </c>
      <c r="H286" s="126"/>
      <c r="I286" s="360" t="s">
        <v>1014</v>
      </c>
      <c r="J286" s="85"/>
    </row>
    <row r="287" spans="1:10" ht="11.25" customHeight="1" x14ac:dyDescent="0.2">
      <c r="B287" s="117"/>
      <c r="C287" s="112" t="s">
        <v>154</v>
      </c>
      <c r="D287" s="112" t="s">
        <v>162</v>
      </c>
      <c r="E287" s="112" t="s">
        <v>6</v>
      </c>
      <c r="F287" s="112">
        <v>1096</v>
      </c>
      <c r="G287" s="348"/>
      <c r="H287" s="122" t="s">
        <v>566</v>
      </c>
      <c r="I287" s="361"/>
    </row>
    <row r="288" spans="1:10" x14ac:dyDescent="0.2">
      <c r="B288" s="117"/>
      <c r="C288" s="112" t="s">
        <v>18</v>
      </c>
      <c r="D288" s="112" t="s">
        <v>419</v>
      </c>
      <c r="E288" s="112" t="s">
        <v>6</v>
      </c>
      <c r="F288" s="112">
        <v>939</v>
      </c>
      <c r="G288" s="348"/>
      <c r="H288" s="126"/>
      <c r="I288" s="361"/>
    </row>
    <row r="289" spans="2:9" x14ac:dyDescent="0.2">
      <c r="B289" s="117"/>
      <c r="C289" s="112" t="s">
        <v>75</v>
      </c>
      <c r="D289" s="112" t="s">
        <v>420</v>
      </c>
      <c r="E289" s="112" t="s">
        <v>6</v>
      </c>
      <c r="F289" s="112">
        <v>812</v>
      </c>
      <c r="G289" s="348"/>
      <c r="H289" s="126"/>
      <c r="I289" s="361"/>
    </row>
    <row r="290" spans="2:9" x14ac:dyDescent="0.2">
      <c r="B290" s="117"/>
      <c r="C290" s="112" t="s">
        <v>76</v>
      </c>
      <c r="D290" s="112" t="s">
        <v>295</v>
      </c>
      <c r="E290" s="112" t="s">
        <v>6</v>
      </c>
      <c r="F290" s="112">
        <v>644</v>
      </c>
      <c r="G290" s="349"/>
      <c r="H290" s="126"/>
      <c r="I290" s="362"/>
    </row>
    <row r="291" spans="2:9" ht="15" customHeight="1" x14ac:dyDescent="0.2">
      <c r="B291" s="110">
        <v>120</v>
      </c>
      <c r="C291" s="351" t="s">
        <v>860</v>
      </c>
      <c r="D291" s="351"/>
      <c r="E291" s="351"/>
      <c r="F291" s="351"/>
      <c r="G291" s="347" t="s">
        <v>955</v>
      </c>
      <c r="H291" s="109"/>
      <c r="I291" s="360" t="s">
        <v>1014</v>
      </c>
    </row>
    <row r="292" spans="2:9" ht="11.25" customHeight="1" x14ac:dyDescent="0.2">
      <c r="B292" s="117"/>
      <c r="C292" s="112" t="s">
        <v>178</v>
      </c>
      <c r="D292" s="112" t="s">
        <v>162</v>
      </c>
      <c r="E292" s="112" t="s">
        <v>59</v>
      </c>
      <c r="F292" s="112">
        <v>215</v>
      </c>
      <c r="G292" s="348"/>
      <c r="H292" s="92" t="s">
        <v>566</v>
      </c>
      <c r="I292" s="361"/>
    </row>
    <row r="293" spans="2:9" x14ac:dyDescent="0.2">
      <c r="B293" s="117"/>
      <c r="C293" s="112" t="s">
        <v>18</v>
      </c>
      <c r="D293" s="112" t="s">
        <v>538</v>
      </c>
      <c r="E293" s="112" t="s">
        <v>194</v>
      </c>
      <c r="F293" s="112">
        <v>546</v>
      </c>
      <c r="G293" s="348"/>
      <c r="H293" s="94"/>
      <c r="I293" s="361"/>
    </row>
    <row r="294" spans="2:9" x14ac:dyDescent="0.2">
      <c r="B294" s="117"/>
      <c r="C294" s="112" t="s">
        <v>75</v>
      </c>
      <c r="D294" s="112" t="s">
        <v>539</v>
      </c>
      <c r="E294" s="112" t="s">
        <v>6</v>
      </c>
      <c r="F294" s="112">
        <v>551</v>
      </c>
      <c r="G294" s="348"/>
      <c r="H294" s="94"/>
      <c r="I294" s="361"/>
    </row>
    <row r="295" spans="2:9" x14ac:dyDescent="0.2">
      <c r="B295" s="119"/>
      <c r="C295" s="113" t="s">
        <v>76</v>
      </c>
      <c r="D295" s="113" t="s">
        <v>449</v>
      </c>
      <c r="E295" s="113" t="s">
        <v>6</v>
      </c>
      <c r="F295" s="113">
        <v>511</v>
      </c>
      <c r="G295" s="349"/>
      <c r="H295" s="95"/>
      <c r="I295" s="362"/>
    </row>
    <row r="296" spans="2:9" x14ac:dyDescent="0.2">
      <c r="B296" s="110">
        <v>121</v>
      </c>
      <c r="C296" s="351" t="s">
        <v>861</v>
      </c>
      <c r="D296" s="351"/>
      <c r="E296" s="351"/>
      <c r="F296" s="351"/>
      <c r="G296" s="347" t="s">
        <v>953</v>
      </c>
      <c r="H296" s="109"/>
      <c r="I296" s="360" t="s">
        <v>988</v>
      </c>
    </row>
    <row r="297" spans="2:9" x14ac:dyDescent="0.2">
      <c r="B297" s="117"/>
      <c r="C297" s="112" t="s">
        <v>17</v>
      </c>
      <c r="D297" s="112" t="s">
        <v>131</v>
      </c>
      <c r="E297" s="112" t="s">
        <v>194</v>
      </c>
      <c r="F297" s="112">
        <v>259.3</v>
      </c>
      <c r="G297" s="348"/>
      <c r="H297" s="92" t="s">
        <v>566</v>
      </c>
      <c r="I297" s="361"/>
    </row>
    <row r="298" spans="2:9" ht="33" customHeight="1" x14ac:dyDescent="0.2">
      <c r="B298" s="119"/>
      <c r="C298" s="113" t="s">
        <v>245</v>
      </c>
      <c r="D298" s="113" t="s">
        <v>131</v>
      </c>
      <c r="E298" s="113" t="s">
        <v>194</v>
      </c>
      <c r="F298" s="113">
        <v>287.2</v>
      </c>
      <c r="G298" s="349"/>
      <c r="H298" s="95"/>
      <c r="I298" s="362"/>
    </row>
    <row r="299" spans="2:9" x14ac:dyDescent="0.2">
      <c r="B299" s="110">
        <v>122</v>
      </c>
      <c r="C299" s="351" t="s">
        <v>861</v>
      </c>
      <c r="D299" s="351"/>
      <c r="E299" s="351"/>
      <c r="F299" s="351"/>
      <c r="G299" s="347" t="s">
        <v>881</v>
      </c>
      <c r="H299" s="109"/>
      <c r="I299" s="354" t="s">
        <v>1016</v>
      </c>
    </row>
    <row r="300" spans="2:9" x14ac:dyDescent="0.2">
      <c r="B300" s="117"/>
      <c r="C300" s="112" t="s">
        <v>131</v>
      </c>
      <c r="D300" s="112" t="s">
        <v>158</v>
      </c>
      <c r="E300" s="112" t="s">
        <v>194</v>
      </c>
      <c r="F300" s="112">
        <v>4.3</v>
      </c>
      <c r="G300" s="348"/>
      <c r="H300" s="92" t="s">
        <v>566</v>
      </c>
      <c r="I300" s="355"/>
    </row>
    <row r="301" spans="2:9" x14ac:dyDescent="0.2">
      <c r="B301" s="117"/>
      <c r="C301" s="112" t="s">
        <v>131</v>
      </c>
      <c r="D301" s="112" t="s">
        <v>541</v>
      </c>
      <c r="E301" s="112" t="s">
        <v>194</v>
      </c>
      <c r="F301" s="112">
        <v>4.5999999999999996</v>
      </c>
      <c r="G301" s="348"/>
      <c r="H301" s="94"/>
      <c r="I301" s="355"/>
    </row>
    <row r="302" spans="2:9" x14ac:dyDescent="0.2">
      <c r="B302" s="117"/>
      <c r="C302" s="112" t="s">
        <v>131</v>
      </c>
      <c r="D302" s="112" t="s">
        <v>542</v>
      </c>
      <c r="E302" s="112" t="s">
        <v>194</v>
      </c>
      <c r="F302" s="112">
        <v>10</v>
      </c>
      <c r="G302" s="348"/>
      <c r="H302" s="94"/>
      <c r="I302" s="355"/>
    </row>
    <row r="303" spans="2:9" x14ac:dyDescent="0.2">
      <c r="B303" s="117"/>
      <c r="C303" s="112" t="s">
        <v>131</v>
      </c>
      <c r="D303" s="112" t="s">
        <v>543</v>
      </c>
      <c r="E303" s="112" t="s">
        <v>194</v>
      </c>
      <c r="F303" s="112">
        <v>11.4</v>
      </c>
      <c r="G303" s="348"/>
      <c r="H303" s="94"/>
      <c r="I303" s="355"/>
    </row>
    <row r="304" spans="2:9" x14ac:dyDescent="0.2">
      <c r="B304" s="117"/>
      <c r="C304" s="112" t="s">
        <v>131</v>
      </c>
      <c r="D304" s="112" t="s">
        <v>544</v>
      </c>
      <c r="E304" s="112" t="s">
        <v>194</v>
      </c>
      <c r="F304" s="112">
        <v>31.3</v>
      </c>
      <c r="G304" s="348"/>
      <c r="H304" s="94"/>
      <c r="I304" s="355"/>
    </row>
    <row r="305" spans="1:10" x14ac:dyDescent="0.2">
      <c r="B305" s="117"/>
      <c r="C305" s="112" t="s">
        <v>131</v>
      </c>
      <c r="D305" s="112" t="s">
        <v>545</v>
      </c>
      <c r="E305" s="112" t="s">
        <v>6</v>
      </c>
      <c r="F305" s="112">
        <v>40.6</v>
      </c>
      <c r="G305" s="348"/>
      <c r="H305" s="94"/>
      <c r="I305" s="355"/>
    </row>
    <row r="306" spans="1:10" x14ac:dyDescent="0.2">
      <c r="B306" s="117"/>
      <c r="C306" s="112" t="s">
        <v>131</v>
      </c>
      <c r="D306" s="112" t="s">
        <v>546</v>
      </c>
      <c r="E306" s="112" t="s">
        <v>6</v>
      </c>
      <c r="F306" s="112">
        <v>68.2</v>
      </c>
      <c r="G306" s="348"/>
      <c r="H306" s="94"/>
      <c r="I306" s="355"/>
    </row>
    <row r="307" spans="1:10" x14ac:dyDescent="0.2">
      <c r="B307" s="117"/>
      <c r="C307" s="112" t="s">
        <v>131</v>
      </c>
      <c r="D307" s="112" t="s">
        <v>547</v>
      </c>
      <c r="E307" s="112" t="s">
        <v>6</v>
      </c>
      <c r="F307" s="112">
        <v>105.1</v>
      </c>
      <c r="G307" s="348"/>
      <c r="H307" s="94"/>
      <c r="I307" s="355"/>
    </row>
    <row r="308" spans="1:10" x14ac:dyDescent="0.2">
      <c r="B308" s="117"/>
      <c r="C308" s="112" t="s">
        <v>131</v>
      </c>
      <c r="D308" s="112" t="s">
        <v>548</v>
      </c>
      <c r="E308" s="112" t="s">
        <v>6</v>
      </c>
      <c r="F308" s="112">
        <v>131.1</v>
      </c>
      <c r="G308" s="348"/>
      <c r="H308" s="94"/>
      <c r="I308" s="355"/>
    </row>
    <row r="309" spans="1:10" x14ac:dyDescent="0.2">
      <c r="B309" s="117"/>
      <c r="C309" s="112" t="s">
        <v>131</v>
      </c>
      <c r="D309" s="112" t="s">
        <v>549</v>
      </c>
      <c r="E309" s="112" t="s">
        <v>6</v>
      </c>
      <c r="F309" s="112">
        <v>121.5</v>
      </c>
      <c r="G309" s="348"/>
      <c r="H309" s="94"/>
      <c r="I309" s="355"/>
    </row>
    <row r="310" spans="1:10" x14ac:dyDescent="0.2">
      <c r="B310" s="117"/>
      <c r="C310" s="112" t="s">
        <v>131</v>
      </c>
      <c r="D310" s="112" t="s">
        <v>550</v>
      </c>
      <c r="E310" s="112" t="s">
        <v>6</v>
      </c>
      <c r="F310" s="112">
        <v>119.5</v>
      </c>
      <c r="G310" s="348"/>
      <c r="H310" s="94"/>
      <c r="I310" s="355"/>
    </row>
    <row r="311" spans="1:10" x14ac:dyDescent="0.2">
      <c r="B311" s="117"/>
      <c r="C311" s="112" t="s">
        <v>131</v>
      </c>
      <c r="D311" s="112" t="s">
        <v>551</v>
      </c>
      <c r="E311" s="112" t="s">
        <v>6</v>
      </c>
      <c r="F311" s="112">
        <v>113.7</v>
      </c>
      <c r="G311" s="348"/>
      <c r="H311" s="94"/>
      <c r="I311" s="355"/>
    </row>
    <row r="312" spans="1:10" x14ac:dyDescent="0.2">
      <c r="B312" s="117"/>
      <c r="C312" s="112" t="s">
        <v>131</v>
      </c>
      <c r="D312" s="112" t="s">
        <v>552</v>
      </c>
      <c r="E312" s="112" t="s">
        <v>6</v>
      </c>
      <c r="F312" s="112">
        <v>110.7</v>
      </c>
      <c r="G312" s="348"/>
      <c r="H312" s="94"/>
      <c r="I312" s="355"/>
    </row>
    <row r="313" spans="1:10" x14ac:dyDescent="0.2">
      <c r="B313" s="117"/>
      <c r="C313" s="112" t="s">
        <v>131</v>
      </c>
      <c r="D313" s="112" t="s">
        <v>553</v>
      </c>
      <c r="E313" s="112" t="s">
        <v>6</v>
      </c>
      <c r="F313" s="112">
        <v>107.1</v>
      </c>
      <c r="G313" s="348"/>
      <c r="H313" s="94"/>
      <c r="I313" s="355"/>
    </row>
    <row r="314" spans="1:10" x14ac:dyDescent="0.2">
      <c r="B314" s="119"/>
      <c r="C314" s="113" t="s">
        <v>131</v>
      </c>
      <c r="D314" s="113" t="s">
        <v>554</v>
      </c>
      <c r="E314" s="113" t="s">
        <v>6</v>
      </c>
      <c r="F314" s="113">
        <v>113.1</v>
      </c>
      <c r="G314" s="349"/>
      <c r="H314" s="95"/>
      <c r="I314" s="356"/>
    </row>
    <row r="315" spans="1:10" x14ac:dyDescent="0.2">
      <c r="A315" s="85"/>
      <c r="B315" s="110">
        <v>123</v>
      </c>
      <c r="C315" s="351" t="s">
        <v>688</v>
      </c>
      <c r="D315" s="351"/>
      <c r="E315" s="351"/>
      <c r="F315" s="351"/>
      <c r="G315" s="344" t="s">
        <v>763</v>
      </c>
      <c r="H315" s="109"/>
      <c r="I315" s="360" t="s">
        <v>1018</v>
      </c>
      <c r="J315" s="85"/>
    </row>
    <row r="316" spans="1:10" x14ac:dyDescent="0.2">
      <c r="A316" s="85"/>
      <c r="B316" s="117"/>
      <c r="C316" s="112" t="s">
        <v>131</v>
      </c>
      <c r="D316" s="112" t="s">
        <v>148</v>
      </c>
      <c r="E316" s="112" t="s">
        <v>194</v>
      </c>
      <c r="F316" s="112">
        <v>963.9</v>
      </c>
      <c r="G316" s="345"/>
      <c r="H316" s="92" t="s">
        <v>566</v>
      </c>
      <c r="I316" s="361"/>
      <c r="J316" s="85"/>
    </row>
    <row r="317" spans="1:10" x14ac:dyDescent="0.2">
      <c r="A317" s="85"/>
      <c r="B317" s="117"/>
      <c r="C317" s="112" t="s">
        <v>131</v>
      </c>
      <c r="D317" s="112" t="s">
        <v>502</v>
      </c>
      <c r="E317" s="112" t="s">
        <v>194</v>
      </c>
      <c r="F317" s="112">
        <v>877.9</v>
      </c>
      <c r="G317" s="345"/>
      <c r="H317" s="94"/>
      <c r="I317" s="361"/>
      <c r="J317" s="85"/>
    </row>
    <row r="318" spans="1:10" x14ac:dyDescent="0.2">
      <c r="A318" s="85"/>
      <c r="B318" s="117"/>
      <c r="C318" s="112" t="s">
        <v>131</v>
      </c>
      <c r="D318" s="112" t="s">
        <v>555</v>
      </c>
      <c r="E318" s="112" t="s">
        <v>194</v>
      </c>
      <c r="F318" s="112">
        <v>722.2</v>
      </c>
      <c r="G318" s="345"/>
      <c r="H318" s="94"/>
      <c r="I318" s="361"/>
      <c r="J318" s="85"/>
    </row>
    <row r="319" spans="1:10" x14ac:dyDescent="0.2">
      <c r="A319" s="85"/>
      <c r="B319" s="117"/>
      <c r="C319" s="112" t="s">
        <v>131</v>
      </c>
      <c r="D319" s="112" t="s">
        <v>124</v>
      </c>
      <c r="E319" s="112" t="s">
        <v>194</v>
      </c>
      <c r="F319" s="112">
        <v>697.5</v>
      </c>
      <c r="G319" s="345"/>
      <c r="H319" s="94"/>
      <c r="I319" s="361"/>
      <c r="J319" s="85"/>
    </row>
    <row r="320" spans="1:10" x14ac:dyDescent="0.2">
      <c r="A320" s="85"/>
      <c r="B320" s="119"/>
      <c r="C320" s="113" t="s">
        <v>131</v>
      </c>
      <c r="D320" s="113" t="s">
        <v>556</v>
      </c>
      <c r="E320" s="113" t="s">
        <v>194</v>
      </c>
      <c r="F320" s="113">
        <v>670.2</v>
      </c>
      <c r="G320" s="346"/>
      <c r="H320" s="95"/>
      <c r="I320" s="362"/>
      <c r="J320" s="85"/>
    </row>
    <row r="321" spans="1:10" ht="11.25" customHeight="1" x14ac:dyDescent="0.2">
      <c r="A321" s="85"/>
      <c r="B321" s="110">
        <v>124</v>
      </c>
      <c r="C321" s="351" t="s">
        <v>688</v>
      </c>
      <c r="D321" s="351"/>
      <c r="E321" s="351"/>
      <c r="F321" s="351"/>
      <c r="G321" s="344" t="s">
        <v>764</v>
      </c>
      <c r="H321" s="109"/>
      <c r="I321" s="360" t="s">
        <v>1018</v>
      </c>
      <c r="J321" s="85"/>
    </row>
    <row r="322" spans="1:10" x14ac:dyDescent="0.2">
      <c r="A322" s="85"/>
      <c r="B322" s="117"/>
      <c r="C322" s="112" t="s">
        <v>131</v>
      </c>
      <c r="D322" s="112" t="s">
        <v>148</v>
      </c>
      <c r="E322" s="112" t="s">
        <v>6</v>
      </c>
      <c r="F322" s="112">
        <v>275.5</v>
      </c>
      <c r="G322" s="345"/>
      <c r="H322" s="92" t="s">
        <v>566</v>
      </c>
      <c r="I322" s="361"/>
      <c r="J322" s="85"/>
    </row>
    <row r="323" spans="1:10" x14ac:dyDescent="0.2">
      <c r="A323" s="85"/>
      <c r="B323" s="117"/>
      <c r="C323" s="112" t="s">
        <v>131</v>
      </c>
      <c r="D323" s="112" t="s">
        <v>502</v>
      </c>
      <c r="E323" s="112" t="s">
        <v>194</v>
      </c>
      <c r="F323" s="112">
        <v>378.8</v>
      </c>
      <c r="G323" s="345"/>
      <c r="H323" s="94"/>
      <c r="I323" s="361"/>
      <c r="J323" s="85"/>
    </row>
    <row r="324" spans="1:10" x14ac:dyDescent="0.2">
      <c r="A324" s="85"/>
      <c r="B324" s="117"/>
      <c r="C324" s="112" t="s">
        <v>131</v>
      </c>
      <c r="D324" s="112" t="s">
        <v>555</v>
      </c>
      <c r="E324" s="112" t="s">
        <v>194</v>
      </c>
      <c r="F324" s="112">
        <v>407.3</v>
      </c>
      <c r="G324" s="345"/>
      <c r="H324" s="94"/>
      <c r="I324" s="361"/>
      <c r="J324" s="85"/>
    </row>
    <row r="325" spans="1:10" x14ac:dyDescent="0.2">
      <c r="A325" s="85"/>
      <c r="B325" s="117"/>
      <c r="C325" s="112" t="s">
        <v>131</v>
      </c>
      <c r="D325" s="112" t="s">
        <v>124</v>
      </c>
      <c r="E325" s="112" t="s">
        <v>194</v>
      </c>
      <c r="F325" s="112">
        <v>393.1</v>
      </c>
      <c r="G325" s="345"/>
      <c r="H325" s="94"/>
      <c r="I325" s="361"/>
      <c r="J325" s="85"/>
    </row>
    <row r="326" spans="1:10" x14ac:dyDescent="0.2">
      <c r="A326" s="85"/>
      <c r="B326" s="119"/>
      <c r="C326" s="113" t="s">
        <v>131</v>
      </c>
      <c r="D326" s="113" t="s">
        <v>556</v>
      </c>
      <c r="E326" s="113" t="s">
        <v>194</v>
      </c>
      <c r="F326" s="113">
        <v>549.6</v>
      </c>
      <c r="G326" s="346"/>
      <c r="H326" s="95"/>
      <c r="I326" s="362"/>
      <c r="J326" s="85"/>
    </row>
    <row r="327" spans="1:10" x14ac:dyDescent="0.2">
      <c r="A327" s="85"/>
      <c r="B327" s="110">
        <v>125</v>
      </c>
      <c r="C327" s="350" t="s">
        <v>862</v>
      </c>
      <c r="D327" s="350"/>
      <c r="E327" s="350"/>
      <c r="F327" s="350"/>
      <c r="G327" s="344" t="s">
        <v>944</v>
      </c>
      <c r="H327" s="109"/>
      <c r="I327" s="360" t="s">
        <v>1020</v>
      </c>
      <c r="J327" s="85"/>
    </row>
    <row r="328" spans="1:10" x14ac:dyDescent="0.2">
      <c r="B328" s="117"/>
      <c r="C328" s="112" t="s">
        <v>131</v>
      </c>
      <c r="D328" s="112" t="s">
        <v>36</v>
      </c>
      <c r="E328" s="97" t="s">
        <v>32</v>
      </c>
      <c r="F328" s="112">
        <v>60.3</v>
      </c>
      <c r="G328" s="345"/>
      <c r="H328" s="92" t="s">
        <v>566</v>
      </c>
      <c r="I328" s="361"/>
    </row>
    <row r="329" spans="1:10" ht="34.5" customHeight="1" x14ac:dyDescent="0.2">
      <c r="B329" s="119"/>
      <c r="C329" s="113" t="s">
        <v>131</v>
      </c>
      <c r="D329" s="113" t="s">
        <v>557</v>
      </c>
      <c r="E329" s="100" t="s">
        <v>32</v>
      </c>
      <c r="F329" s="113">
        <v>52.7</v>
      </c>
      <c r="G329" s="346"/>
      <c r="H329" s="95"/>
      <c r="I329" s="362"/>
    </row>
    <row r="330" spans="1:10" ht="11.25" customHeight="1" x14ac:dyDescent="0.2">
      <c r="B330" s="110">
        <v>126</v>
      </c>
      <c r="C330" s="350" t="s">
        <v>862</v>
      </c>
      <c r="D330" s="350"/>
      <c r="E330" s="350"/>
      <c r="F330" s="350"/>
      <c r="G330" s="344" t="s">
        <v>945</v>
      </c>
      <c r="H330" s="109"/>
      <c r="I330" s="360" t="s">
        <v>1020</v>
      </c>
    </row>
    <row r="331" spans="1:10" x14ac:dyDescent="0.2">
      <c r="B331" s="117"/>
      <c r="C331" s="112" t="s">
        <v>131</v>
      </c>
      <c r="D331" s="112" t="s">
        <v>36</v>
      </c>
      <c r="E331" s="112" t="s">
        <v>51</v>
      </c>
      <c r="F331" s="112">
        <v>61.7</v>
      </c>
      <c r="G331" s="345"/>
      <c r="H331" s="92" t="s">
        <v>566</v>
      </c>
      <c r="I331" s="361"/>
    </row>
    <row r="332" spans="1:10" ht="34.5" customHeight="1" x14ac:dyDescent="0.2">
      <c r="B332" s="119"/>
      <c r="C332" s="113" t="s">
        <v>131</v>
      </c>
      <c r="D332" s="113" t="s">
        <v>557</v>
      </c>
      <c r="E332" s="113" t="s">
        <v>6</v>
      </c>
      <c r="F332" s="113">
        <v>52.8</v>
      </c>
      <c r="G332" s="346"/>
      <c r="H332" s="95"/>
      <c r="I332" s="362"/>
    </row>
    <row r="333" spans="1:10" x14ac:dyDescent="0.2">
      <c r="B333" s="110">
        <v>127</v>
      </c>
      <c r="C333" s="351" t="s">
        <v>809</v>
      </c>
      <c r="D333" s="351"/>
      <c r="E333" s="351"/>
      <c r="F333" s="351"/>
      <c r="G333" s="347" t="s">
        <v>949</v>
      </c>
      <c r="H333" s="109"/>
      <c r="I333" s="354" t="s">
        <v>1022</v>
      </c>
    </row>
    <row r="334" spans="1:10" x14ac:dyDescent="0.2">
      <c r="B334" s="117"/>
      <c r="C334" s="112" t="s">
        <v>131</v>
      </c>
      <c r="D334" s="112" t="s">
        <v>84</v>
      </c>
      <c r="E334" s="112" t="s">
        <v>51</v>
      </c>
      <c r="F334" s="112">
        <v>2</v>
      </c>
      <c r="G334" s="348"/>
      <c r="H334" s="92" t="s">
        <v>566</v>
      </c>
      <c r="I334" s="355"/>
    </row>
    <row r="335" spans="1:10" x14ac:dyDescent="0.2">
      <c r="B335" s="117"/>
      <c r="C335" s="112" t="s">
        <v>131</v>
      </c>
      <c r="D335" s="93" t="s">
        <v>219</v>
      </c>
      <c r="E335" s="112" t="s">
        <v>51</v>
      </c>
      <c r="F335" s="112">
        <v>6.6</v>
      </c>
      <c r="G335" s="348"/>
      <c r="H335" s="94"/>
      <c r="I335" s="355"/>
    </row>
    <row r="336" spans="1:10" x14ac:dyDescent="0.2">
      <c r="B336" s="117"/>
      <c r="C336" s="112" t="s">
        <v>131</v>
      </c>
      <c r="D336" s="112" t="s">
        <v>502</v>
      </c>
      <c r="E336" s="112" t="s">
        <v>51</v>
      </c>
      <c r="F336" s="112">
        <v>4.9000000000000004</v>
      </c>
      <c r="G336" s="348"/>
      <c r="H336" s="94"/>
      <c r="I336" s="355"/>
    </row>
    <row r="337" spans="2:9" x14ac:dyDescent="0.2">
      <c r="B337" s="117"/>
      <c r="C337" s="112" t="s">
        <v>131</v>
      </c>
      <c r="D337" s="112" t="s">
        <v>555</v>
      </c>
      <c r="E337" s="112" t="s">
        <v>51</v>
      </c>
      <c r="F337" s="112">
        <v>3.4</v>
      </c>
      <c r="G337" s="348"/>
      <c r="H337" s="94"/>
      <c r="I337" s="355"/>
    </row>
    <row r="338" spans="2:9" x14ac:dyDescent="0.2">
      <c r="B338" s="117"/>
      <c r="C338" s="112" t="s">
        <v>131</v>
      </c>
      <c r="D338" s="112" t="s">
        <v>124</v>
      </c>
      <c r="E338" s="112" t="s">
        <v>51</v>
      </c>
      <c r="F338" s="112">
        <v>4.4000000000000004</v>
      </c>
      <c r="G338" s="348"/>
      <c r="H338" s="94"/>
      <c r="I338" s="355"/>
    </row>
    <row r="339" spans="2:9" x14ac:dyDescent="0.2">
      <c r="B339" s="117"/>
      <c r="C339" s="112" t="s">
        <v>131</v>
      </c>
      <c r="D339" s="112" t="s">
        <v>556</v>
      </c>
      <c r="E339" s="112" t="s">
        <v>51</v>
      </c>
      <c r="F339" s="112">
        <v>2.8</v>
      </c>
      <c r="G339" s="348"/>
      <c r="H339" s="94"/>
      <c r="I339" s="355"/>
    </row>
    <row r="340" spans="2:9" x14ac:dyDescent="0.2">
      <c r="B340" s="117"/>
      <c r="C340" s="112" t="s">
        <v>131</v>
      </c>
      <c r="D340" s="112" t="s">
        <v>558</v>
      </c>
      <c r="E340" s="112" t="s">
        <v>51</v>
      </c>
      <c r="F340" s="112">
        <v>1.4</v>
      </c>
      <c r="G340" s="348"/>
      <c r="H340" s="94"/>
      <c r="I340" s="355"/>
    </row>
    <row r="341" spans="2:9" x14ac:dyDescent="0.2">
      <c r="B341" s="117"/>
      <c r="C341" s="112" t="s">
        <v>131</v>
      </c>
      <c r="D341" s="112" t="s">
        <v>559</v>
      </c>
      <c r="E341" s="112" t="s">
        <v>51</v>
      </c>
      <c r="F341" s="112">
        <v>3.3</v>
      </c>
      <c r="G341" s="348"/>
      <c r="H341" s="94"/>
      <c r="I341" s="355"/>
    </row>
    <row r="342" spans="2:9" x14ac:dyDescent="0.2">
      <c r="B342" s="117"/>
      <c r="C342" s="112" t="s">
        <v>131</v>
      </c>
      <c r="D342" s="112" t="s">
        <v>560</v>
      </c>
      <c r="E342" s="112" t="s">
        <v>51</v>
      </c>
      <c r="F342" s="112">
        <v>3.3</v>
      </c>
      <c r="G342" s="348"/>
      <c r="H342" s="94"/>
      <c r="I342" s="355"/>
    </row>
    <row r="343" spans="2:9" x14ac:dyDescent="0.2">
      <c r="B343" s="119"/>
      <c r="C343" s="113" t="s">
        <v>131</v>
      </c>
      <c r="D343" s="113" t="s">
        <v>561</v>
      </c>
      <c r="E343" s="113" t="s">
        <v>51</v>
      </c>
      <c r="F343" s="113">
        <v>2.1</v>
      </c>
      <c r="G343" s="349"/>
      <c r="H343" s="95"/>
      <c r="I343" s="356"/>
    </row>
  </sheetData>
  <mergeCells count="201">
    <mergeCell ref="C330:F330"/>
    <mergeCell ref="G330:G332"/>
    <mergeCell ref="I330:I332"/>
    <mergeCell ref="C333:F333"/>
    <mergeCell ref="G333:G343"/>
    <mergeCell ref="I333:I343"/>
    <mergeCell ref="C30:F30"/>
    <mergeCell ref="G30:G33"/>
    <mergeCell ref="C200:F200"/>
    <mergeCell ref="G200:G204"/>
    <mergeCell ref="C205:F205"/>
    <mergeCell ref="G205:G209"/>
    <mergeCell ref="C327:F327"/>
    <mergeCell ref="G327:G329"/>
    <mergeCell ref="I327:I329"/>
    <mergeCell ref="C321:F321"/>
    <mergeCell ref="G321:G326"/>
    <mergeCell ref="I321:I326"/>
    <mergeCell ref="C299:F299"/>
    <mergeCell ref="G299:G314"/>
    <mergeCell ref="I299:I314"/>
    <mergeCell ref="C315:F315"/>
    <mergeCell ref="G315:G320"/>
    <mergeCell ref="I315:I320"/>
    <mergeCell ref="C296:F296"/>
    <mergeCell ref="G296:G298"/>
    <mergeCell ref="I296:I298"/>
    <mergeCell ref="C281:F281"/>
    <mergeCell ref="G281:G285"/>
    <mergeCell ref="I281:I285"/>
    <mergeCell ref="C286:F286"/>
    <mergeCell ref="G286:G290"/>
    <mergeCell ref="I286:I290"/>
    <mergeCell ref="C291:F291"/>
    <mergeCell ref="G291:G295"/>
    <mergeCell ref="I291:I295"/>
    <mergeCell ref="C271:F271"/>
    <mergeCell ref="G271:G275"/>
    <mergeCell ref="I271:I275"/>
    <mergeCell ref="C276:F276"/>
    <mergeCell ref="G276:G280"/>
    <mergeCell ref="I276:I280"/>
    <mergeCell ref="C261:F261"/>
    <mergeCell ref="G261:G265"/>
    <mergeCell ref="I261:I265"/>
    <mergeCell ref="C266:F266"/>
    <mergeCell ref="G266:G270"/>
    <mergeCell ref="I266:I270"/>
    <mergeCell ref="C255:F255"/>
    <mergeCell ref="G255:G260"/>
    <mergeCell ref="I255:I260"/>
    <mergeCell ref="C248:F248"/>
    <mergeCell ref="G248:G254"/>
    <mergeCell ref="I248:I254"/>
    <mergeCell ref="C236:F236"/>
    <mergeCell ref="G236:G240"/>
    <mergeCell ref="I236:I240"/>
    <mergeCell ref="C241:F241"/>
    <mergeCell ref="G241:G247"/>
    <mergeCell ref="I241:I247"/>
    <mergeCell ref="C224:F224"/>
    <mergeCell ref="G224:G227"/>
    <mergeCell ref="I224:I227"/>
    <mergeCell ref="C228:F228"/>
    <mergeCell ref="G228:G230"/>
    <mergeCell ref="I228:I230"/>
    <mergeCell ref="C231:F231"/>
    <mergeCell ref="G231:G235"/>
    <mergeCell ref="I231:I235"/>
    <mergeCell ref="C210:F210"/>
    <mergeCell ref="G210:G216"/>
    <mergeCell ref="I210:I216"/>
    <mergeCell ref="C217:F217"/>
    <mergeCell ref="G217:G220"/>
    <mergeCell ref="I217:I220"/>
    <mergeCell ref="C221:F221"/>
    <mergeCell ref="G221:G223"/>
    <mergeCell ref="I221:I223"/>
    <mergeCell ref="I200:I204"/>
    <mergeCell ref="I205:I209"/>
    <mergeCell ref="C187:F187"/>
    <mergeCell ref="G187:G189"/>
    <mergeCell ref="I187:I189"/>
    <mergeCell ref="C190:F190"/>
    <mergeCell ref="G190:G192"/>
    <mergeCell ref="I190:I192"/>
    <mergeCell ref="C193:F193"/>
    <mergeCell ref="G193:G199"/>
    <mergeCell ref="I193:I199"/>
    <mergeCell ref="C168:F168"/>
    <mergeCell ref="G168:G174"/>
    <mergeCell ref="I168:I174"/>
    <mergeCell ref="C175:F175"/>
    <mergeCell ref="G175:G178"/>
    <mergeCell ref="I175:I178"/>
    <mergeCell ref="C179:F179"/>
    <mergeCell ref="G179:G186"/>
    <mergeCell ref="I179:I186"/>
    <mergeCell ref="C157:F157"/>
    <mergeCell ref="G157:G160"/>
    <mergeCell ref="I157:I160"/>
    <mergeCell ref="C161:F161"/>
    <mergeCell ref="G161:G164"/>
    <mergeCell ref="I161:I164"/>
    <mergeCell ref="C165:F165"/>
    <mergeCell ref="G165:G167"/>
    <mergeCell ref="I165:I167"/>
    <mergeCell ref="C145:F145"/>
    <mergeCell ref="G145:G148"/>
    <mergeCell ref="I145:I148"/>
    <mergeCell ref="C149:F149"/>
    <mergeCell ref="G149:G152"/>
    <mergeCell ref="I149:I152"/>
    <mergeCell ref="C153:F153"/>
    <mergeCell ref="G153:G156"/>
    <mergeCell ref="I153:I156"/>
    <mergeCell ref="C135:F135"/>
    <mergeCell ref="G135:G137"/>
    <mergeCell ref="I135:I137"/>
    <mergeCell ref="C138:F138"/>
    <mergeCell ref="G138:G140"/>
    <mergeCell ref="I138:I140"/>
    <mergeCell ref="C141:F141"/>
    <mergeCell ref="G141:G144"/>
    <mergeCell ref="I141:I144"/>
    <mergeCell ref="C119:F119"/>
    <mergeCell ref="G119:G124"/>
    <mergeCell ref="I119:I124"/>
    <mergeCell ref="C125:F125"/>
    <mergeCell ref="G125:G129"/>
    <mergeCell ref="I125:I129"/>
    <mergeCell ref="C130:F130"/>
    <mergeCell ref="G130:G134"/>
    <mergeCell ref="I130:I134"/>
    <mergeCell ref="C101:F101"/>
    <mergeCell ref="G101:G106"/>
    <mergeCell ref="I101:I106"/>
    <mergeCell ref="C107:F107"/>
    <mergeCell ref="G107:G112"/>
    <mergeCell ref="I107:I112"/>
    <mergeCell ref="C113:F113"/>
    <mergeCell ref="G113:G118"/>
    <mergeCell ref="I113:I118"/>
    <mergeCell ref="C85:F85"/>
    <mergeCell ref="G85:G88"/>
    <mergeCell ref="I85:I88"/>
    <mergeCell ref="C89:F89"/>
    <mergeCell ref="G89:G94"/>
    <mergeCell ref="I89:I94"/>
    <mergeCell ref="C95:F95"/>
    <mergeCell ref="G95:G100"/>
    <mergeCell ref="I95:I100"/>
    <mergeCell ref="I62:I64"/>
    <mergeCell ref="C65:F65"/>
    <mergeCell ref="G65:G67"/>
    <mergeCell ref="I65:I67"/>
    <mergeCell ref="I68:I70"/>
    <mergeCell ref="C68:F68"/>
    <mergeCell ref="G68:G70"/>
    <mergeCell ref="C34:F34"/>
    <mergeCell ref="G34:G38"/>
    <mergeCell ref="I34:I38"/>
    <mergeCell ref="G50:G55"/>
    <mergeCell ref="I50:I55"/>
    <mergeCell ref="C56:F56"/>
    <mergeCell ref="G56:G58"/>
    <mergeCell ref="I56:I58"/>
    <mergeCell ref="C59:F59"/>
    <mergeCell ref="G59:G61"/>
    <mergeCell ref="I59:I61"/>
    <mergeCell ref="C62:F62"/>
    <mergeCell ref="G62:G64"/>
    <mergeCell ref="C50:F50"/>
    <mergeCell ref="G44:G49"/>
    <mergeCell ref="I44:I49"/>
    <mergeCell ref="C44:F44"/>
    <mergeCell ref="G74:G78"/>
    <mergeCell ref="I74:I78"/>
    <mergeCell ref="C79:F79"/>
    <mergeCell ref="G79:G84"/>
    <mergeCell ref="I79:I84"/>
    <mergeCell ref="C71:F71"/>
    <mergeCell ref="G71:G73"/>
    <mergeCell ref="I71:I73"/>
    <mergeCell ref="C74:F74"/>
    <mergeCell ref="C3:F3"/>
    <mergeCell ref="G3:G9"/>
    <mergeCell ref="I3:I9"/>
    <mergeCell ref="C10:F10"/>
    <mergeCell ref="G10:G16"/>
    <mergeCell ref="I10:I16"/>
    <mergeCell ref="C39:F39"/>
    <mergeCell ref="G39:G43"/>
    <mergeCell ref="I39:I43"/>
    <mergeCell ref="G24:G29"/>
    <mergeCell ref="I24:I29"/>
    <mergeCell ref="I30:I33"/>
    <mergeCell ref="I17:I23"/>
    <mergeCell ref="C17:F17"/>
    <mergeCell ref="G17:G23"/>
    <mergeCell ref="C24:F24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050-08F6-4C5F-8286-CD2998B82D82}">
  <dimension ref="A1:N127"/>
  <sheetViews>
    <sheetView topLeftCell="A94" workbookViewId="0">
      <selection activeCell="N6" sqref="N6:N43"/>
    </sheetView>
  </sheetViews>
  <sheetFormatPr defaultColWidth="9.140625" defaultRowHeight="11.25" x14ac:dyDescent="0.2"/>
  <cols>
    <col min="1" max="1" width="9.140625" style="87"/>
    <col min="2" max="2" width="5.85546875" style="8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 customWidth="1"/>
    <col min="7" max="7" width="18.42578125" style="87" customWidth="1"/>
    <col min="8" max="8" width="5" style="87" customWidth="1"/>
    <col min="9" max="9" width="6.140625" style="87" customWidth="1"/>
    <col min="10" max="11" width="9.140625" style="87"/>
    <col min="12" max="12" width="12.140625" style="87" customWidth="1"/>
    <col min="13" max="16384" width="9.140625" style="87"/>
  </cols>
  <sheetData>
    <row r="1" spans="1:14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</row>
    <row r="2" spans="1:14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114"/>
    </row>
    <row r="3" spans="1:14" s="111" customFormat="1" x14ac:dyDescent="0.2">
      <c r="B3" s="110">
        <v>128</v>
      </c>
      <c r="C3" s="351" t="s">
        <v>830</v>
      </c>
      <c r="D3" s="351"/>
      <c r="E3" s="351"/>
      <c r="F3" s="351"/>
      <c r="G3" s="347" t="s">
        <v>877</v>
      </c>
      <c r="H3" s="104"/>
      <c r="I3" s="357" t="s">
        <v>1023</v>
      </c>
    </row>
    <row r="4" spans="1:14" s="111" customFormat="1" x14ac:dyDescent="0.2">
      <c r="B4" s="117"/>
      <c r="C4" s="112" t="s">
        <v>131</v>
      </c>
      <c r="D4" s="112" t="s">
        <v>148</v>
      </c>
      <c r="E4" s="97" t="s">
        <v>118</v>
      </c>
      <c r="F4" s="112">
        <v>30.4</v>
      </c>
      <c r="G4" s="348"/>
      <c r="H4" s="92" t="s">
        <v>291</v>
      </c>
      <c r="I4" s="358"/>
    </row>
    <row r="5" spans="1:14" s="111" customFormat="1" ht="36.75" customHeight="1" x14ac:dyDescent="0.2">
      <c r="B5" s="119"/>
      <c r="C5" s="113" t="s">
        <v>131</v>
      </c>
      <c r="D5" s="113" t="s">
        <v>290</v>
      </c>
      <c r="E5" s="100" t="s">
        <v>118</v>
      </c>
      <c r="F5" s="113">
        <v>6.1</v>
      </c>
      <c r="G5" s="349"/>
      <c r="H5" s="103"/>
      <c r="I5" s="359"/>
    </row>
    <row r="6" spans="1:14" s="111" customFormat="1" ht="11.25" customHeight="1" x14ac:dyDescent="0.2">
      <c r="A6" s="102"/>
      <c r="B6" s="110">
        <v>129</v>
      </c>
      <c r="C6" s="351" t="s">
        <v>613</v>
      </c>
      <c r="D6" s="351"/>
      <c r="E6" s="351"/>
      <c r="F6" s="351"/>
      <c r="G6" s="344" t="s">
        <v>738</v>
      </c>
      <c r="H6" s="104"/>
      <c r="I6" s="357" t="s">
        <v>1025</v>
      </c>
      <c r="J6" s="102"/>
      <c r="N6" s="114" t="s">
        <v>967</v>
      </c>
    </row>
    <row r="7" spans="1:14" s="111" customFormat="1" x14ac:dyDescent="0.2">
      <c r="A7" s="102"/>
      <c r="B7" s="117"/>
      <c r="C7" s="112" t="s">
        <v>131</v>
      </c>
      <c r="D7" s="112" t="s">
        <v>84</v>
      </c>
      <c r="E7" s="97" t="s">
        <v>32</v>
      </c>
      <c r="F7" s="112">
        <v>40.799999999999997</v>
      </c>
      <c r="G7" s="345"/>
      <c r="H7" s="92" t="s">
        <v>346</v>
      </c>
      <c r="I7" s="358"/>
      <c r="J7" s="102"/>
      <c r="N7" s="114" t="s">
        <v>968</v>
      </c>
    </row>
    <row r="8" spans="1:14" s="111" customFormat="1" ht="33.75" customHeight="1" x14ac:dyDescent="0.2">
      <c r="A8" s="102"/>
      <c r="B8" s="119"/>
      <c r="C8" s="113" t="s">
        <v>131</v>
      </c>
      <c r="D8" s="107" t="s">
        <v>219</v>
      </c>
      <c r="E8" s="113" t="s">
        <v>51</v>
      </c>
      <c r="F8" s="113">
        <v>34.5</v>
      </c>
      <c r="G8" s="346"/>
      <c r="H8" s="103"/>
      <c r="I8" s="359"/>
      <c r="J8" s="102"/>
      <c r="N8" s="114" t="s">
        <v>969</v>
      </c>
    </row>
    <row r="9" spans="1:14" s="111" customFormat="1" ht="11.25" customHeight="1" x14ac:dyDescent="0.2">
      <c r="A9" s="102"/>
      <c r="B9" s="110">
        <v>130</v>
      </c>
      <c r="C9" s="351" t="s">
        <v>613</v>
      </c>
      <c r="D9" s="351"/>
      <c r="E9" s="351"/>
      <c r="F9" s="351"/>
      <c r="G9" s="344" t="s">
        <v>739</v>
      </c>
      <c r="H9" s="104"/>
      <c r="I9" s="357" t="s">
        <v>1025</v>
      </c>
      <c r="J9" s="102"/>
      <c r="N9" s="87" t="s">
        <v>970</v>
      </c>
    </row>
    <row r="10" spans="1:14" s="111" customFormat="1" x14ac:dyDescent="0.2">
      <c r="A10" s="102"/>
      <c r="B10" s="117"/>
      <c r="C10" s="112" t="s">
        <v>131</v>
      </c>
      <c r="D10" s="112" t="s">
        <v>84</v>
      </c>
      <c r="E10" s="112" t="s">
        <v>186</v>
      </c>
      <c r="F10" s="112">
        <v>45.2</v>
      </c>
      <c r="G10" s="345"/>
      <c r="H10" s="92" t="s">
        <v>346</v>
      </c>
      <c r="I10" s="358"/>
      <c r="J10" s="102"/>
      <c r="N10" s="87" t="s">
        <v>971</v>
      </c>
    </row>
    <row r="11" spans="1:14" s="111" customFormat="1" ht="31.5" customHeight="1" x14ac:dyDescent="0.2">
      <c r="A11" s="102"/>
      <c r="B11" s="119"/>
      <c r="C11" s="113" t="s">
        <v>131</v>
      </c>
      <c r="D11" s="107" t="s">
        <v>219</v>
      </c>
      <c r="E11" s="100" t="s">
        <v>32</v>
      </c>
      <c r="F11" s="113">
        <v>71.099999999999994</v>
      </c>
      <c r="G11" s="346"/>
      <c r="H11" s="103"/>
      <c r="I11" s="359"/>
      <c r="J11" s="102"/>
      <c r="N11" s="87" t="s">
        <v>973</v>
      </c>
    </row>
    <row r="12" spans="1:14" s="111" customFormat="1" x14ac:dyDescent="0.2">
      <c r="A12" s="102"/>
      <c r="B12" s="117">
        <v>131</v>
      </c>
      <c r="C12" s="352" t="s">
        <v>683</v>
      </c>
      <c r="D12" s="352"/>
      <c r="E12" s="352"/>
      <c r="F12" s="352"/>
      <c r="G12" s="345" t="s">
        <v>754</v>
      </c>
      <c r="H12" s="122"/>
      <c r="I12" s="360" t="s">
        <v>1027</v>
      </c>
      <c r="J12" s="102"/>
      <c r="N12" s="87" t="s">
        <v>975</v>
      </c>
    </row>
    <row r="13" spans="1:14" x14ac:dyDescent="0.2">
      <c r="A13" s="85"/>
      <c r="B13" s="117"/>
      <c r="C13" s="112" t="s">
        <v>393</v>
      </c>
      <c r="D13" s="112" t="s">
        <v>512</v>
      </c>
      <c r="E13" s="112" t="s">
        <v>59</v>
      </c>
      <c r="F13" s="112">
        <v>3.6</v>
      </c>
      <c r="G13" s="345"/>
      <c r="H13" s="122" t="s">
        <v>565</v>
      </c>
      <c r="I13" s="361"/>
      <c r="J13" s="85"/>
      <c r="N13" s="87" t="s">
        <v>977</v>
      </c>
    </row>
    <row r="14" spans="1:14" x14ac:dyDescent="0.2">
      <c r="A14" s="85"/>
      <c r="B14" s="117"/>
      <c r="C14" s="112" t="s">
        <v>509</v>
      </c>
      <c r="D14" s="93" t="s">
        <v>513</v>
      </c>
      <c r="E14" s="112" t="s">
        <v>6</v>
      </c>
      <c r="F14" s="112">
        <v>3.6</v>
      </c>
      <c r="G14" s="345"/>
      <c r="H14" s="126"/>
      <c r="I14" s="361"/>
      <c r="J14" s="85"/>
      <c r="N14" s="87" t="s">
        <v>978</v>
      </c>
    </row>
    <row r="15" spans="1:14" x14ac:dyDescent="0.2">
      <c r="A15" s="85"/>
      <c r="B15" s="117"/>
      <c r="C15" s="112" t="s">
        <v>510</v>
      </c>
      <c r="D15" s="112" t="s">
        <v>514</v>
      </c>
      <c r="E15" s="112" t="s">
        <v>6</v>
      </c>
      <c r="F15" s="112">
        <v>0.7</v>
      </c>
      <c r="G15" s="345"/>
      <c r="H15" s="126"/>
      <c r="I15" s="361"/>
      <c r="J15" s="85"/>
      <c r="N15" s="87" t="s">
        <v>979</v>
      </c>
    </row>
    <row r="16" spans="1:14" x14ac:dyDescent="0.2">
      <c r="A16" s="85"/>
      <c r="B16" s="117"/>
      <c r="C16" s="112" t="s">
        <v>511</v>
      </c>
      <c r="D16" s="112" t="s">
        <v>515</v>
      </c>
      <c r="E16" s="112" t="s">
        <v>117</v>
      </c>
      <c r="F16" s="112">
        <v>0.7</v>
      </c>
      <c r="G16" s="345"/>
      <c r="H16" s="126"/>
      <c r="I16" s="362"/>
      <c r="J16" s="85"/>
      <c r="N16" s="87" t="s">
        <v>980</v>
      </c>
    </row>
    <row r="17" spans="1:14" x14ac:dyDescent="0.2">
      <c r="A17" s="85"/>
      <c r="B17" s="110">
        <v>132</v>
      </c>
      <c r="C17" s="351" t="s">
        <v>633</v>
      </c>
      <c r="D17" s="351"/>
      <c r="E17" s="351"/>
      <c r="F17" s="351"/>
      <c r="G17" s="344" t="s">
        <v>701</v>
      </c>
      <c r="H17" s="109"/>
      <c r="I17" s="360" t="s">
        <v>1029</v>
      </c>
      <c r="J17" s="85"/>
      <c r="N17" s="87" t="s">
        <v>981</v>
      </c>
    </row>
    <row r="18" spans="1:14" s="111" customFormat="1" ht="15" customHeight="1" x14ac:dyDescent="0.2">
      <c r="A18" s="102"/>
      <c r="B18" s="117"/>
      <c r="C18" s="112" t="s">
        <v>17</v>
      </c>
      <c r="D18" s="112" t="s">
        <v>84</v>
      </c>
      <c r="E18" s="97" t="s">
        <v>31</v>
      </c>
      <c r="F18" s="112">
        <v>7.3</v>
      </c>
      <c r="G18" s="345"/>
      <c r="H18" s="92" t="s">
        <v>34</v>
      </c>
      <c r="I18" s="361"/>
      <c r="J18" s="102"/>
      <c r="N18" s="87" t="s">
        <v>982</v>
      </c>
    </row>
    <row r="19" spans="1:14" s="111" customFormat="1" ht="32.25" customHeight="1" x14ac:dyDescent="0.2">
      <c r="A19" s="102"/>
      <c r="B19" s="117"/>
      <c r="C19" s="112" t="s">
        <v>784</v>
      </c>
      <c r="D19" s="112" t="s">
        <v>123</v>
      </c>
      <c r="E19" s="112" t="s">
        <v>31</v>
      </c>
      <c r="F19" s="112">
        <v>6.1</v>
      </c>
      <c r="G19" s="346"/>
      <c r="H19" s="92"/>
      <c r="I19" s="362"/>
      <c r="J19" s="102"/>
      <c r="N19" s="87" t="s">
        <v>983</v>
      </c>
    </row>
    <row r="20" spans="1:14" s="111" customFormat="1" ht="11.25" customHeight="1" x14ac:dyDescent="0.2">
      <c r="A20" s="102"/>
      <c r="B20" s="110">
        <v>133</v>
      </c>
      <c r="C20" s="351" t="s">
        <v>633</v>
      </c>
      <c r="D20" s="351"/>
      <c r="E20" s="351"/>
      <c r="F20" s="351"/>
      <c r="G20" s="344" t="s">
        <v>702</v>
      </c>
      <c r="H20" s="104"/>
      <c r="I20" s="360" t="s">
        <v>1029</v>
      </c>
      <c r="J20" s="102"/>
      <c r="N20" s="87" t="s">
        <v>984</v>
      </c>
    </row>
    <row r="21" spans="1:14" s="111" customFormat="1" x14ac:dyDescent="0.2">
      <c r="A21" s="102"/>
      <c r="B21" s="117"/>
      <c r="C21" s="112" t="s">
        <v>17</v>
      </c>
      <c r="D21" s="112" t="s">
        <v>84</v>
      </c>
      <c r="E21" s="97" t="s">
        <v>68</v>
      </c>
      <c r="F21" s="112">
        <v>17</v>
      </c>
      <c r="G21" s="345"/>
      <c r="H21" s="92" t="s">
        <v>34</v>
      </c>
      <c r="I21" s="361"/>
      <c r="J21" s="102"/>
      <c r="N21" s="87" t="s">
        <v>985</v>
      </c>
    </row>
    <row r="22" spans="1:14" s="111" customFormat="1" ht="29.25" customHeight="1" x14ac:dyDescent="0.2">
      <c r="A22" s="102"/>
      <c r="B22" s="119"/>
      <c r="C22" s="113" t="s">
        <v>879</v>
      </c>
      <c r="D22" s="113" t="s">
        <v>125</v>
      </c>
      <c r="E22" s="113" t="s">
        <v>117</v>
      </c>
      <c r="F22" s="113">
        <v>5.6</v>
      </c>
      <c r="G22" s="346"/>
      <c r="H22" s="103"/>
      <c r="I22" s="362"/>
      <c r="J22" s="102"/>
      <c r="N22" s="87" t="s">
        <v>986</v>
      </c>
    </row>
    <row r="23" spans="1:14" s="111" customFormat="1" x14ac:dyDescent="0.2">
      <c r="B23" s="117">
        <v>134</v>
      </c>
      <c r="C23" s="351" t="s">
        <v>816</v>
      </c>
      <c r="D23" s="351"/>
      <c r="E23" s="351"/>
      <c r="F23" s="351"/>
      <c r="G23" s="347" t="s">
        <v>894</v>
      </c>
      <c r="H23" s="122"/>
      <c r="I23" s="367" t="s">
        <v>786</v>
      </c>
      <c r="N23" s="87" t="s">
        <v>991</v>
      </c>
    </row>
    <row r="24" spans="1:14" s="111" customFormat="1" x14ac:dyDescent="0.2">
      <c r="B24" s="117"/>
      <c r="C24" s="112" t="s">
        <v>154</v>
      </c>
      <c r="D24" s="112" t="s">
        <v>62</v>
      </c>
      <c r="E24" s="112" t="s">
        <v>283</v>
      </c>
      <c r="F24" s="112">
        <v>141.69999999999999</v>
      </c>
      <c r="G24" s="348"/>
      <c r="H24" s="122" t="s">
        <v>234</v>
      </c>
      <c r="I24" s="368"/>
      <c r="N24" s="87" t="s">
        <v>992</v>
      </c>
    </row>
    <row r="25" spans="1:14" s="111" customFormat="1" x14ac:dyDescent="0.2">
      <c r="B25" s="117"/>
      <c r="C25" s="112" t="s">
        <v>278</v>
      </c>
      <c r="D25" s="112" t="s">
        <v>281</v>
      </c>
      <c r="E25" s="112" t="s">
        <v>6</v>
      </c>
      <c r="F25" s="112">
        <v>117.4</v>
      </c>
      <c r="G25" s="348"/>
      <c r="H25" s="122"/>
      <c r="I25" s="368"/>
      <c r="N25" s="87" t="s">
        <v>993</v>
      </c>
    </row>
    <row r="26" spans="1:14" s="111" customFormat="1" x14ac:dyDescent="0.2">
      <c r="B26" s="117"/>
      <c r="C26" s="112" t="s">
        <v>279</v>
      </c>
      <c r="D26" s="112" t="s">
        <v>147</v>
      </c>
      <c r="E26" s="112" t="s">
        <v>6</v>
      </c>
      <c r="F26" s="112">
        <v>121.5</v>
      </c>
      <c r="G26" s="348"/>
      <c r="H26" s="122"/>
      <c r="I26" s="368"/>
      <c r="N26" s="87" t="s">
        <v>994</v>
      </c>
    </row>
    <row r="27" spans="1:14" s="111" customFormat="1" x14ac:dyDescent="0.2">
      <c r="B27" s="117"/>
      <c r="C27" s="112" t="s">
        <v>280</v>
      </c>
      <c r="D27" s="112" t="s">
        <v>282</v>
      </c>
      <c r="E27" s="112" t="s">
        <v>283</v>
      </c>
      <c r="F27" s="112">
        <v>46.2</v>
      </c>
      <c r="G27" s="349"/>
      <c r="H27" s="122"/>
      <c r="I27" s="369"/>
      <c r="N27" s="87" t="s">
        <v>997</v>
      </c>
    </row>
    <row r="28" spans="1:14" s="111" customFormat="1" x14ac:dyDescent="0.2">
      <c r="A28" s="102"/>
      <c r="B28" s="110">
        <v>135</v>
      </c>
      <c r="C28" s="351" t="s">
        <v>663</v>
      </c>
      <c r="D28" s="351"/>
      <c r="E28" s="351"/>
      <c r="F28" s="351"/>
      <c r="G28" s="344" t="s">
        <v>733</v>
      </c>
      <c r="H28" s="104"/>
      <c r="I28" s="360" t="s">
        <v>1030</v>
      </c>
      <c r="J28" s="102"/>
      <c r="N28" s="87" t="s">
        <v>999</v>
      </c>
    </row>
    <row r="29" spans="1:14" s="111" customFormat="1" x14ac:dyDescent="0.2">
      <c r="A29" s="102"/>
      <c r="B29" s="117"/>
      <c r="C29" s="112" t="s">
        <v>154</v>
      </c>
      <c r="D29" s="112" t="s">
        <v>36</v>
      </c>
      <c r="E29" s="112" t="s">
        <v>2</v>
      </c>
      <c r="F29" s="112">
        <v>250</v>
      </c>
      <c r="G29" s="345"/>
      <c r="H29" s="92" t="s">
        <v>336</v>
      </c>
      <c r="I29" s="361"/>
      <c r="J29" s="102"/>
      <c r="N29" s="87" t="s">
        <v>1001</v>
      </c>
    </row>
    <row r="30" spans="1:14" s="111" customFormat="1" x14ac:dyDescent="0.2">
      <c r="A30" s="102"/>
      <c r="B30" s="117"/>
      <c r="C30" s="112" t="s">
        <v>106</v>
      </c>
      <c r="D30" s="112" t="s">
        <v>37</v>
      </c>
      <c r="E30" s="112" t="s">
        <v>2</v>
      </c>
      <c r="F30" s="112">
        <v>250</v>
      </c>
      <c r="G30" s="345"/>
      <c r="H30" s="92"/>
      <c r="I30" s="361"/>
      <c r="J30" s="102"/>
      <c r="N30" s="87" t="s">
        <v>1003</v>
      </c>
    </row>
    <row r="31" spans="1:14" s="111" customFormat="1" x14ac:dyDescent="0.2">
      <c r="A31" s="102"/>
      <c r="B31" s="117"/>
      <c r="C31" s="112" t="s">
        <v>278</v>
      </c>
      <c r="D31" s="112" t="s">
        <v>581</v>
      </c>
      <c r="E31" s="112" t="s">
        <v>2</v>
      </c>
      <c r="F31" s="112">
        <v>250</v>
      </c>
      <c r="G31" s="345"/>
      <c r="H31" s="92"/>
      <c r="I31" s="361"/>
      <c r="J31" s="102"/>
      <c r="N31" s="87" t="s">
        <v>1005</v>
      </c>
    </row>
    <row r="32" spans="1:14" s="111" customFormat="1" x14ac:dyDescent="0.2">
      <c r="A32" s="102"/>
      <c r="B32" s="117"/>
      <c r="C32" s="112" t="s">
        <v>255</v>
      </c>
      <c r="D32" s="112" t="s">
        <v>582</v>
      </c>
      <c r="E32" s="112" t="s">
        <v>2</v>
      </c>
      <c r="F32" s="112">
        <v>250</v>
      </c>
      <c r="G32" s="345"/>
      <c r="H32" s="92"/>
      <c r="I32" s="361"/>
      <c r="J32" s="102"/>
      <c r="N32" s="87" t="s">
        <v>1007</v>
      </c>
    </row>
    <row r="33" spans="1:14" s="111" customFormat="1" x14ac:dyDescent="0.2">
      <c r="A33" s="102"/>
      <c r="B33" s="119"/>
      <c r="C33" s="113" t="s">
        <v>254</v>
      </c>
      <c r="D33" s="113" t="s">
        <v>583</v>
      </c>
      <c r="E33" s="113" t="s">
        <v>2</v>
      </c>
      <c r="F33" s="113">
        <v>250</v>
      </c>
      <c r="G33" s="346"/>
      <c r="H33" s="103"/>
      <c r="I33" s="362"/>
      <c r="J33" s="102"/>
      <c r="N33" s="87" t="s">
        <v>1009</v>
      </c>
    </row>
    <row r="34" spans="1:14" s="111" customFormat="1" ht="11.25" customHeight="1" x14ac:dyDescent="0.2">
      <c r="A34" s="102"/>
      <c r="B34" s="117">
        <v>136</v>
      </c>
      <c r="C34" s="352" t="s">
        <v>663</v>
      </c>
      <c r="D34" s="352"/>
      <c r="E34" s="352"/>
      <c r="F34" s="352"/>
      <c r="G34" s="345" t="s">
        <v>734</v>
      </c>
      <c r="H34" s="122"/>
      <c r="I34" s="360" t="s">
        <v>1030</v>
      </c>
      <c r="J34" s="102"/>
      <c r="N34" s="87" t="s">
        <v>1011</v>
      </c>
    </row>
    <row r="35" spans="1:14" s="111" customFormat="1" x14ac:dyDescent="0.2">
      <c r="A35" s="102"/>
      <c r="B35" s="117"/>
      <c r="C35" s="112" t="s">
        <v>154</v>
      </c>
      <c r="D35" s="112" t="s">
        <v>148</v>
      </c>
      <c r="E35" s="112" t="s">
        <v>2</v>
      </c>
      <c r="F35" s="112">
        <v>155</v>
      </c>
      <c r="G35" s="345"/>
      <c r="H35" s="122" t="s">
        <v>336</v>
      </c>
      <c r="I35" s="361"/>
      <c r="J35" s="102"/>
      <c r="N35" s="87" t="s">
        <v>1013</v>
      </c>
    </row>
    <row r="36" spans="1:14" s="111" customFormat="1" x14ac:dyDescent="0.2">
      <c r="A36" s="102"/>
      <c r="B36" s="117"/>
      <c r="C36" s="112" t="s">
        <v>255</v>
      </c>
      <c r="D36" s="112" t="s">
        <v>584</v>
      </c>
      <c r="E36" s="112" t="s">
        <v>2</v>
      </c>
      <c r="F36" s="112">
        <v>250</v>
      </c>
      <c r="G36" s="345"/>
      <c r="H36" s="122"/>
      <c r="I36" s="361"/>
      <c r="J36" s="102"/>
      <c r="N36" s="87" t="s">
        <v>1015</v>
      </c>
    </row>
    <row r="37" spans="1:14" s="111" customFormat="1" x14ac:dyDescent="0.2">
      <c r="A37" s="102"/>
      <c r="B37" s="117"/>
      <c r="C37" s="112" t="s">
        <v>254</v>
      </c>
      <c r="D37" s="112" t="s">
        <v>585</v>
      </c>
      <c r="E37" s="112" t="s">
        <v>136</v>
      </c>
      <c r="F37" s="112">
        <v>208</v>
      </c>
      <c r="G37" s="345"/>
      <c r="H37" s="122"/>
      <c r="I37" s="361"/>
      <c r="J37" s="102"/>
      <c r="N37" s="87" t="s">
        <v>1017</v>
      </c>
    </row>
    <row r="38" spans="1:14" s="111" customFormat="1" x14ac:dyDescent="0.2">
      <c r="A38" s="102"/>
      <c r="B38" s="117"/>
      <c r="C38" s="112" t="s">
        <v>474</v>
      </c>
      <c r="D38" s="112" t="s">
        <v>586</v>
      </c>
      <c r="E38" s="112" t="s">
        <v>136</v>
      </c>
      <c r="F38" s="112">
        <v>182</v>
      </c>
      <c r="G38" s="345"/>
      <c r="H38" s="122"/>
      <c r="I38" s="361"/>
      <c r="J38" s="102"/>
      <c r="N38" s="87" t="s">
        <v>1019</v>
      </c>
    </row>
    <row r="39" spans="1:14" s="111" customFormat="1" x14ac:dyDescent="0.2">
      <c r="A39" s="102"/>
      <c r="B39" s="117"/>
      <c r="C39" s="112" t="s">
        <v>229</v>
      </c>
      <c r="D39" s="112" t="s">
        <v>587</v>
      </c>
      <c r="E39" s="112" t="s">
        <v>136</v>
      </c>
      <c r="F39" s="112">
        <v>184</v>
      </c>
      <c r="G39" s="345"/>
      <c r="H39" s="122"/>
      <c r="I39" s="362"/>
      <c r="J39" s="102"/>
      <c r="N39" s="87" t="s">
        <v>1021</v>
      </c>
    </row>
    <row r="40" spans="1:14" s="111" customFormat="1" x14ac:dyDescent="0.2">
      <c r="A40" s="102"/>
      <c r="B40" s="110">
        <v>137</v>
      </c>
      <c r="C40" s="351" t="s">
        <v>664</v>
      </c>
      <c r="D40" s="351"/>
      <c r="E40" s="351"/>
      <c r="F40" s="351"/>
      <c r="G40" s="344" t="s">
        <v>735</v>
      </c>
      <c r="H40" s="104"/>
      <c r="I40" s="360" t="s">
        <v>1031</v>
      </c>
      <c r="J40" s="102"/>
      <c r="N40" s="87" t="s">
        <v>1024</v>
      </c>
    </row>
    <row r="41" spans="1:14" s="111" customFormat="1" x14ac:dyDescent="0.2">
      <c r="A41" s="102"/>
      <c r="B41" s="125"/>
      <c r="C41" s="112" t="s">
        <v>131</v>
      </c>
      <c r="D41" s="112" t="s">
        <v>158</v>
      </c>
      <c r="E41" s="112" t="s">
        <v>2</v>
      </c>
      <c r="F41" s="112">
        <v>584</v>
      </c>
      <c r="G41" s="345"/>
      <c r="H41" s="92" t="s">
        <v>336</v>
      </c>
      <c r="I41" s="361"/>
      <c r="J41" s="102"/>
      <c r="N41" s="87" t="s">
        <v>1026</v>
      </c>
    </row>
    <row r="42" spans="1:14" s="111" customFormat="1" ht="33.75" customHeight="1" x14ac:dyDescent="0.2">
      <c r="A42" s="102"/>
      <c r="B42" s="119"/>
      <c r="C42" s="113" t="s">
        <v>131</v>
      </c>
      <c r="D42" s="113" t="s">
        <v>70</v>
      </c>
      <c r="E42" s="113" t="s">
        <v>2</v>
      </c>
      <c r="F42" s="113">
        <v>772</v>
      </c>
      <c r="G42" s="346"/>
      <c r="H42" s="103"/>
      <c r="I42" s="362"/>
      <c r="J42" s="102"/>
      <c r="N42" s="87" t="s">
        <v>1028</v>
      </c>
    </row>
    <row r="43" spans="1:14" s="111" customFormat="1" x14ac:dyDescent="0.2">
      <c r="A43" s="102"/>
      <c r="B43" s="117">
        <v>138</v>
      </c>
      <c r="C43" s="352" t="s">
        <v>671</v>
      </c>
      <c r="D43" s="352"/>
      <c r="E43" s="352"/>
      <c r="F43" s="352"/>
      <c r="G43" s="345" t="s">
        <v>741</v>
      </c>
      <c r="H43" s="122"/>
      <c r="I43" s="360" t="s">
        <v>787</v>
      </c>
      <c r="J43" s="102"/>
      <c r="N43" s="87" t="s">
        <v>1033</v>
      </c>
    </row>
    <row r="44" spans="1:14" s="111" customFormat="1" x14ac:dyDescent="0.2">
      <c r="A44" s="102"/>
      <c r="B44" s="117"/>
      <c r="C44" s="112" t="s">
        <v>378</v>
      </c>
      <c r="D44" s="112" t="s">
        <v>148</v>
      </c>
      <c r="E44" s="112" t="s">
        <v>136</v>
      </c>
      <c r="F44" s="112">
        <v>396</v>
      </c>
      <c r="G44" s="345"/>
      <c r="H44" s="122" t="s">
        <v>346</v>
      </c>
      <c r="I44" s="361"/>
      <c r="J44" s="102"/>
    </row>
    <row r="45" spans="1:14" s="111" customFormat="1" x14ac:dyDescent="0.2">
      <c r="A45" s="102"/>
      <c r="B45" s="117"/>
      <c r="C45" s="112" t="s">
        <v>379</v>
      </c>
      <c r="D45" s="112" t="s">
        <v>290</v>
      </c>
      <c r="E45" s="112" t="s">
        <v>2</v>
      </c>
      <c r="F45" s="112">
        <v>705</v>
      </c>
      <c r="G45" s="345"/>
      <c r="H45" s="122"/>
      <c r="I45" s="361"/>
      <c r="J45" s="102"/>
    </row>
    <row r="46" spans="1:14" s="111" customFormat="1" ht="21.75" customHeight="1" x14ac:dyDescent="0.2">
      <c r="A46" s="102"/>
      <c r="B46" s="119"/>
      <c r="C46" s="112" t="s">
        <v>380</v>
      </c>
      <c r="D46" s="112" t="s">
        <v>298</v>
      </c>
      <c r="E46" s="112" t="s">
        <v>2</v>
      </c>
      <c r="F46" s="112">
        <v>401</v>
      </c>
      <c r="G46" s="345"/>
      <c r="H46" s="122"/>
      <c r="I46" s="362"/>
      <c r="J46" s="102"/>
    </row>
    <row r="47" spans="1:14" s="111" customFormat="1" x14ac:dyDescent="0.2">
      <c r="B47" s="117">
        <v>139</v>
      </c>
      <c r="C47" s="351" t="s">
        <v>852</v>
      </c>
      <c r="D47" s="351"/>
      <c r="E47" s="351"/>
      <c r="F47" s="351"/>
      <c r="G47" s="347" t="s">
        <v>938</v>
      </c>
      <c r="H47" s="122"/>
      <c r="I47" s="367" t="s">
        <v>786</v>
      </c>
    </row>
    <row r="48" spans="1:14" s="111" customFormat="1" x14ac:dyDescent="0.2">
      <c r="B48" s="117"/>
      <c r="C48" s="112" t="s">
        <v>461</v>
      </c>
      <c r="D48" s="112" t="s">
        <v>162</v>
      </c>
      <c r="E48" s="112" t="s">
        <v>2</v>
      </c>
      <c r="F48" s="112">
        <v>62</v>
      </c>
      <c r="G48" s="348"/>
      <c r="H48" s="122" t="s">
        <v>494</v>
      </c>
      <c r="I48" s="368"/>
    </row>
    <row r="49" spans="2:9" s="111" customFormat="1" ht="36" customHeight="1" x14ac:dyDescent="0.2">
      <c r="B49" s="117"/>
      <c r="C49" s="112" t="s">
        <v>462</v>
      </c>
      <c r="D49" s="112" t="s">
        <v>241</v>
      </c>
      <c r="E49" s="112" t="s">
        <v>2</v>
      </c>
      <c r="F49" s="112">
        <v>820</v>
      </c>
      <c r="G49" s="349"/>
      <c r="H49" s="122"/>
      <c r="I49" s="369"/>
    </row>
    <row r="50" spans="2:9" s="111" customFormat="1" x14ac:dyDescent="0.2">
      <c r="B50" s="110">
        <v>140</v>
      </c>
      <c r="C50" s="351" t="s">
        <v>853</v>
      </c>
      <c r="D50" s="351"/>
      <c r="E50" s="351"/>
      <c r="F50" s="351"/>
      <c r="G50" s="347" t="s">
        <v>939</v>
      </c>
      <c r="H50" s="104"/>
      <c r="I50" s="367" t="s">
        <v>786</v>
      </c>
    </row>
    <row r="51" spans="2:9" s="111" customFormat="1" x14ac:dyDescent="0.2">
      <c r="B51" s="117"/>
      <c r="C51" s="112" t="s">
        <v>17</v>
      </c>
      <c r="D51" s="112" t="s">
        <v>145</v>
      </c>
      <c r="E51" s="112" t="s">
        <v>6</v>
      </c>
      <c r="F51" s="112">
        <v>112</v>
      </c>
      <c r="G51" s="348"/>
      <c r="H51" s="92" t="s">
        <v>494</v>
      </c>
      <c r="I51" s="368"/>
    </row>
    <row r="52" spans="2:9" s="111" customFormat="1" x14ac:dyDescent="0.2">
      <c r="B52" s="117"/>
      <c r="C52" s="112" t="s">
        <v>254</v>
      </c>
      <c r="D52" s="112" t="s">
        <v>70</v>
      </c>
      <c r="E52" s="112" t="s">
        <v>2</v>
      </c>
      <c r="F52" s="112">
        <v>770</v>
      </c>
      <c r="G52" s="348"/>
      <c r="H52" s="92"/>
      <c r="I52" s="368"/>
    </row>
    <row r="53" spans="2:9" s="111" customFormat="1" x14ac:dyDescent="0.2">
      <c r="B53" s="117"/>
      <c r="C53" s="112" t="s">
        <v>398</v>
      </c>
      <c r="D53" s="112" t="s">
        <v>182</v>
      </c>
      <c r="E53" s="112" t="s">
        <v>186</v>
      </c>
      <c r="F53" s="112">
        <v>54</v>
      </c>
      <c r="G53" s="348"/>
      <c r="H53" s="92"/>
      <c r="I53" s="368"/>
    </row>
    <row r="54" spans="2:9" s="111" customFormat="1" x14ac:dyDescent="0.2">
      <c r="B54" s="117"/>
      <c r="C54" s="112" t="s">
        <v>465</v>
      </c>
      <c r="D54" s="112" t="s">
        <v>183</v>
      </c>
      <c r="E54" s="112" t="s">
        <v>305</v>
      </c>
      <c r="F54" s="112">
        <v>71</v>
      </c>
      <c r="G54" s="348"/>
      <c r="H54" s="92"/>
      <c r="I54" s="368"/>
    </row>
    <row r="55" spans="2:9" s="111" customFormat="1" x14ac:dyDescent="0.2">
      <c r="B55" s="117"/>
      <c r="C55" s="112" t="s">
        <v>466</v>
      </c>
      <c r="D55" s="112" t="s">
        <v>463</v>
      </c>
      <c r="E55" s="112" t="s">
        <v>186</v>
      </c>
      <c r="F55" s="112">
        <v>13</v>
      </c>
      <c r="G55" s="348"/>
      <c r="H55" s="92"/>
      <c r="I55" s="368"/>
    </row>
    <row r="56" spans="2:9" s="111" customFormat="1" x14ac:dyDescent="0.2">
      <c r="B56" s="119"/>
      <c r="C56" s="113" t="s">
        <v>399</v>
      </c>
      <c r="D56" s="113" t="s">
        <v>464</v>
      </c>
      <c r="E56" s="113" t="s">
        <v>306</v>
      </c>
      <c r="F56" s="113">
        <v>26</v>
      </c>
      <c r="G56" s="349"/>
      <c r="H56" s="103"/>
      <c r="I56" s="369"/>
    </row>
    <row r="57" spans="2:9" s="111" customFormat="1" x14ac:dyDescent="0.2">
      <c r="B57" s="117">
        <v>141</v>
      </c>
      <c r="C57" s="351" t="s">
        <v>854</v>
      </c>
      <c r="D57" s="351"/>
      <c r="E57" s="351"/>
      <c r="F57" s="351"/>
      <c r="G57" s="347" t="s">
        <v>940</v>
      </c>
      <c r="H57" s="122"/>
      <c r="I57" s="367" t="s">
        <v>786</v>
      </c>
    </row>
    <row r="58" spans="2:9" s="111" customFormat="1" x14ac:dyDescent="0.2">
      <c r="B58" s="117"/>
      <c r="C58" s="112" t="s">
        <v>255</v>
      </c>
      <c r="D58" s="112" t="s">
        <v>70</v>
      </c>
      <c r="E58" s="112" t="s">
        <v>186</v>
      </c>
      <c r="F58" s="112">
        <v>806</v>
      </c>
      <c r="G58" s="348"/>
      <c r="H58" s="122" t="s">
        <v>494</v>
      </c>
      <c r="I58" s="368"/>
    </row>
    <row r="59" spans="2:9" s="111" customFormat="1" x14ac:dyDescent="0.2">
      <c r="B59" s="117"/>
      <c r="C59" s="112" t="s">
        <v>467</v>
      </c>
      <c r="D59" s="112" t="s">
        <v>25</v>
      </c>
      <c r="E59" s="97" t="s">
        <v>32</v>
      </c>
      <c r="F59" s="112">
        <v>207</v>
      </c>
      <c r="G59" s="348"/>
      <c r="H59" s="122"/>
      <c r="I59" s="368"/>
    </row>
    <row r="60" spans="2:9" s="111" customFormat="1" x14ac:dyDescent="0.2">
      <c r="B60" s="117"/>
      <c r="C60" s="112" t="s">
        <v>468</v>
      </c>
      <c r="D60" s="112" t="s">
        <v>40</v>
      </c>
      <c r="E60" s="97" t="s">
        <v>32</v>
      </c>
      <c r="F60" s="112">
        <v>72</v>
      </c>
      <c r="G60" s="348"/>
      <c r="H60" s="122"/>
      <c r="I60" s="368"/>
    </row>
    <row r="61" spans="2:9" s="111" customFormat="1" x14ac:dyDescent="0.2">
      <c r="B61" s="117"/>
      <c r="C61" s="112" t="s">
        <v>469</v>
      </c>
      <c r="D61" s="112" t="s">
        <v>471</v>
      </c>
      <c r="E61" s="97" t="s">
        <v>32</v>
      </c>
      <c r="F61" s="112">
        <v>636</v>
      </c>
      <c r="G61" s="348"/>
      <c r="H61" s="122"/>
      <c r="I61" s="368"/>
    </row>
    <row r="62" spans="2:9" s="111" customFormat="1" x14ac:dyDescent="0.2">
      <c r="B62" s="117"/>
      <c r="C62" s="112" t="s">
        <v>470</v>
      </c>
      <c r="D62" s="112" t="s">
        <v>472</v>
      </c>
      <c r="E62" s="112" t="s">
        <v>186</v>
      </c>
      <c r="F62" s="112">
        <v>22</v>
      </c>
      <c r="G62" s="349"/>
      <c r="H62" s="122"/>
      <c r="I62" s="369"/>
    </row>
    <row r="63" spans="2:9" s="111" customFormat="1" x14ac:dyDescent="0.2">
      <c r="B63" s="110">
        <v>142</v>
      </c>
      <c r="C63" s="351" t="s">
        <v>854</v>
      </c>
      <c r="D63" s="351"/>
      <c r="E63" s="351"/>
      <c r="F63" s="351"/>
      <c r="G63" s="347" t="s">
        <v>941</v>
      </c>
      <c r="H63" s="104"/>
      <c r="I63" s="367" t="s">
        <v>786</v>
      </c>
    </row>
    <row r="64" spans="2:9" s="111" customFormat="1" x14ac:dyDescent="0.2">
      <c r="B64" s="117"/>
      <c r="C64" s="112" t="s">
        <v>178</v>
      </c>
      <c r="D64" s="112" t="s">
        <v>148</v>
      </c>
      <c r="E64" s="97" t="s">
        <v>32</v>
      </c>
      <c r="F64" s="112">
        <v>35</v>
      </c>
      <c r="G64" s="348"/>
      <c r="H64" s="92" t="s">
        <v>494</v>
      </c>
      <c r="I64" s="368"/>
    </row>
    <row r="65" spans="1:10" s="111" customFormat="1" x14ac:dyDescent="0.2">
      <c r="B65" s="117"/>
      <c r="C65" s="112" t="s">
        <v>255</v>
      </c>
      <c r="D65" s="112" t="s">
        <v>285</v>
      </c>
      <c r="E65" s="112" t="s">
        <v>6</v>
      </c>
      <c r="F65" s="112">
        <v>50</v>
      </c>
      <c r="G65" s="348"/>
      <c r="H65" s="92"/>
      <c r="I65" s="368"/>
    </row>
    <row r="66" spans="1:10" s="111" customFormat="1" x14ac:dyDescent="0.2">
      <c r="B66" s="117"/>
      <c r="C66" s="112" t="s">
        <v>254</v>
      </c>
      <c r="D66" s="112" t="s">
        <v>71</v>
      </c>
      <c r="E66" s="112" t="s">
        <v>6</v>
      </c>
      <c r="F66" s="112">
        <v>81</v>
      </c>
      <c r="G66" s="348"/>
      <c r="H66" s="92"/>
      <c r="I66" s="368"/>
    </row>
    <row r="67" spans="1:10" s="111" customFormat="1" x14ac:dyDescent="0.2">
      <c r="B67" s="119"/>
      <c r="C67" s="113" t="s">
        <v>399</v>
      </c>
      <c r="D67" s="113" t="s">
        <v>473</v>
      </c>
      <c r="E67" s="100" t="s">
        <v>32</v>
      </c>
      <c r="F67" s="113">
        <v>102</v>
      </c>
      <c r="G67" s="349"/>
      <c r="H67" s="103"/>
      <c r="I67" s="369"/>
    </row>
    <row r="68" spans="1:10" s="111" customFormat="1" x14ac:dyDescent="0.2">
      <c r="B68" s="117">
        <v>143</v>
      </c>
      <c r="C68" s="351" t="s">
        <v>855</v>
      </c>
      <c r="D68" s="351"/>
      <c r="E68" s="351"/>
      <c r="F68" s="351"/>
      <c r="G68" s="347" t="s">
        <v>696</v>
      </c>
      <c r="H68" s="122"/>
      <c r="I68" s="367" t="s">
        <v>786</v>
      </c>
    </row>
    <row r="69" spans="1:10" s="111" customFormat="1" x14ac:dyDescent="0.2">
      <c r="B69" s="117"/>
      <c r="C69" s="112" t="s">
        <v>178</v>
      </c>
      <c r="D69" s="112" t="s">
        <v>148</v>
      </c>
      <c r="E69" s="112" t="s">
        <v>6</v>
      </c>
      <c r="F69" s="112">
        <v>149</v>
      </c>
      <c r="G69" s="348"/>
      <c r="H69" s="122" t="s">
        <v>494</v>
      </c>
      <c r="I69" s="368"/>
    </row>
    <row r="70" spans="1:10" s="111" customFormat="1" x14ac:dyDescent="0.2">
      <c r="B70" s="117"/>
      <c r="C70" s="112" t="s">
        <v>255</v>
      </c>
      <c r="D70" s="112" t="s">
        <v>475</v>
      </c>
      <c r="E70" s="112" t="s">
        <v>194</v>
      </c>
      <c r="F70" s="112">
        <v>78</v>
      </c>
      <c r="G70" s="348"/>
      <c r="H70" s="122"/>
      <c r="I70" s="368"/>
    </row>
    <row r="71" spans="1:10" s="111" customFormat="1" x14ac:dyDescent="0.2">
      <c r="B71" s="117"/>
      <c r="C71" s="112" t="s">
        <v>474</v>
      </c>
      <c r="D71" s="112" t="s">
        <v>476</v>
      </c>
      <c r="E71" s="112" t="s">
        <v>194</v>
      </c>
      <c r="F71" s="112">
        <v>103</v>
      </c>
      <c r="G71" s="348"/>
      <c r="H71" s="122"/>
      <c r="I71" s="368"/>
    </row>
    <row r="72" spans="1:10" s="111" customFormat="1" x14ac:dyDescent="0.2">
      <c r="B72" s="117"/>
      <c r="C72" s="113" t="s">
        <v>229</v>
      </c>
      <c r="D72" s="113" t="s">
        <v>460</v>
      </c>
      <c r="E72" s="113" t="s">
        <v>186</v>
      </c>
      <c r="F72" s="113">
        <v>372</v>
      </c>
      <c r="G72" s="349"/>
      <c r="H72" s="122"/>
      <c r="I72" s="369"/>
    </row>
    <row r="73" spans="1:10" s="111" customFormat="1" x14ac:dyDescent="0.2">
      <c r="B73" s="110">
        <v>144</v>
      </c>
      <c r="C73" s="352" t="s">
        <v>856</v>
      </c>
      <c r="D73" s="352"/>
      <c r="E73" s="352"/>
      <c r="F73" s="352"/>
      <c r="G73" s="347" t="s">
        <v>942</v>
      </c>
      <c r="H73" s="104"/>
      <c r="I73" s="367" t="s">
        <v>786</v>
      </c>
    </row>
    <row r="74" spans="1:10" s="111" customFormat="1" x14ac:dyDescent="0.2">
      <c r="B74" s="117"/>
      <c r="C74" s="112" t="s">
        <v>477</v>
      </c>
      <c r="D74" s="112" t="s">
        <v>479</v>
      </c>
      <c r="E74" s="112" t="s">
        <v>2</v>
      </c>
      <c r="F74" s="112">
        <v>517</v>
      </c>
      <c r="G74" s="348"/>
      <c r="H74" s="92" t="s">
        <v>494</v>
      </c>
      <c r="I74" s="368"/>
    </row>
    <row r="75" spans="1:10" s="111" customFormat="1" ht="36" customHeight="1" x14ac:dyDescent="0.2">
      <c r="B75" s="119"/>
      <c r="C75" s="113" t="s">
        <v>478</v>
      </c>
      <c r="D75" s="113" t="s">
        <v>181</v>
      </c>
      <c r="E75" s="113" t="s">
        <v>2</v>
      </c>
      <c r="F75" s="113">
        <v>481</v>
      </c>
      <c r="G75" s="349"/>
      <c r="H75" s="103"/>
      <c r="I75" s="369"/>
    </row>
    <row r="76" spans="1:10" s="111" customFormat="1" ht="15" customHeight="1" x14ac:dyDescent="0.2">
      <c r="A76" s="102"/>
      <c r="B76" s="117">
        <v>145</v>
      </c>
      <c r="C76" s="352" t="s">
        <v>681</v>
      </c>
      <c r="D76" s="352"/>
      <c r="E76" s="352"/>
      <c r="F76" s="352"/>
      <c r="G76" s="345" t="s">
        <v>750</v>
      </c>
      <c r="H76" s="122"/>
      <c r="I76" s="360" t="s">
        <v>785</v>
      </c>
      <c r="J76" s="102"/>
    </row>
    <row r="77" spans="1:10" s="111" customFormat="1" x14ac:dyDescent="0.2">
      <c r="A77" s="102"/>
      <c r="B77" s="117"/>
      <c r="C77" s="112" t="s">
        <v>178</v>
      </c>
      <c r="D77" s="112" t="s">
        <v>133</v>
      </c>
      <c r="E77" s="112" t="s">
        <v>136</v>
      </c>
      <c r="F77" s="112">
        <v>188.1</v>
      </c>
      <c r="G77" s="345"/>
      <c r="H77" s="122" t="s">
        <v>494</v>
      </c>
      <c r="I77" s="361"/>
      <c r="J77" s="102"/>
    </row>
    <row r="78" spans="1:10" s="111" customFormat="1" x14ac:dyDescent="0.2">
      <c r="A78" s="102"/>
      <c r="B78" s="117"/>
      <c r="C78" s="112" t="s">
        <v>394</v>
      </c>
      <c r="D78" s="112" t="s">
        <v>480</v>
      </c>
      <c r="E78" s="112" t="s">
        <v>136</v>
      </c>
      <c r="F78" s="112">
        <v>217.9</v>
      </c>
      <c r="G78" s="345"/>
      <c r="H78" s="122"/>
      <c r="I78" s="361"/>
      <c r="J78" s="102"/>
    </row>
    <row r="79" spans="1:10" s="111" customFormat="1" x14ac:dyDescent="0.2">
      <c r="A79" s="102"/>
      <c r="B79" s="117"/>
      <c r="C79" s="112" t="s">
        <v>395</v>
      </c>
      <c r="D79" s="112" t="s">
        <v>481</v>
      </c>
      <c r="E79" s="112" t="s">
        <v>2</v>
      </c>
      <c r="F79" s="112">
        <v>386.9</v>
      </c>
      <c r="G79" s="345"/>
      <c r="H79" s="122"/>
      <c r="I79" s="361"/>
      <c r="J79" s="102"/>
    </row>
    <row r="80" spans="1:10" s="111" customFormat="1" x14ac:dyDescent="0.2">
      <c r="A80" s="102"/>
      <c r="B80" s="117"/>
      <c r="C80" s="112" t="s">
        <v>34</v>
      </c>
      <c r="D80" s="112" t="s">
        <v>482</v>
      </c>
      <c r="E80" s="112" t="s">
        <v>2</v>
      </c>
      <c r="F80" s="112">
        <v>346.8</v>
      </c>
      <c r="G80" s="345"/>
      <c r="H80" s="122"/>
      <c r="I80" s="361"/>
      <c r="J80" s="102"/>
    </row>
    <row r="81" spans="1:10" s="111" customFormat="1" x14ac:dyDescent="0.2">
      <c r="A81" s="102"/>
      <c r="B81" s="117"/>
      <c r="C81" s="112" t="s">
        <v>255</v>
      </c>
      <c r="D81" s="112" t="s">
        <v>483</v>
      </c>
      <c r="E81" s="112" t="s">
        <v>2</v>
      </c>
      <c r="F81" s="112">
        <v>239.7</v>
      </c>
      <c r="G81" s="345"/>
      <c r="H81" s="122"/>
      <c r="I81" s="361"/>
      <c r="J81" s="102"/>
    </row>
    <row r="82" spans="1:10" s="111" customFormat="1" x14ac:dyDescent="0.2">
      <c r="A82" s="102"/>
      <c r="B82" s="117"/>
      <c r="C82" s="112" t="s">
        <v>254</v>
      </c>
      <c r="D82" s="112" t="s">
        <v>484</v>
      </c>
      <c r="E82" s="112" t="s">
        <v>2</v>
      </c>
      <c r="F82" s="112">
        <v>374.1</v>
      </c>
      <c r="G82" s="345"/>
      <c r="H82" s="122"/>
      <c r="I82" s="361"/>
      <c r="J82" s="102"/>
    </row>
    <row r="83" spans="1:10" s="111" customFormat="1" x14ac:dyDescent="0.2">
      <c r="A83" s="102"/>
      <c r="B83" s="117"/>
      <c r="C83" s="112" t="s">
        <v>474</v>
      </c>
      <c r="D83" s="112" t="s">
        <v>485</v>
      </c>
      <c r="E83" s="112" t="s">
        <v>2</v>
      </c>
      <c r="F83" s="112">
        <v>376.1</v>
      </c>
      <c r="G83" s="345"/>
      <c r="H83" s="122"/>
      <c r="I83" s="362"/>
      <c r="J83" s="102"/>
    </row>
    <row r="84" spans="1:10" s="111" customFormat="1" x14ac:dyDescent="0.2">
      <c r="A84" s="102"/>
      <c r="B84" s="110">
        <v>146</v>
      </c>
      <c r="C84" s="351" t="s">
        <v>857</v>
      </c>
      <c r="D84" s="351"/>
      <c r="E84" s="351"/>
      <c r="F84" s="351"/>
      <c r="G84" s="344" t="s">
        <v>943</v>
      </c>
      <c r="H84" s="104"/>
      <c r="I84" s="367" t="s">
        <v>786</v>
      </c>
      <c r="J84" s="102"/>
    </row>
    <row r="85" spans="1:10" s="111" customFormat="1" x14ac:dyDescent="0.2">
      <c r="B85" s="117"/>
      <c r="C85" s="112" t="s">
        <v>178</v>
      </c>
      <c r="D85" s="112" t="s">
        <v>489</v>
      </c>
      <c r="E85" s="112" t="s">
        <v>6</v>
      </c>
      <c r="F85" s="112">
        <v>79</v>
      </c>
      <c r="G85" s="345"/>
      <c r="H85" s="92" t="s">
        <v>494</v>
      </c>
      <c r="I85" s="368"/>
    </row>
    <row r="86" spans="1:10" s="111" customFormat="1" x14ac:dyDescent="0.2">
      <c r="B86" s="117"/>
      <c r="C86" s="112" t="s">
        <v>486</v>
      </c>
      <c r="D86" s="112" t="s">
        <v>490</v>
      </c>
      <c r="E86" s="112" t="s">
        <v>2</v>
      </c>
      <c r="F86" s="112">
        <v>782</v>
      </c>
      <c r="G86" s="345"/>
      <c r="H86" s="92"/>
      <c r="I86" s="368"/>
    </row>
    <row r="87" spans="1:10" s="111" customFormat="1" x14ac:dyDescent="0.2">
      <c r="B87" s="117"/>
      <c r="C87" s="112" t="s">
        <v>487</v>
      </c>
      <c r="D87" s="112" t="s">
        <v>491</v>
      </c>
      <c r="E87" s="97" t="s">
        <v>32</v>
      </c>
      <c r="F87" s="112">
        <v>61</v>
      </c>
      <c r="G87" s="345"/>
      <c r="H87" s="92"/>
      <c r="I87" s="368"/>
    </row>
    <row r="88" spans="1:10" s="111" customFormat="1" x14ac:dyDescent="0.2">
      <c r="B88" s="117"/>
      <c r="C88" s="112" t="s">
        <v>398</v>
      </c>
      <c r="D88" s="112" t="s">
        <v>492</v>
      </c>
      <c r="E88" s="112" t="s">
        <v>2</v>
      </c>
      <c r="F88" s="112">
        <v>637</v>
      </c>
      <c r="G88" s="345"/>
      <c r="H88" s="92"/>
      <c r="I88" s="368"/>
    </row>
    <row r="89" spans="1:10" s="111" customFormat="1" x14ac:dyDescent="0.2">
      <c r="B89" s="119"/>
      <c r="C89" s="113" t="s">
        <v>488</v>
      </c>
      <c r="D89" s="113" t="s">
        <v>493</v>
      </c>
      <c r="E89" s="113" t="s">
        <v>2</v>
      </c>
      <c r="F89" s="113">
        <v>512</v>
      </c>
      <c r="G89" s="346"/>
      <c r="H89" s="103"/>
      <c r="I89" s="369"/>
    </row>
    <row r="90" spans="1:10" x14ac:dyDescent="0.2">
      <c r="A90" s="85"/>
      <c r="B90" s="110">
        <v>147</v>
      </c>
      <c r="C90" s="351" t="s">
        <v>684</v>
      </c>
      <c r="D90" s="351"/>
      <c r="E90" s="351"/>
      <c r="F90" s="351"/>
      <c r="G90" s="344" t="s">
        <v>755</v>
      </c>
      <c r="H90" s="109"/>
      <c r="I90" s="360" t="s">
        <v>1027</v>
      </c>
      <c r="J90" s="85"/>
    </row>
    <row r="91" spans="1:10" x14ac:dyDescent="0.2">
      <c r="A91" s="85"/>
      <c r="B91" s="117"/>
      <c r="C91" s="112" t="s">
        <v>178</v>
      </c>
      <c r="D91" s="112" t="s">
        <v>78</v>
      </c>
      <c r="E91" s="112" t="s">
        <v>136</v>
      </c>
      <c r="F91" s="112">
        <v>1836</v>
      </c>
      <c r="G91" s="345"/>
      <c r="H91" s="92" t="s">
        <v>565</v>
      </c>
      <c r="I91" s="361"/>
      <c r="J91" s="85"/>
    </row>
    <row r="92" spans="1:10" x14ac:dyDescent="0.2">
      <c r="A92" s="85"/>
      <c r="B92" s="117"/>
      <c r="C92" s="112" t="s">
        <v>255</v>
      </c>
      <c r="D92" s="93" t="s">
        <v>521</v>
      </c>
      <c r="E92" s="112" t="s">
        <v>136</v>
      </c>
      <c r="F92" s="112">
        <v>1836</v>
      </c>
      <c r="G92" s="345"/>
      <c r="H92" s="94"/>
      <c r="I92" s="361"/>
      <c r="J92" s="85"/>
    </row>
    <row r="93" spans="1:10" x14ac:dyDescent="0.2">
      <c r="A93" s="85"/>
      <c r="B93" s="117"/>
      <c r="C93" s="112" t="s">
        <v>254</v>
      </c>
      <c r="D93" s="112" t="s">
        <v>518</v>
      </c>
      <c r="E93" s="112" t="s">
        <v>136</v>
      </c>
      <c r="F93" s="112">
        <v>108</v>
      </c>
      <c r="G93" s="345"/>
      <c r="H93" s="94"/>
      <c r="I93" s="361"/>
      <c r="J93" s="85"/>
    </row>
    <row r="94" spans="1:10" x14ac:dyDescent="0.2">
      <c r="A94" s="85"/>
      <c r="B94" s="117"/>
      <c r="C94" s="112" t="s">
        <v>516</v>
      </c>
      <c r="D94" s="112" t="s">
        <v>519</v>
      </c>
      <c r="E94" s="112" t="s">
        <v>186</v>
      </c>
      <c r="F94" s="112">
        <v>108</v>
      </c>
      <c r="G94" s="345"/>
      <c r="H94" s="94"/>
      <c r="I94" s="361"/>
      <c r="J94" s="85"/>
    </row>
    <row r="95" spans="1:10" x14ac:dyDescent="0.2">
      <c r="A95" s="85"/>
      <c r="B95" s="119"/>
      <c r="C95" s="113" t="s">
        <v>517</v>
      </c>
      <c r="D95" s="113" t="s">
        <v>520</v>
      </c>
      <c r="E95" s="113" t="s">
        <v>186</v>
      </c>
      <c r="F95" s="113">
        <v>108</v>
      </c>
      <c r="G95" s="346"/>
      <c r="H95" s="95"/>
      <c r="I95" s="362"/>
      <c r="J95" s="85"/>
    </row>
    <row r="96" spans="1:10" x14ac:dyDescent="0.2">
      <c r="A96" s="85"/>
      <c r="B96" s="117">
        <v>148</v>
      </c>
      <c r="C96" s="352" t="s">
        <v>684</v>
      </c>
      <c r="D96" s="352"/>
      <c r="E96" s="352"/>
      <c r="F96" s="352"/>
      <c r="G96" s="345" t="s">
        <v>756</v>
      </c>
      <c r="H96" s="126"/>
      <c r="I96" s="360" t="s">
        <v>1027</v>
      </c>
      <c r="J96" s="85"/>
    </row>
    <row r="97" spans="1:10" x14ac:dyDescent="0.2">
      <c r="A97" s="85"/>
      <c r="B97" s="117"/>
      <c r="C97" s="112" t="s">
        <v>393</v>
      </c>
      <c r="D97" s="112" t="s">
        <v>62</v>
      </c>
      <c r="E97" s="112" t="s">
        <v>136</v>
      </c>
      <c r="F97" s="112">
        <v>3.4</v>
      </c>
      <c r="G97" s="345"/>
      <c r="H97" s="122" t="s">
        <v>565</v>
      </c>
      <c r="I97" s="361"/>
      <c r="J97" s="85"/>
    </row>
    <row r="98" spans="1:10" x14ac:dyDescent="0.2">
      <c r="A98" s="85"/>
      <c r="B98" s="117"/>
      <c r="C98" s="112" t="s">
        <v>363</v>
      </c>
      <c r="D98" s="112" t="s">
        <v>195</v>
      </c>
      <c r="E98" s="112" t="s">
        <v>136</v>
      </c>
      <c r="F98" s="112">
        <v>3.4</v>
      </c>
      <c r="G98" s="345"/>
      <c r="H98" s="126"/>
      <c r="I98" s="361"/>
      <c r="J98" s="85"/>
    </row>
    <row r="99" spans="1:10" ht="18" customHeight="1" x14ac:dyDescent="0.2">
      <c r="A99" s="85"/>
      <c r="B99" s="119"/>
      <c r="C99" s="112" t="s">
        <v>522</v>
      </c>
      <c r="D99" s="112" t="s">
        <v>523</v>
      </c>
      <c r="E99" s="112" t="s">
        <v>136</v>
      </c>
      <c r="F99" s="112">
        <v>3.4</v>
      </c>
      <c r="G99" s="345"/>
      <c r="H99" s="95"/>
      <c r="I99" s="362"/>
      <c r="J99" s="85"/>
    </row>
    <row r="100" spans="1:10" s="111" customFormat="1" x14ac:dyDescent="0.2">
      <c r="B100" s="117">
        <v>149</v>
      </c>
      <c r="C100" s="351" t="s">
        <v>831</v>
      </c>
      <c r="D100" s="351"/>
      <c r="E100" s="351"/>
      <c r="F100" s="351"/>
      <c r="G100" s="347" t="s">
        <v>910</v>
      </c>
      <c r="H100" s="122"/>
      <c r="I100" s="357" t="s">
        <v>1023</v>
      </c>
    </row>
    <row r="101" spans="1:10" s="111" customFormat="1" x14ac:dyDescent="0.2">
      <c r="B101" s="117"/>
      <c r="C101" s="112" t="s">
        <v>131</v>
      </c>
      <c r="D101" s="112" t="s">
        <v>148</v>
      </c>
      <c r="E101" s="97" t="s">
        <v>118</v>
      </c>
      <c r="F101" s="112">
        <v>18.899999999999999</v>
      </c>
      <c r="G101" s="348"/>
      <c r="H101" s="122" t="s">
        <v>291</v>
      </c>
      <c r="I101" s="358"/>
    </row>
    <row r="102" spans="1:10" s="111" customFormat="1" ht="34.5" customHeight="1" x14ac:dyDescent="0.2">
      <c r="B102" s="119"/>
      <c r="C102" s="112" t="s">
        <v>131</v>
      </c>
      <c r="D102" s="112" t="s">
        <v>290</v>
      </c>
      <c r="E102" s="112" t="s">
        <v>306</v>
      </c>
      <c r="F102" s="112">
        <v>15.7</v>
      </c>
      <c r="G102" s="349"/>
      <c r="H102" s="103"/>
      <c r="I102" s="359"/>
    </row>
    <row r="103" spans="1:10" s="111" customFormat="1" ht="15" customHeight="1" x14ac:dyDescent="0.2">
      <c r="A103" s="102"/>
      <c r="B103" s="117">
        <v>150</v>
      </c>
      <c r="C103" s="351" t="s">
        <v>834</v>
      </c>
      <c r="D103" s="351"/>
      <c r="E103" s="351"/>
      <c r="F103" s="351"/>
      <c r="G103" s="344" t="s">
        <v>913</v>
      </c>
      <c r="H103" s="122"/>
      <c r="I103" s="360" t="s">
        <v>1032</v>
      </c>
      <c r="J103" s="102"/>
    </row>
    <row r="104" spans="1:10" s="111" customFormat="1" x14ac:dyDescent="0.2">
      <c r="B104" s="125"/>
      <c r="C104" s="112" t="s">
        <v>154</v>
      </c>
      <c r="D104" s="112" t="s">
        <v>62</v>
      </c>
      <c r="E104" s="112" t="s">
        <v>6</v>
      </c>
      <c r="F104" s="112">
        <v>25</v>
      </c>
      <c r="G104" s="345"/>
      <c r="H104" s="122" t="s">
        <v>336</v>
      </c>
      <c r="I104" s="361"/>
    </row>
    <row r="105" spans="1:10" s="111" customFormat="1" x14ac:dyDescent="0.2">
      <c r="B105" s="117"/>
      <c r="C105" s="112" t="s">
        <v>18</v>
      </c>
      <c r="D105" s="112" t="s">
        <v>331</v>
      </c>
      <c r="E105" s="112" t="s">
        <v>6</v>
      </c>
      <c r="F105" s="112">
        <v>12</v>
      </c>
      <c r="G105" s="345"/>
      <c r="H105" s="122"/>
      <c r="I105" s="361"/>
    </row>
    <row r="106" spans="1:10" s="111" customFormat="1" x14ac:dyDescent="0.2">
      <c r="B106" s="117"/>
      <c r="C106" s="112" t="s">
        <v>19</v>
      </c>
      <c r="D106" s="112" t="s">
        <v>332</v>
      </c>
      <c r="E106" s="112" t="s">
        <v>6</v>
      </c>
      <c r="F106" s="112">
        <v>14</v>
      </c>
      <c r="G106" s="345"/>
      <c r="H106" s="122"/>
      <c r="I106" s="361"/>
    </row>
    <row r="107" spans="1:10" s="111" customFormat="1" x14ac:dyDescent="0.2">
      <c r="B107" s="117"/>
      <c r="C107" s="112" t="s">
        <v>20</v>
      </c>
      <c r="D107" s="112" t="s">
        <v>333</v>
      </c>
      <c r="E107" s="112" t="s">
        <v>6</v>
      </c>
      <c r="F107" s="112">
        <v>3</v>
      </c>
      <c r="G107" s="345"/>
      <c r="H107" s="122"/>
      <c r="I107" s="361"/>
    </row>
    <row r="108" spans="1:10" s="111" customFormat="1" x14ac:dyDescent="0.2">
      <c r="B108" s="117"/>
      <c r="C108" s="112" t="s">
        <v>21</v>
      </c>
      <c r="D108" s="112" t="s">
        <v>334</v>
      </c>
      <c r="E108" s="112" t="s">
        <v>6</v>
      </c>
      <c r="F108" s="112">
        <v>3</v>
      </c>
      <c r="G108" s="345"/>
      <c r="H108" s="122"/>
      <c r="I108" s="361"/>
    </row>
    <row r="109" spans="1:10" s="111" customFormat="1" x14ac:dyDescent="0.2">
      <c r="B109" s="117"/>
      <c r="C109" s="112" t="s">
        <v>22</v>
      </c>
      <c r="D109" s="112" t="s">
        <v>335</v>
      </c>
      <c r="E109" s="112" t="s">
        <v>6</v>
      </c>
      <c r="F109" s="112">
        <v>2</v>
      </c>
      <c r="G109" s="346"/>
      <c r="H109" s="122"/>
      <c r="I109" s="362"/>
    </row>
    <row r="110" spans="1:10" s="111" customFormat="1" ht="15" customHeight="1" x14ac:dyDescent="0.2">
      <c r="A110" s="102"/>
      <c r="B110" s="110">
        <v>151</v>
      </c>
      <c r="C110" s="351" t="s">
        <v>838</v>
      </c>
      <c r="D110" s="351"/>
      <c r="E110" s="351"/>
      <c r="F110" s="351"/>
      <c r="G110" s="344" t="s">
        <v>918</v>
      </c>
      <c r="H110" s="104"/>
      <c r="I110" s="360" t="s">
        <v>786</v>
      </c>
      <c r="J110" s="102"/>
    </row>
    <row r="111" spans="1:10" s="111" customFormat="1" x14ac:dyDescent="0.2">
      <c r="B111" s="117"/>
      <c r="C111" s="112" t="s">
        <v>178</v>
      </c>
      <c r="D111" s="112" t="s">
        <v>94</v>
      </c>
      <c r="E111" s="112" t="s">
        <v>194</v>
      </c>
      <c r="F111" s="112">
        <v>0.6</v>
      </c>
      <c r="G111" s="345"/>
      <c r="H111" s="92" t="s">
        <v>346</v>
      </c>
      <c r="I111" s="361"/>
    </row>
    <row r="112" spans="1:10" s="111" customFormat="1" x14ac:dyDescent="0.2">
      <c r="B112" s="117"/>
      <c r="C112" s="112" t="s">
        <v>19</v>
      </c>
      <c r="D112" s="112" t="s">
        <v>381</v>
      </c>
      <c r="E112" s="112" t="s">
        <v>194</v>
      </c>
      <c r="F112" s="112">
        <v>1.9</v>
      </c>
      <c r="G112" s="345"/>
      <c r="H112" s="92"/>
      <c r="I112" s="361"/>
    </row>
    <row r="113" spans="2:9" s="111" customFormat="1" x14ac:dyDescent="0.2">
      <c r="B113" s="117"/>
      <c r="C113" s="112" t="s">
        <v>20</v>
      </c>
      <c r="D113" s="112" t="s">
        <v>382</v>
      </c>
      <c r="E113" s="112" t="s">
        <v>194</v>
      </c>
      <c r="F113" s="112">
        <v>1.2</v>
      </c>
      <c r="G113" s="345"/>
      <c r="H113" s="92"/>
      <c r="I113" s="361"/>
    </row>
    <row r="114" spans="2:9" s="111" customFormat="1" x14ac:dyDescent="0.2">
      <c r="B114" s="117"/>
      <c r="C114" s="112" t="s">
        <v>21</v>
      </c>
      <c r="D114" s="112" t="s">
        <v>383</v>
      </c>
      <c r="E114" s="112" t="s">
        <v>194</v>
      </c>
      <c r="F114" s="112">
        <v>1.2</v>
      </c>
      <c r="G114" s="345"/>
      <c r="H114" s="92"/>
      <c r="I114" s="361"/>
    </row>
    <row r="115" spans="2:9" s="111" customFormat="1" x14ac:dyDescent="0.2">
      <c r="B115" s="117"/>
      <c r="C115" s="112" t="s">
        <v>22</v>
      </c>
      <c r="D115" s="112" t="s">
        <v>384</v>
      </c>
      <c r="E115" s="112" t="s">
        <v>194</v>
      </c>
      <c r="F115" s="112">
        <v>0.4</v>
      </c>
      <c r="G115" s="345"/>
      <c r="H115" s="92"/>
      <c r="I115" s="361"/>
    </row>
    <row r="116" spans="2:9" s="111" customFormat="1" x14ac:dyDescent="0.2">
      <c r="B116" s="119"/>
      <c r="C116" s="113" t="s">
        <v>202</v>
      </c>
      <c r="D116" s="113" t="s">
        <v>385</v>
      </c>
      <c r="E116" s="113" t="s">
        <v>6</v>
      </c>
      <c r="F116" s="113">
        <v>0.2</v>
      </c>
      <c r="G116" s="346"/>
      <c r="H116" s="103"/>
      <c r="I116" s="362"/>
    </row>
    <row r="117" spans="2:9" x14ac:dyDescent="0.2">
      <c r="B117" s="110">
        <v>152</v>
      </c>
      <c r="C117" s="351" t="s">
        <v>863</v>
      </c>
      <c r="D117" s="351"/>
      <c r="E117" s="351"/>
      <c r="F117" s="351"/>
      <c r="G117" s="347" t="s">
        <v>950</v>
      </c>
      <c r="H117" s="109"/>
      <c r="I117" s="354" t="s">
        <v>1034</v>
      </c>
    </row>
    <row r="118" spans="2:9" x14ac:dyDescent="0.2">
      <c r="B118" s="117"/>
      <c r="C118" s="112" t="s">
        <v>131</v>
      </c>
      <c r="D118" s="112" t="s">
        <v>479</v>
      </c>
      <c r="E118" s="112" t="s">
        <v>6</v>
      </c>
      <c r="F118" s="112">
        <v>154.80000000000001</v>
      </c>
      <c r="G118" s="348"/>
      <c r="H118" s="92" t="s">
        <v>566</v>
      </c>
      <c r="I118" s="355"/>
    </row>
    <row r="119" spans="2:9" x14ac:dyDescent="0.2">
      <c r="B119" s="117"/>
      <c r="C119" s="112" t="s">
        <v>131</v>
      </c>
      <c r="D119" s="112" t="s">
        <v>124</v>
      </c>
      <c r="E119" s="112" t="s">
        <v>194</v>
      </c>
      <c r="F119" s="112">
        <v>126</v>
      </c>
      <c r="G119" s="348"/>
      <c r="H119" s="94"/>
      <c r="I119" s="355"/>
    </row>
    <row r="120" spans="2:9" x14ac:dyDescent="0.2">
      <c r="B120" s="117"/>
      <c r="C120" s="112" t="s">
        <v>131</v>
      </c>
      <c r="D120" s="112" t="s">
        <v>556</v>
      </c>
      <c r="E120" s="112" t="s">
        <v>194</v>
      </c>
      <c r="F120" s="112">
        <v>36</v>
      </c>
      <c r="G120" s="348"/>
      <c r="H120" s="94"/>
      <c r="I120" s="355"/>
    </row>
    <row r="121" spans="2:9" x14ac:dyDescent="0.2">
      <c r="B121" s="117"/>
      <c r="C121" s="112" t="s">
        <v>131</v>
      </c>
      <c r="D121" s="112" t="s">
        <v>558</v>
      </c>
      <c r="E121" s="112" t="s">
        <v>194</v>
      </c>
      <c r="F121" s="112">
        <v>27.4</v>
      </c>
      <c r="G121" s="348"/>
      <c r="H121" s="94"/>
      <c r="I121" s="355"/>
    </row>
    <row r="122" spans="2:9" x14ac:dyDescent="0.2">
      <c r="B122" s="117"/>
      <c r="C122" s="112" t="s">
        <v>131</v>
      </c>
      <c r="D122" s="112" t="s">
        <v>559</v>
      </c>
      <c r="E122" s="112" t="s">
        <v>194</v>
      </c>
      <c r="F122" s="112">
        <v>29.2</v>
      </c>
      <c r="G122" s="348"/>
      <c r="H122" s="94"/>
      <c r="I122" s="355"/>
    </row>
    <row r="123" spans="2:9" x14ac:dyDescent="0.2">
      <c r="B123" s="117"/>
      <c r="C123" s="112" t="s">
        <v>131</v>
      </c>
      <c r="D123" s="112" t="s">
        <v>560</v>
      </c>
      <c r="E123" s="112" t="s">
        <v>194</v>
      </c>
      <c r="F123" s="112">
        <v>24.5</v>
      </c>
      <c r="G123" s="348"/>
      <c r="H123" s="94"/>
      <c r="I123" s="355"/>
    </row>
    <row r="124" spans="2:9" x14ac:dyDescent="0.2">
      <c r="B124" s="117"/>
      <c r="C124" s="112" t="s">
        <v>131</v>
      </c>
      <c r="D124" s="112" t="s">
        <v>561</v>
      </c>
      <c r="E124" s="112" t="s">
        <v>194</v>
      </c>
      <c r="F124" s="112">
        <v>23.8</v>
      </c>
      <c r="G124" s="348"/>
      <c r="H124" s="94"/>
      <c r="I124" s="355"/>
    </row>
    <row r="125" spans="2:9" x14ac:dyDescent="0.2">
      <c r="B125" s="117"/>
      <c r="C125" s="112" t="s">
        <v>131</v>
      </c>
      <c r="D125" s="112" t="s">
        <v>562</v>
      </c>
      <c r="E125" s="112" t="s">
        <v>194</v>
      </c>
      <c r="F125" s="112">
        <v>36</v>
      </c>
      <c r="G125" s="348"/>
      <c r="H125" s="94"/>
      <c r="I125" s="355"/>
    </row>
    <row r="126" spans="2:9" x14ac:dyDescent="0.2">
      <c r="B126" s="117"/>
      <c r="C126" s="112" t="s">
        <v>131</v>
      </c>
      <c r="D126" s="112" t="s">
        <v>563</v>
      </c>
      <c r="E126" s="112" t="s">
        <v>194</v>
      </c>
      <c r="F126" s="112">
        <v>39.6</v>
      </c>
      <c r="G126" s="348"/>
      <c r="H126" s="94"/>
      <c r="I126" s="355"/>
    </row>
    <row r="127" spans="2:9" x14ac:dyDescent="0.2">
      <c r="B127" s="119"/>
      <c r="C127" s="113" t="s">
        <v>131</v>
      </c>
      <c r="D127" s="113" t="s">
        <v>564</v>
      </c>
      <c r="E127" s="113" t="s">
        <v>194</v>
      </c>
      <c r="F127" s="113">
        <v>9.4</v>
      </c>
      <c r="G127" s="349"/>
      <c r="H127" s="95"/>
      <c r="I127" s="356"/>
    </row>
  </sheetData>
  <mergeCells count="75">
    <mergeCell ref="C117:F117"/>
    <mergeCell ref="G117:G127"/>
    <mergeCell ref="I117:I127"/>
    <mergeCell ref="C90:F90"/>
    <mergeCell ref="G90:G95"/>
    <mergeCell ref="I90:I95"/>
    <mergeCell ref="C96:F96"/>
    <mergeCell ref="G96:G99"/>
    <mergeCell ref="I96:I99"/>
    <mergeCell ref="C110:F110"/>
    <mergeCell ref="G110:G116"/>
    <mergeCell ref="I110:I116"/>
    <mergeCell ref="I100:I102"/>
    <mergeCell ref="G103:G109"/>
    <mergeCell ref="I103:I109"/>
    <mergeCell ref="C103:F103"/>
    <mergeCell ref="C84:F84"/>
    <mergeCell ref="G84:G89"/>
    <mergeCell ref="I84:I89"/>
    <mergeCell ref="C12:F12"/>
    <mergeCell ref="G12:G16"/>
    <mergeCell ref="I12:I16"/>
    <mergeCell ref="C73:F73"/>
    <mergeCell ref="G73:G75"/>
    <mergeCell ref="I73:I75"/>
    <mergeCell ref="C76:F76"/>
    <mergeCell ref="G76:G83"/>
    <mergeCell ref="I76:I83"/>
    <mergeCell ref="C63:F63"/>
    <mergeCell ref="G63:G67"/>
    <mergeCell ref="I63:I67"/>
    <mergeCell ref="C68:F68"/>
    <mergeCell ref="I47:I49"/>
    <mergeCell ref="C43:F43"/>
    <mergeCell ref="G43:G46"/>
    <mergeCell ref="I43:I46"/>
    <mergeCell ref="G68:G72"/>
    <mergeCell ref="I68:I72"/>
    <mergeCell ref="C50:F50"/>
    <mergeCell ref="G50:G56"/>
    <mergeCell ref="I50:I56"/>
    <mergeCell ref="C57:F57"/>
    <mergeCell ref="G57:G62"/>
    <mergeCell ref="I57:I62"/>
    <mergeCell ref="C47:F47"/>
    <mergeCell ref="G23:G27"/>
    <mergeCell ref="I23:I27"/>
    <mergeCell ref="C6:F6"/>
    <mergeCell ref="G6:G8"/>
    <mergeCell ref="I6:I8"/>
    <mergeCell ref="C9:F9"/>
    <mergeCell ref="G9:G11"/>
    <mergeCell ref="I9:I11"/>
    <mergeCell ref="C28:F28"/>
    <mergeCell ref="G28:G33"/>
    <mergeCell ref="I28:I33"/>
    <mergeCell ref="C34:F34"/>
    <mergeCell ref="G34:G39"/>
    <mergeCell ref="I34:I39"/>
    <mergeCell ref="C3:F3"/>
    <mergeCell ref="G3:G5"/>
    <mergeCell ref="I3:I5"/>
    <mergeCell ref="C100:F100"/>
    <mergeCell ref="G100:G102"/>
    <mergeCell ref="C17:F17"/>
    <mergeCell ref="G17:G19"/>
    <mergeCell ref="I17:I19"/>
    <mergeCell ref="C20:F20"/>
    <mergeCell ref="G20:G22"/>
    <mergeCell ref="I20:I22"/>
    <mergeCell ref="C23:F23"/>
    <mergeCell ref="C40:F40"/>
    <mergeCell ref="G40:G42"/>
    <mergeCell ref="I40:I42"/>
    <mergeCell ref="G47:G49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A325-A114-432C-A7F0-7272C04FBF03}">
  <dimension ref="A1:N44"/>
  <sheetViews>
    <sheetView topLeftCell="A13" workbookViewId="0">
      <selection activeCell="B14" sqref="B14"/>
    </sheetView>
  </sheetViews>
  <sheetFormatPr defaultColWidth="9.140625" defaultRowHeight="11.25" x14ac:dyDescent="0.2"/>
  <cols>
    <col min="1" max="1" width="9.140625" style="87"/>
    <col min="2" max="2" width="5.85546875" style="8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 customWidth="1"/>
    <col min="7" max="7" width="18.42578125" style="87" customWidth="1"/>
    <col min="8" max="8" width="5" style="87" customWidth="1"/>
    <col min="9" max="9" width="6.140625" style="87" customWidth="1"/>
    <col min="10" max="11" width="9.140625" style="87"/>
    <col min="12" max="12" width="12.140625" style="87" customWidth="1"/>
    <col min="13" max="16384" width="9.140625" style="87"/>
  </cols>
  <sheetData>
    <row r="1" spans="1:14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</row>
    <row r="2" spans="1:14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114"/>
    </row>
    <row r="3" spans="1:14" s="111" customFormat="1" x14ac:dyDescent="0.2">
      <c r="A3" s="102"/>
      <c r="B3" s="117">
        <v>153</v>
      </c>
      <c r="C3" s="352" t="s">
        <v>614</v>
      </c>
      <c r="D3" s="352"/>
      <c r="E3" s="352"/>
      <c r="F3" s="352"/>
      <c r="G3" s="345" t="s">
        <v>742</v>
      </c>
      <c r="H3" s="122"/>
      <c r="I3" s="360" t="s">
        <v>1035</v>
      </c>
      <c r="J3" s="102"/>
    </row>
    <row r="4" spans="1:14" s="111" customFormat="1" x14ac:dyDescent="0.2">
      <c r="A4" s="102"/>
      <c r="B4" s="117"/>
      <c r="C4" s="112" t="s">
        <v>131</v>
      </c>
      <c r="D4" s="112" t="s">
        <v>84</v>
      </c>
      <c r="E4" s="97" t="s">
        <v>32</v>
      </c>
      <c r="F4" s="112">
        <v>146.4</v>
      </c>
      <c r="G4" s="345"/>
      <c r="H4" s="122" t="s">
        <v>346</v>
      </c>
      <c r="I4" s="361"/>
      <c r="J4" s="102"/>
    </row>
    <row r="5" spans="1:14" s="111" customFormat="1" ht="33" customHeight="1" x14ac:dyDescent="0.2">
      <c r="A5" s="102"/>
      <c r="B5" s="117"/>
      <c r="C5" s="112" t="s">
        <v>131</v>
      </c>
      <c r="D5" s="93" t="s">
        <v>219</v>
      </c>
      <c r="E5" s="112" t="s">
        <v>32</v>
      </c>
      <c r="F5" s="112">
        <v>150.4</v>
      </c>
      <c r="G5" s="345"/>
      <c r="H5" s="122"/>
      <c r="I5" s="362"/>
      <c r="J5" s="102"/>
    </row>
    <row r="6" spans="1:14" s="111" customFormat="1" ht="11.25" customHeight="1" x14ac:dyDescent="0.2">
      <c r="A6" s="102"/>
      <c r="B6" s="110">
        <v>154</v>
      </c>
      <c r="C6" s="351" t="s">
        <v>614</v>
      </c>
      <c r="D6" s="351"/>
      <c r="E6" s="351"/>
      <c r="F6" s="351"/>
      <c r="G6" s="344" t="s">
        <v>743</v>
      </c>
      <c r="H6" s="104"/>
      <c r="I6" s="360" t="s">
        <v>1035</v>
      </c>
      <c r="J6" s="102"/>
    </row>
    <row r="7" spans="1:14" s="111" customFormat="1" x14ac:dyDescent="0.2">
      <c r="A7" s="102"/>
      <c r="B7" s="117"/>
      <c r="C7" s="112" t="s">
        <v>131</v>
      </c>
      <c r="D7" s="112" t="s">
        <v>84</v>
      </c>
      <c r="E7" s="112" t="s">
        <v>186</v>
      </c>
      <c r="F7" s="112">
        <v>10.9</v>
      </c>
      <c r="G7" s="345"/>
      <c r="H7" s="92" t="s">
        <v>346</v>
      </c>
      <c r="I7" s="361"/>
      <c r="J7" s="102"/>
      <c r="N7" s="114" t="s">
        <v>967</v>
      </c>
    </row>
    <row r="8" spans="1:14" s="111" customFormat="1" ht="32.25" customHeight="1" x14ac:dyDescent="0.2">
      <c r="A8" s="102"/>
      <c r="B8" s="119"/>
      <c r="C8" s="113" t="s">
        <v>131</v>
      </c>
      <c r="D8" s="107" t="s">
        <v>219</v>
      </c>
      <c r="E8" s="113" t="s">
        <v>186</v>
      </c>
      <c r="F8" s="113">
        <v>29.4</v>
      </c>
      <c r="G8" s="346"/>
      <c r="H8" s="103"/>
      <c r="I8" s="362"/>
      <c r="J8" s="102"/>
      <c r="N8" s="114" t="s">
        <v>968</v>
      </c>
    </row>
    <row r="9" spans="1:14" s="111" customFormat="1" ht="11.25" customHeight="1" x14ac:dyDescent="0.2">
      <c r="A9" s="102"/>
      <c r="B9" s="117">
        <v>155</v>
      </c>
      <c r="C9" s="352" t="s">
        <v>614</v>
      </c>
      <c r="D9" s="352"/>
      <c r="E9" s="352"/>
      <c r="F9" s="352"/>
      <c r="G9" s="345" t="s">
        <v>744</v>
      </c>
      <c r="H9" s="122"/>
      <c r="I9" s="360" t="s">
        <v>1035</v>
      </c>
      <c r="J9" s="102"/>
      <c r="N9" s="114" t="s">
        <v>969</v>
      </c>
    </row>
    <row r="10" spans="1:14" s="111" customFormat="1" x14ac:dyDescent="0.2">
      <c r="A10" s="102"/>
      <c r="B10" s="117"/>
      <c r="C10" s="112" t="s">
        <v>131</v>
      </c>
      <c r="D10" s="112" t="s">
        <v>84</v>
      </c>
      <c r="E10" s="112" t="s">
        <v>186</v>
      </c>
      <c r="F10" s="112">
        <v>18</v>
      </c>
      <c r="G10" s="345"/>
      <c r="H10" s="122" t="s">
        <v>346</v>
      </c>
      <c r="I10" s="361"/>
      <c r="J10" s="102"/>
      <c r="N10" s="87" t="s">
        <v>970</v>
      </c>
    </row>
    <row r="11" spans="1:14" s="111" customFormat="1" ht="34.5" customHeight="1" x14ac:dyDescent="0.2">
      <c r="A11" s="102"/>
      <c r="B11" s="117"/>
      <c r="C11" s="112" t="s">
        <v>131</v>
      </c>
      <c r="D11" s="93" t="s">
        <v>219</v>
      </c>
      <c r="E11" s="97" t="s">
        <v>32</v>
      </c>
      <c r="F11" s="112">
        <v>17.3</v>
      </c>
      <c r="G11" s="345"/>
      <c r="H11" s="122"/>
      <c r="I11" s="362"/>
      <c r="J11" s="102"/>
      <c r="N11" s="87" t="s">
        <v>971</v>
      </c>
    </row>
    <row r="12" spans="1:14" ht="11.25" customHeight="1" x14ac:dyDescent="0.2">
      <c r="A12" s="85"/>
      <c r="B12" s="110">
        <v>156</v>
      </c>
      <c r="C12" s="351" t="s">
        <v>685</v>
      </c>
      <c r="D12" s="351"/>
      <c r="E12" s="351"/>
      <c r="F12" s="351"/>
      <c r="G12" s="344" t="s">
        <v>715</v>
      </c>
      <c r="H12" s="109"/>
      <c r="I12" s="360" t="s">
        <v>1036</v>
      </c>
      <c r="J12" s="85"/>
      <c r="N12" s="87" t="s">
        <v>973</v>
      </c>
    </row>
    <row r="13" spans="1:14" x14ac:dyDescent="0.2">
      <c r="A13" s="85"/>
      <c r="B13" s="117"/>
      <c r="C13" s="112" t="s">
        <v>178</v>
      </c>
      <c r="D13" s="112" t="s">
        <v>84</v>
      </c>
      <c r="E13" s="112" t="s">
        <v>186</v>
      </c>
      <c r="F13" s="112">
        <v>96</v>
      </c>
      <c r="G13" s="345"/>
      <c r="H13" s="92" t="s">
        <v>565</v>
      </c>
      <c r="I13" s="361"/>
      <c r="J13" s="85"/>
      <c r="N13" s="87" t="s">
        <v>975</v>
      </c>
    </row>
    <row r="14" spans="1:14" ht="34.5" customHeight="1" x14ac:dyDescent="0.2">
      <c r="A14" s="85"/>
      <c r="B14" s="119"/>
      <c r="C14" s="113" t="s">
        <v>35</v>
      </c>
      <c r="D14" s="107" t="s">
        <v>524</v>
      </c>
      <c r="E14" s="113" t="s">
        <v>32</v>
      </c>
      <c r="F14" s="113">
        <v>96</v>
      </c>
      <c r="G14" s="346"/>
      <c r="H14" s="95"/>
      <c r="I14" s="362"/>
      <c r="J14" s="85"/>
      <c r="N14" s="87" t="s">
        <v>977</v>
      </c>
    </row>
    <row r="15" spans="1:14" x14ac:dyDescent="0.2">
      <c r="A15" s="85"/>
      <c r="B15" s="110">
        <v>157</v>
      </c>
      <c r="C15" s="351" t="s">
        <v>631</v>
      </c>
      <c r="D15" s="351"/>
      <c r="E15" s="351"/>
      <c r="F15" s="351"/>
      <c r="G15" s="344" t="s">
        <v>699</v>
      </c>
      <c r="H15" s="104"/>
      <c r="I15" s="357" t="s">
        <v>964</v>
      </c>
      <c r="J15" s="85"/>
      <c r="N15" s="87" t="s">
        <v>978</v>
      </c>
    </row>
    <row r="16" spans="1:14" ht="15" customHeight="1" x14ac:dyDescent="0.2">
      <c r="A16" s="85"/>
      <c r="B16" s="117"/>
      <c r="C16" s="112" t="s">
        <v>17</v>
      </c>
      <c r="D16" s="112" t="s">
        <v>84</v>
      </c>
      <c r="E16" s="112" t="s">
        <v>117</v>
      </c>
      <c r="F16" s="112">
        <v>384</v>
      </c>
      <c r="G16" s="345"/>
      <c r="H16" s="92" t="s">
        <v>34</v>
      </c>
      <c r="I16" s="358"/>
      <c r="J16" s="85"/>
      <c r="N16" s="87" t="s">
        <v>979</v>
      </c>
    </row>
    <row r="17" spans="1:14" x14ac:dyDescent="0.2">
      <c r="A17" s="85"/>
      <c r="B17" s="117"/>
      <c r="C17" s="112" t="s">
        <v>18</v>
      </c>
      <c r="D17" s="93" t="s">
        <v>112</v>
      </c>
      <c r="E17" s="112" t="s">
        <v>118</v>
      </c>
      <c r="F17" s="112">
        <v>234</v>
      </c>
      <c r="G17" s="345"/>
      <c r="H17" s="92"/>
      <c r="I17" s="358"/>
      <c r="J17" s="85"/>
      <c r="N17" s="87" t="s">
        <v>980</v>
      </c>
    </row>
    <row r="18" spans="1:14" x14ac:dyDescent="0.2">
      <c r="A18" s="85"/>
      <c r="B18" s="117"/>
      <c r="C18" s="112" t="s">
        <v>19</v>
      </c>
      <c r="D18" s="112" t="s">
        <v>113</v>
      </c>
      <c r="E18" s="97" t="s">
        <v>6</v>
      </c>
      <c r="F18" s="112">
        <v>144</v>
      </c>
      <c r="G18" s="345"/>
      <c r="H18" s="92"/>
      <c r="I18" s="358"/>
      <c r="J18" s="85"/>
      <c r="N18" s="87" t="s">
        <v>981</v>
      </c>
    </row>
    <row r="19" spans="1:14" x14ac:dyDescent="0.2">
      <c r="A19" s="85"/>
      <c r="B19" s="117"/>
      <c r="C19" s="112" t="s">
        <v>61</v>
      </c>
      <c r="D19" s="112" t="s">
        <v>114</v>
      </c>
      <c r="E19" s="97" t="s">
        <v>6</v>
      </c>
      <c r="F19" s="112">
        <v>144</v>
      </c>
      <c r="G19" s="345"/>
      <c r="H19" s="92"/>
      <c r="I19" s="358"/>
      <c r="J19" s="85"/>
      <c r="N19" s="87" t="s">
        <v>982</v>
      </c>
    </row>
    <row r="20" spans="1:14" x14ac:dyDescent="0.2">
      <c r="A20" s="85"/>
      <c r="B20" s="117"/>
      <c r="C20" s="112" t="s">
        <v>110</v>
      </c>
      <c r="D20" s="112" t="s">
        <v>115</v>
      </c>
      <c r="E20" s="97" t="s">
        <v>6</v>
      </c>
      <c r="F20" s="112">
        <v>138</v>
      </c>
      <c r="G20" s="345"/>
      <c r="H20" s="92"/>
      <c r="I20" s="358"/>
      <c r="J20" s="85"/>
      <c r="N20" s="87" t="s">
        <v>983</v>
      </c>
    </row>
    <row r="21" spans="1:14" x14ac:dyDescent="0.2">
      <c r="A21" s="85"/>
      <c r="B21" s="119"/>
      <c r="C21" s="113" t="s">
        <v>111</v>
      </c>
      <c r="D21" s="113" t="s">
        <v>116</v>
      </c>
      <c r="E21" s="100" t="s">
        <v>6</v>
      </c>
      <c r="F21" s="113">
        <v>144</v>
      </c>
      <c r="G21" s="346"/>
      <c r="H21" s="103"/>
      <c r="I21" s="359"/>
      <c r="J21" s="85"/>
      <c r="N21" s="87" t="s">
        <v>984</v>
      </c>
    </row>
    <row r="22" spans="1:14" ht="15" customHeight="1" x14ac:dyDescent="0.2">
      <c r="A22" s="85"/>
      <c r="B22" s="110">
        <v>158</v>
      </c>
      <c r="C22" s="351" t="s">
        <v>632</v>
      </c>
      <c r="D22" s="351"/>
      <c r="E22" s="351"/>
      <c r="F22" s="351"/>
      <c r="G22" s="344" t="s">
        <v>700</v>
      </c>
      <c r="H22" s="104"/>
      <c r="I22" s="357" t="s">
        <v>964</v>
      </c>
      <c r="J22" s="85"/>
      <c r="N22" s="87" t="s">
        <v>985</v>
      </c>
    </row>
    <row r="23" spans="1:14" ht="15" customHeight="1" x14ac:dyDescent="0.2">
      <c r="A23" s="85"/>
      <c r="B23" s="117"/>
      <c r="C23" s="112" t="s">
        <v>17</v>
      </c>
      <c r="D23" s="112" t="s">
        <v>84</v>
      </c>
      <c r="E23" s="97" t="s">
        <v>31</v>
      </c>
      <c r="F23" s="112">
        <v>1584</v>
      </c>
      <c r="G23" s="345"/>
      <c r="H23" s="92" t="s">
        <v>34</v>
      </c>
      <c r="I23" s="358"/>
      <c r="J23" s="85"/>
      <c r="N23" s="87" t="s">
        <v>986</v>
      </c>
    </row>
    <row r="24" spans="1:14" x14ac:dyDescent="0.2">
      <c r="A24" s="85"/>
      <c r="B24" s="117"/>
      <c r="C24" s="112" t="s">
        <v>18</v>
      </c>
      <c r="D24" s="93" t="s">
        <v>119</v>
      </c>
      <c r="E24" s="97" t="s">
        <v>68</v>
      </c>
      <c r="F24" s="112">
        <v>1248</v>
      </c>
      <c r="G24" s="345"/>
      <c r="H24" s="94"/>
      <c r="I24" s="358"/>
      <c r="J24" s="85"/>
      <c r="N24" s="87" t="s">
        <v>991</v>
      </c>
    </row>
    <row r="25" spans="1:14" x14ac:dyDescent="0.2">
      <c r="A25" s="85"/>
      <c r="B25" s="117"/>
      <c r="C25" s="112" t="s">
        <v>19</v>
      </c>
      <c r="D25" s="112" t="s">
        <v>120</v>
      </c>
      <c r="E25" s="97" t="s">
        <v>68</v>
      </c>
      <c r="F25" s="112">
        <v>630</v>
      </c>
      <c r="G25" s="345"/>
      <c r="H25" s="94"/>
      <c r="I25" s="358"/>
      <c r="J25" s="85"/>
      <c r="N25" s="87" t="s">
        <v>992</v>
      </c>
    </row>
    <row r="26" spans="1:14" x14ac:dyDescent="0.2">
      <c r="A26" s="85"/>
      <c r="B26" s="117"/>
      <c r="C26" s="112" t="s">
        <v>61</v>
      </c>
      <c r="D26" s="112" t="s">
        <v>121</v>
      </c>
      <c r="E26" s="97" t="s">
        <v>68</v>
      </c>
      <c r="F26" s="112">
        <v>588</v>
      </c>
      <c r="G26" s="345"/>
      <c r="H26" s="94"/>
      <c r="I26" s="358"/>
      <c r="J26" s="85"/>
      <c r="N26" s="87" t="s">
        <v>993</v>
      </c>
    </row>
    <row r="27" spans="1:14" x14ac:dyDescent="0.2">
      <c r="A27" s="85"/>
      <c r="B27" s="119"/>
      <c r="C27" s="113" t="s">
        <v>110</v>
      </c>
      <c r="D27" s="113" t="s">
        <v>122</v>
      </c>
      <c r="E27" s="100" t="s">
        <v>68</v>
      </c>
      <c r="F27" s="113">
        <v>144</v>
      </c>
      <c r="G27" s="346"/>
      <c r="H27" s="95"/>
      <c r="I27" s="359"/>
      <c r="J27" s="85"/>
      <c r="N27" s="87" t="s">
        <v>994</v>
      </c>
    </row>
    <row r="28" spans="1:14" s="111" customFormat="1" x14ac:dyDescent="0.2">
      <c r="B28" s="110">
        <v>159</v>
      </c>
      <c r="C28" s="351" t="s">
        <v>817</v>
      </c>
      <c r="D28" s="351"/>
      <c r="E28" s="351"/>
      <c r="F28" s="351"/>
      <c r="G28" s="347" t="s">
        <v>712</v>
      </c>
      <c r="H28" s="104"/>
      <c r="I28" s="367" t="s">
        <v>780</v>
      </c>
      <c r="N28" s="87" t="s">
        <v>997</v>
      </c>
    </row>
    <row r="29" spans="1:14" s="111" customFormat="1" x14ac:dyDescent="0.2">
      <c r="B29" s="117"/>
      <c r="C29" s="112" t="s">
        <v>17</v>
      </c>
      <c r="D29" s="112" t="s">
        <v>84</v>
      </c>
      <c r="E29" s="112" t="s">
        <v>6</v>
      </c>
      <c r="F29" s="112">
        <v>107</v>
      </c>
      <c r="G29" s="348"/>
      <c r="H29" s="92" t="s">
        <v>234</v>
      </c>
      <c r="I29" s="368"/>
      <c r="N29" s="87" t="s">
        <v>999</v>
      </c>
    </row>
    <row r="30" spans="1:14" s="111" customFormat="1" ht="37.5" customHeight="1" x14ac:dyDescent="0.2">
      <c r="B30" s="119"/>
      <c r="C30" s="113" t="s">
        <v>284</v>
      </c>
      <c r="D30" s="113" t="s">
        <v>181</v>
      </c>
      <c r="E30" s="113" t="s">
        <v>194</v>
      </c>
      <c r="F30" s="113">
        <v>11.8</v>
      </c>
      <c r="G30" s="349"/>
      <c r="H30" s="103"/>
      <c r="I30" s="369"/>
      <c r="N30" s="87" t="s">
        <v>1001</v>
      </c>
    </row>
    <row r="31" spans="1:14" s="111" customFormat="1" ht="15" customHeight="1" x14ac:dyDescent="0.2">
      <c r="A31" s="102"/>
      <c r="B31" s="110">
        <v>160</v>
      </c>
      <c r="C31" s="351" t="s">
        <v>839</v>
      </c>
      <c r="D31" s="351"/>
      <c r="E31" s="351"/>
      <c r="F31" s="351"/>
      <c r="G31" s="344" t="s">
        <v>744</v>
      </c>
      <c r="H31" s="104"/>
      <c r="I31" s="360" t="s">
        <v>780</v>
      </c>
      <c r="J31" s="102"/>
      <c r="N31" s="87" t="s">
        <v>1003</v>
      </c>
    </row>
    <row r="32" spans="1:14" s="111" customFormat="1" x14ac:dyDescent="0.2">
      <c r="B32" s="117"/>
      <c r="C32" s="112" t="s">
        <v>178</v>
      </c>
      <c r="D32" s="112" t="s">
        <v>36</v>
      </c>
      <c r="E32" s="112" t="s">
        <v>186</v>
      </c>
      <c r="F32" s="112">
        <v>9</v>
      </c>
      <c r="G32" s="345"/>
      <c r="H32" s="92" t="s">
        <v>346</v>
      </c>
      <c r="I32" s="361"/>
      <c r="N32" s="87" t="s">
        <v>1005</v>
      </c>
    </row>
    <row r="33" spans="2:14" s="111" customFormat="1" x14ac:dyDescent="0.2">
      <c r="B33" s="117"/>
      <c r="C33" s="112" t="s">
        <v>35</v>
      </c>
      <c r="D33" s="112" t="s">
        <v>143</v>
      </c>
      <c r="E33" s="112" t="s">
        <v>186</v>
      </c>
      <c r="F33" s="112">
        <v>4.4000000000000004</v>
      </c>
      <c r="G33" s="345"/>
      <c r="H33" s="92"/>
      <c r="I33" s="361"/>
      <c r="N33" s="87" t="s">
        <v>1007</v>
      </c>
    </row>
    <row r="34" spans="2:14" s="111" customFormat="1" x14ac:dyDescent="0.2">
      <c r="B34" s="117"/>
      <c r="C34" s="112" t="s">
        <v>338</v>
      </c>
      <c r="D34" s="112" t="s">
        <v>389</v>
      </c>
      <c r="E34" s="112" t="s">
        <v>186</v>
      </c>
      <c r="F34" s="112">
        <v>2.2000000000000002</v>
      </c>
      <c r="G34" s="345"/>
      <c r="H34" s="92"/>
      <c r="I34" s="361"/>
      <c r="N34" s="87" t="s">
        <v>1009</v>
      </c>
    </row>
    <row r="35" spans="2:14" s="111" customFormat="1" x14ac:dyDescent="0.2">
      <c r="B35" s="117"/>
      <c r="C35" s="112" t="s">
        <v>386</v>
      </c>
      <c r="D35" s="112" t="s">
        <v>390</v>
      </c>
      <c r="E35" s="112" t="s">
        <v>186</v>
      </c>
      <c r="F35" s="112">
        <v>3.2</v>
      </c>
      <c r="G35" s="345"/>
      <c r="H35" s="92"/>
      <c r="I35" s="361"/>
      <c r="N35" s="87" t="s">
        <v>1011</v>
      </c>
    </row>
    <row r="36" spans="2:14" s="111" customFormat="1" x14ac:dyDescent="0.2">
      <c r="B36" s="117"/>
      <c r="C36" s="112" t="s">
        <v>387</v>
      </c>
      <c r="D36" s="112" t="s">
        <v>391</v>
      </c>
      <c r="E36" s="112" t="s">
        <v>6</v>
      </c>
      <c r="F36" s="112">
        <v>3.6</v>
      </c>
      <c r="G36" s="345"/>
      <c r="H36" s="92"/>
      <c r="I36" s="361"/>
      <c r="N36" s="87" t="s">
        <v>1013</v>
      </c>
    </row>
    <row r="37" spans="2:14" s="111" customFormat="1" x14ac:dyDescent="0.2">
      <c r="B37" s="119"/>
      <c r="C37" s="113" t="s">
        <v>388</v>
      </c>
      <c r="D37" s="113" t="s">
        <v>392</v>
      </c>
      <c r="E37" s="113" t="s">
        <v>6</v>
      </c>
      <c r="F37" s="113">
        <v>10.7</v>
      </c>
      <c r="G37" s="346"/>
      <c r="H37" s="103"/>
      <c r="I37" s="362"/>
      <c r="N37" s="87" t="s">
        <v>1015</v>
      </c>
    </row>
    <row r="38" spans="2:14" x14ac:dyDescent="0.2">
      <c r="N38" s="87" t="s">
        <v>1017</v>
      </c>
    </row>
    <row r="39" spans="2:14" x14ac:dyDescent="0.2">
      <c r="N39" s="87" t="s">
        <v>1019</v>
      </c>
    </row>
    <row r="40" spans="2:14" x14ac:dyDescent="0.2">
      <c r="N40" s="87" t="s">
        <v>1021</v>
      </c>
    </row>
    <row r="41" spans="2:14" x14ac:dyDescent="0.2">
      <c r="N41" s="87" t="s">
        <v>1024</v>
      </c>
    </row>
    <row r="42" spans="2:14" x14ac:dyDescent="0.2">
      <c r="N42" s="87" t="s">
        <v>1026</v>
      </c>
    </row>
    <row r="43" spans="2:14" x14ac:dyDescent="0.2">
      <c r="N43" s="87" t="s">
        <v>1028</v>
      </c>
    </row>
    <row r="44" spans="2:14" x14ac:dyDescent="0.2">
      <c r="N44" s="87" t="s">
        <v>1033</v>
      </c>
    </row>
  </sheetData>
  <mergeCells count="24">
    <mergeCell ref="C31:F31"/>
    <mergeCell ref="G31:G37"/>
    <mergeCell ref="I31:I37"/>
    <mergeCell ref="C12:F12"/>
    <mergeCell ref="G12:G14"/>
    <mergeCell ref="I12:I14"/>
    <mergeCell ref="C28:F28"/>
    <mergeCell ref="G28:G30"/>
    <mergeCell ref="I28:I30"/>
    <mergeCell ref="C22:F22"/>
    <mergeCell ref="G22:G27"/>
    <mergeCell ref="I22:I27"/>
    <mergeCell ref="C3:F3"/>
    <mergeCell ref="G3:G5"/>
    <mergeCell ref="I3:I5"/>
    <mergeCell ref="C15:F15"/>
    <mergeCell ref="G15:G21"/>
    <mergeCell ref="I15:I21"/>
    <mergeCell ref="C6:F6"/>
    <mergeCell ref="G6:G8"/>
    <mergeCell ref="I6:I8"/>
    <mergeCell ref="C9:F9"/>
    <mergeCell ref="G9:G11"/>
    <mergeCell ref="I9:I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061B-B7C3-CF41-B86D-965261EC0423}">
  <dimension ref="B1:V182"/>
  <sheetViews>
    <sheetView zoomScaleNormal="100" workbookViewId="0">
      <selection activeCell="AC31" sqref="AC31"/>
    </sheetView>
  </sheetViews>
  <sheetFormatPr defaultColWidth="9.140625" defaultRowHeight="12.75" x14ac:dyDescent="0.2"/>
  <cols>
    <col min="1" max="1" width="9.140625" style="135"/>
    <col min="2" max="2" width="5" style="177" customWidth="1"/>
    <col min="3" max="3" width="10.28515625" style="135" customWidth="1"/>
    <col min="4" max="4" width="8.140625" style="135" hidden="1" customWidth="1"/>
    <col min="5" max="8" width="5.85546875" style="135" hidden="1" customWidth="1"/>
    <col min="9" max="9" width="19.85546875" style="135" customWidth="1"/>
    <col min="10" max="11" width="5.85546875" style="135" hidden="1" customWidth="1"/>
    <col min="12" max="12" width="7" style="135" customWidth="1"/>
    <col min="13" max="14" width="6.7109375" style="135" hidden="1" customWidth="1"/>
    <col min="15" max="16" width="6.7109375" style="135" customWidth="1"/>
    <col min="17" max="17" width="6.7109375" style="135" hidden="1" customWidth="1"/>
    <col min="18" max="20" width="9.28515625" style="135" customWidth="1"/>
    <col min="21" max="21" width="9.85546875" style="135" customWidth="1"/>
    <col min="22" max="22" width="15" style="135" bestFit="1" customWidth="1"/>
    <col min="23" max="16384" width="9.140625" style="135"/>
  </cols>
  <sheetData>
    <row r="1" spans="2:22" x14ac:dyDescent="0.2">
      <c r="B1" s="134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2:22" ht="15" customHeight="1" x14ac:dyDescent="0.2">
      <c r="B2" s="219"/>
      <c r="C2" s="188"/>
      <c r="D2" s="188"/>
      <c r="E2" s="284" t="s">
        <v>2</v>
      </c>
      <c r="F2" s="284"/>
      <c r="G2" s="189"/>
      <c r="H2" s="188"/>
      <c r="I2" s="281" t="s">
        <v>28</v>
      </c>
      <c r="J2" s="284" t="s">
        <v>129</v>
      </c>
      <c r="K2" s="285"/>
      <c r="L2" s="281" t="s">
        <v>7</v>
      </c>
      <c r="M2" s="283" t="s">
        <v>11</v>
      </c>
      <c r="N2" s="284"/>
      <c r="O2" s="284"/>
      <c r="P2" s="285"/>
      <c r="Q2" s="281" t="s">
        <v>1050</v>
      </c>
      <c r="R2" s="256"/>
      <c r="S2" s="270"/>
      <c r="T2" s="270"/>
    </row>
    <row r="3" spans="2:22" ht="25.5" x14ac:dyDescent="0.2">
      <c r="B3" s="221" t="s">
        <v>33</v>
      </c>
      <c r="C3" s="190" t="s">
        <v>607</v>
      </c>
      <c r="D3" s="190" t="s">
        <v>16</v>
      </c>
      <c r="E3" s="230" t="s">
        <v>3</v>
      </c>
      <c r="F3" s="230" t="s">
        <v>4</v>
      </c>
      <c r="G3" s="230" t="s">
        <v>5</v>
      </c>
      <c r="H3" s="190" t="s">
        <v>6</v>
      </c>
      <c r="I3" s="282"/>
      <c r="J3" s="230" t="s">
        <v>130</v>
      </c>
      <c r="K3" s="190" t="s">
        <v>1040</v>
      </c>
      <c r="L3" s="282"/>
      <c r="M3" s="230" t="s">
        <v>8</v>
      </c>
      <c r="N3" s="230" t="s">
        <v>9</v>
      </c>
      <c r="O3" s="231" t="s">
        <v>10</v>
      </c>
      <c r="P3" s="191" t="s">
        <v>597</v>
      </c>
      <c r="Q3" s="282"/>
      <c r="R3" s="257" t="s">
        <v>1045</v>
      </c>
      <c r="S3" s="222"/>
      <c r="T3" s="222"/>
    </row>
    <row r="4" spans="2:22" ht="14.25" x14ac:dyDescent="0.2">
      <c r="B4" s="223"/>
      <c r="C4" s="192"/>
      <c r="D4" s="237" t="s">
        <v>15</v>
      </c>
      <c r="E4" s="287" t="s">
        <v>1048</v>
      </c>
      <c r="F4" s="287"/>
      <c r="G4" s="287"/>
      <c r="H4" s="288"/>
      <c r="I4" s="237" t="s">
        <v>29</v>
      </c>
      <c r="J4" s="287" t="s">
        <v>1046</v>
      </c>
      <c r="K4" s="288"/>
      <c r="L4" s="237" t="s">
        <v>1049</v>
      </c>
      <c r="M4" s="286" t="s">
        <v>1047</v>
      </c>
      <c r="N4" s="287"/>
      <c r="O4" s="287"/>
      <c r="P4" s="287"/>
      <c r="Q4" s="287"/>
      <c r="R4" s="258" t="s">
        <v>15</v>
      </c>
      <c r="S4" s="270"/>
      <c r="T4" s="270"/>
    </row>
    <row r="5" spans="2:22" x14ac:dyDescent="0.2">
      <c r="B5" s="298" t="s">
        <v>34</v>
      </c>
      <c r="C5" s="295" t="s">
        <v>608</v>
      </c>
      <c r="D5" s="232" t="s">
        <v>27</v>
      </c>
      <c r="E5" s="236">
        <v>0.13</v>
      </c>
      <c r="F5" s="236">
        <v>0.3</v>
      </c>
      <c r="G5" s="232">
        <v>0.17</v>
      </c>
      <c r="H5" s="236">
        <v>0.4</v>
      </c>
      <c r="I5" s="238" t="s">
        <v>32</v>
      </c>
      <c r="J5" s="232">
        <v>1.31</v>
      </c>
      <c r="K5" s="232" t="s">
        <v>131</v>
      </c>
      <c r="L5" s="238">
        <v>10.199999999999999</v>
      </c>
      <c r="M5" s="239">
        <v>0.18</v>
      </c>
      <c r="N5" s="239">
        <v>0.33</v>
      </c>
      <c r="O5" s="239">
        <v>0.51</v>
      </c>
      <c r="P5" s="239">
        <f t="shared" ref="P5:P12" si="0">O5-Q5</f>
        <v>0.29000000000000004</v>
      </c>
      <c r="Q5" s="239">
        <v>0.22</v>
      </c>
      <c r="R5" s="259">
        <f t="shared" ref="R5:R12" si="1">EXP(V5)</f>
        <v>38.513055164662561</v>
      </c>
      <c r="S5" s="271"/>
      <c r="T5" s="271"/>
      <c r="V5" s="203">
        <f t="shared" ref="V5:V22" si="2">6.531-(7.326*O5)+(15.8*(H5^2))+(3.809*(O5^2))+(3.44*((E5+F5))*H5)-(4.989*(E5+F5)*O5)+(16.1*((E5+F5)^2)*(O5^2))+(16*H5*(O5^2))-(13.6*((E5+F5)^2)*H5)-(34.8*(H5^2)*O5)-(7.99*((E5+F5)^2)*O5)</f>
        <v>3.6509972790000003</v>
      </c>
    </row>
    <row r="6" spans="2:22" x14ac:dyDescent="0.2">
      <c r="B6" s="299"/>
      <c r="C6" s="296"/>
      <c r="D6" s="156" t="s">
        <v>43</v>
      </c>
      <c r="E6" s="152">
        <v>0.14000000000000001</v>
      </c>
      <c r="F6" s="152">
        <v>0.28999999999999998</v>
      </c>
      <c r="G6" s="152">
        <v>0.22</v>
      </c>
      <c r="H6" s="152">
        <v>0.35</v>
      </c>
      <c r="I6" s="152" t="s">
        <v>31</v>
      </c>
      <c r="J6" s="152">
        <v>1.33</v>
      </c>
      <c r="K6" s="152" t="s">
        <v>131</v>
      </c>
      <c r="L6" s="152">
        <v>13.8</v>
      </c>
      <c r="M6" s="152">
        <v>0.19</v>
      </c>
      <c r="N6" s="152">
        <v>0.31</v>
      </c>
      <c r="O6" s="157">
        <v>0.5</v>
      </c>
      <c r="P6" s="239">
        <f t="shared" si="0"/>
        <v>0.31</v>
      </c>
      <c r="Q6" s="152">
        <v>0.19</v>
      </c>
      <c r="R6" s="259">
        <f t="shared" si="1"/>
        <v>36.406888454720509</v>
      </c>
      <c r="S6" s="271"/>
      <c r="T6" s="271"/>
      <c r="V6" s="203">
        <f t="shared" si="2"/>
        <v>3.5947580000000001</v>
      </c>
    </row>
    <row r="7" spans="2:22" x14ac:dyDescent="0.2">
      <c r="B7" s="299"/>
      <c r="C7" s="296"/>
      <c r="D7" s="154" t="s">
        <v>50</v>
      </c>
      <c r="E7" s="154">
        <v>0.15</v>
      </c>
      <c r="F7" s="154">
        <v>0.22</v>
      </c>
      <c r="G7" s="154">
        <v>0.13</v>
      </c>
      <c r="H7" s="159">
        <v>0.5</v>
      </c>
      <c r="I7" s="152" t="s">
        <v>6</v>
      </c>
      <c r="J7" s="159">
        <v>1.27</v>
      </c>
      <c r="K7" s="159" t="s">
        <v>131</v>
      </c>
      <c r="L7" s="152">
        <v>7.8</v>
      </c>
      <c r="M7" s="152">
        <v>0.13</v>
      </c>
      <c r="N7" s="152">
        <v>0.39</v>
      </c>
      <c r="O7" s="157">
        <v>0.52</v>
      </c>
      <c r="P7" s="239">
        <f t="shared" si="0"/>
        <v>0.24</v>
      </c>
      <c r="Q7" s="152">
        <v>0.28000000000000003</v>
      </c>
      <c r="R7" s="259">
        <f t="shared" si="1"/>
        <v>61.155745548859947</v>
      </c>
      <c r="S7" s="271"/>
      <c r="T7" s="271"/>
      <c r="V7" s="203">
        <f t="shared" si="2"/>
        <v>4.1134238159999992</v>
      </c>
    </row>
    <row r="8" spans="2:22" x14ac:dyDescent="0.2">
      <c r="B8" s="299"/>
      <c r="C8" s="296"/>
      <c r="D8" s="152" t="s">
        <v>57</v>
      </c>
      <c r="E8" s="152">
        <v>0.18</v>
      </c>
      <c r="F8" s="152">
        <v>0.19</v>
      </c>
      <c r="G8" s="152">
        <v>0.24</v>
      </c>
      <c r="H8" s="152">
        <v>0.39</v>
      </c>
      <c r="I8" s="152" t="s">
        <v>59</v>
      </c>
      <c r="J8" s="157">
        <v>1.3</v>
      </c>
      <c r="K8" s="157" t="s">
        <v>131</v>
      </c>
      <c r="L8" s="152">
        <v>12</v>
      </c>
      <c r="M8" s="152">
        <v>0.17</v>
      </c>
      <c r="N8" s="152">
        <v>0.34</v>
      </c>
      <c r="O8" s="157">
        <v>0.51</v>
      </c>
      <c r="P8" s="233">
        <f t="shared" si="0"/>
        <v>0.29000000000000004</v>
      </c>
      <c r="Q8" s="228">
        <v>0.22</v>
      </c>
      <c r="R8" s="259">
        <f t="shared" si="1"/>
        <v>52.272697529607221</v>
      </c>
      <c r="S8" s="271"/>
      <c r="T8" s="271"/>
      <c r="V8" s="203">
        <f t="shared" si="2"/>
        <v>3.9564741989999996</v>
      </c>
    </row>
    <row r="9" spans="2:22" x14ac:dyDescent="0.2">
      <c r="B9" s="299"/>
      <c r="C9" s="296"/>
      <c r="D9" s="156" t="s">
        <v>42</v>
      </c>
      <c r="E9" s="152">
        <v>0.08</v>
      </c>
      <c r="F9" s="157">
        <v>0.3</v>
      </c>
      <c r="G9" s="157">
        <v>0.4</v>
      </c>
      <c r="H9" s="152">
        <v>0.22</v>
      </c>
      <c r="I9" s="152" t="s">
        <v>68</v>
      </c>
      <c r="J9" s="152">
        <v>1.39</v>
      </c>
      <c r="K9" s="152" t="s">
        <v>131</v>
      </c>
      <c r="L9" s="152">
        <v>43.2</v>
      </c>
      <c r="M9" s="152">
        <v>0.21</v>
      </c>
      <c r="N9" s="152">
        <v>0.27</v>
      </c>
      <c r="O9" s="152">
        <v>0.48</v>
      </c>
      <c r="P9" s="233">
        <f t="shared" si="0"/>
        <v>0.35</v>
      </c>
      <c r="Q9" s="228">
        <v>0.13</v>
      </c>
      <c r="R9" s="259">
        <f t="shared" si="1"/>
        <v>36.116645599306196</v>
      </c>
      <c r="S9" s="271"/>
      <c r="T9" s="271"/>
      <c r="V9" s="203">
        <f t="shared" si="2"/>
        <v>3.5867538560000005</v>
      </c>
    </row>
    <row r="10" spans="2:22" x14ac:dyDescent="0.2">
      <c r="B10" s="299"/>
      <c r="C10" s="297"/>
      <c r="D10" s="156" t="s">
        <v>73</v>
      </c>
      <c r="E10" s="152">
        <v>0.11</v>
      </c>
      <c r="F10" s="152">
        <v>0.36</v>
      </c>
      <c r="G10" s="152">
        <v>0.18</v>
      </c>
      <c r="H10" s="152">
        <v>0.35</v>
      </c>
      <c r="I10" s="250" t="s">
        <v>51</v>
      </c>
      <c r="J10" s="250">
        <v>1.34</v>
      </c>
      <c r="K10" s="250" t="s">
        <v>131</v>
      </c>
      <c r="L10" s="250">
        <v>12.6</v>
      </c>
      <c r="M10" s="250">
        <v>0.19</v>
      </c>
      <c r="N10" s="251">
        <v>0.3</v>
      </c>
      <c r="O10" s="250">
        <v>0.49</v>
      </c>
      <c r="P10" s="249">
        <f t="shared" si="0"/>
        <v>0.3</v>
      </c>
      <c r="Q10" s="250">
        <v>0.19</v>
      </c>
      <c r="R10" s="260">
        <f t="shared" si="1"/>
        <v>30.008715585914139</v>
      </c>
      <c r="S10" s="271"/>
      <c r="T10" s="271"/>
      <c r="V10" s="203">
        <f t="shared" si="2"/>
        <v>3.4014878589999995</v>
      </c>
    </row>
    <row r="11" spans="2:22" x14ac:dyDescent="0.2">
      <c r="B11" s="299"/>
      <c r="C11" s="295" t="s">
        <v>609</v>
      </c>
      <c r="D11" s="152" t="s">
        <v>81</v>
      </c>
      <c r="E11" s="152">
        <v>0.04</v>
      </c>
      <c r="F11" s="152">
        <v>0.33</v>
      </c>
      <c r="G11" s="152">
        <v>0.11</v>
      </c>
      <c r="H11" s="152">
        <v>0.52</v>
      </c>
      <c r="I11" s="152" t="s">
        <v>6</v>
      </c>
      <c r="J11" s="152">
        <v>1.26</v>
      </c>
      <c r="K11" s="152" t="s">
        <v>131</v>
      </c>
      <c r="L11" s="152">
        <v>7.8</v>
      </c>
      <c r="M11" s="152">
        <v>0.12</v>
      </c>
      <c r="N11" s="157">
        <v>0.4</v>
      </c>
      <c r="O11" s="152">
        <v>0.52</v>
      </c>
      <c r="P11" s="233">
        <f t="shared" si="0"/>
        <v>0.23000000000000004</v>
      </c>
      <c r="Q11" s="228">
        <v>0.28999999999999998</v>
      </c>
      <c r="R11" s="259">
        <f t="shared" si="1"/>
        <v>62.88656928336826</v>
      </c>
      <c r="S11" s="271"/>
      <c r="T11" s="271"/>
      <c r="V11" s="203">
        <f t="shared" si="2"/>
        <v>4.1413326160000015</v>
      </c>
    </row>
    <row r="12" spans="2:22" x14ac:dyDescent="0.2">
      <c r="B12" s="299"/>
      <c r="C12" s="296"/>
      <c r="D12" s="152" t="s">
        <v>84</v>
      </c>
      <c r="E12" s="152">
        <v>0.23</v>
      </c>
      <c r="F12" s="152">
        <v>0.35</v>
      </c>
      <c r="G12" s="152">
        <v>0.12</v>
      </c>
      <c r="H12" s="157">
        <v>0.3</v>
      </c>
      <c r="I12" s="152" t="s">
        <v>32</v>
      </c>
      <c r="J12" s="152">
        <v>1.38</v>
      </c>
      <c r="K12" s="152" t="s">
        <v>131</v>
      </c>
      <c r="L12" s="152">
        <v>16.2</v>
      </c>
      <c r="M12" s="152">
        <v>0.21</v>
      </c>
      <c r="N12" s="152">
        <v>0.27</v>
      </c>
      <c r="O12" s="152">
        <v>0.48</v>
      </c>
      <c r="P12" s="239">
        <f t="shared" si="0"/>
        <v>0.30999999999999994</v>
      </c>
      <c r="Q12" s="152">
        <v>0.17</v>
      </c>
      <c r="R12" s="259">
        <f t="shared" si="1"/>
        <v>15.05151026508935</v>
      </c>
      <c r="S12" s="271"/>
      <c r="T12" s="271"/>
      <c r="V12" s="203">
        <f t="shared" si="2"/>
        <v>2.7114783360000003</v>
      </c>
    </row>
    <row r="13" spans="2:22" x14ac:dyDescent="0.2">
      <c r="B13" s="299"/>
      <c r="C13" s="296"/>
      <c r="D13" s="156" t="s">
        <v>101</v>
      </c>
      <c r="E13" s="152">
        <v>0.15</v>
      </c>
      <c r="F13" s="157">
        <v>0.3</v>
      </c>
      <c r="G13" s="152">
        <v>0.16</v>
      </c>
      <c r="H13" s="152">
        <v>0.39</v>
      </c>
      <c r="I13" s="152" t="s">
        <v>51</v>
      </c>
      <c r="J13" s="152">
        <v>1.32</v>
      </c>
      <c r="K13" s="152" t="s">
        <v>131</v>
      </c>
      <c r="L13" s="152">
        <v>10.199999999999999</v>
      </c>
      <c r="M13" s="152">
        <v>0.18</v>
      </c>
      <c r="N13" s="152">
        <v>0.32</v>
      </c>
      <c r="O13" s="152">
        <v>0.5</v>
      </c>
      <c r="P13" s="239">
        <f t="shared" ref="P13:P28" si="3">O13-Q13</f>
        <v>0.29000000000000004</v>
      </c>
      <c r="Q13" s="152">
        <v>0.21</v>
      </c>
      <c r="R13" s="259">
        <f t="shared" ref="R13:R29" si="4">EXP(V13)</f>
        <v>34.81679899342322</v>
      </c>
      <c r="S13" s="271"/>
      <c r="T13" s="271"/>
      <c r="V13" s="203">
        <f t="shared" si="2"/>
        <v>3.5501000000000014</v>
      </c>
    </row>
    <row r="14" spans="2:22" x14ac:dyDescent="0.2">
      <c r="B14" s="299"/>
      <c r="C14" s="297"/>
      <c r="D14" s="152" t="s">
        <v>23</v>
      </c>
      <c r="E14" s="152">
        <v>0.01</v>
      </c>
      <c r="F14" s="157">
        <v>0.2</v>
      </c>
      <c r="G14" s="157">
        <v>0.4</v>
      </c>
      <c r="H14" s="152">
        <v>0.39</v>
      </c>
      <c r="I14" s="152" t="s">
        <v>59</v>
      </c>
      <c r="J14" s="152">
        <v>1.27</v>
      </c>
      <c r="K14" s="152" t="s">
        <v>131</v>
      </c>
      <c r="L14" s="152">
        <v>16.2</v>
      </c>
      <c r="M14" s="152">
        <v>0.15</v>
      </c>
      <c r="N14" s="152">
        <v>0.37</v>
      </c>
      <c r="O14" s="152">
        <v>0.52</v>
      </c>
      <c r="P14" s="249">
        <f t="shared" si="3"/>
        <v>0.31000000000000005</v>
      </c>
      <c r="Q14" s="152">
        <v>0.21</v>
      </c>
      <c r="R14" s="259">
        <f t="shared" si="4"/>
        <v>99.613612207278123</v>
      </c>
      <c r="S14" s="271"/>
      <c r="T14" s="271"/>
      <c r="V14" s="203">
        <f t="shared" si="2"/>
        <v>4.6012988240000023</v>
      </c>
    </row>
    <row r="15" spans="2:22" x14ac:dyDescent="0.2">
      <c r="B15" s="299"/>
      <c r="C15" s="295" t="s">
        <v>610</v>
      </c>
      <c r="D15" s="231" t="s">
        <v>84</v>
      </c>
      <c r="E15" s="231">
        <v>0.04</v>
      </c>
      <c r="F15" s="231">
        <v>0.13</v>
      </c>
      <c r="G15" s="231">
        <v>0.56000000000000005</v>
      </c>
      <c r="H15" s="231">
        <v>0.27</v>
      </c>
      <c r="I15" s="231" t="s">
        <v>117</v>
      </c>
      <c r="J15" s="231">
        <v>1.32</v>
      </c>
      <c r="K15" s="231" t="s">
        <v>131</v>
      </c>
      <c r="L15" s="231">
        <v>38.4</v>
      </c>
      <c r="M15" s="231">
        <v>0.18</v>
      </c>
      <c r="N15" s="231">
        <v>0.32</v>
      </c>
      <c r="O15" s="234">
        <v>0.5</v>
      </c>
      <c r="P15" s="233">
        <f t="shared" si="3"/>
        <v>0.35</v>
      </c>
      <c r="Q15" s="231">
        <v>0.15</v>
      </c>
      <c r="R15" s="261">
        <f t="shared" si="4"/>
        <v>82.449600200456942</v>
      </c>
      <c r="S15" s="271"/>
      <c r="T15" s="271"/>
      <c r="V15" s="203">
        <f t="shared" si="2"/>
        <v>4.4121872</v>
      </c>
    </row>
    <row r="16" spans="2:22" x14ac:dyDescent="0.2">
      <c r="B16" s="299"/>
      <c r="C16" s="296"/>
      <c r="D16" s="141" t="s">
        <v>112</v>
      </c>
      <c r="E16" s="230">
        <v>0.05</v>
      </c>
      <c r="F16" s="230">
        <v>0.12</v>
      </c>
      <c r="G16" s="230">
        <v>0.49</v>
      </c>
      <c r="H16" s="230">
        <v>0.34</v>
      </c>
      <c r="I16" s="230" t="s">
        <v>118</v>
      </c>
      <c r="J16" s="230">
        <v>1.29</v>
      </c>
      <c r="K16" s="230" t="s">
        <v>131</v>
      </c>
      <c r="L16" s="230">
        <v>23.4</v>
      </c>
      <c r="M16" s="230">
        <v>0.17</v>
      </c>
      <c r="N16" s="230">
        <v>0.35</v>
      </c>
      <c r="O16" s="230">
        <v>0.52</v>
      </c>
      <c r="P16" s="233">
        <f t="shared" si="3"/>
        <v>0.33</v>
      </c>
      <c r="Q16" s="164">
        <v>0.19</v>
      </c>
      <c r="R16" s="259">
        <f t="shared" si="4"/>
        <v>98.189913476856347</v>
      </c>
      <c r="S16" s="271"/>
      <c r="T16" s="271"/>
      <c r="V16" s="203">
        <f t="shared" si="2"/>
        <v>4.5869034960000015</v>
      </c>
    </row>
    <row r="17" spans="2:22" x14ac:dyDescent="0.2">
      <c r="B17" s="299"/>
      <c r="C17" s="296"/>
      <c r="D17" s="238" t="s">
        <v>115</v>
      </c>
      <c r="E17" s="238">
        <v>0.02</v>
      </c>
      <c r="F17" s="238">
        <v>0.09</v>
      </c>
      <c r="G17" s="238">
        <v>0.33</v>
      </c>
      <c r="H17" s="238">
        <v>0.56000000000000005</v>
      </c>
      <c r="I17" s="152" t="s">
        <v>6</v>
      </c>
      <c r="J17" s="239">
        <v>1.2</v>
      </c>
      <c r="K17" s="239" t="s">
        <v>131</v>
      </c>
      <c r="L17" s="238">
        <v>13.8</v>
      </c>
      <c r="M17" s="238">
        <v>7.0000000000000007E-2</v>
      </c>
      <c r="N17" s="238">
        <v>0.48</v>
      </c>
      <c r="O17" s="238">
        <v>0.55000000000000004</v>
      </c>
      <c r="P17" s="239">
        <f t="shared" si="3"/>
        <v>0.22000000000000003</v>
      </c>
      <c r="Q17" s="238">
        <v>0.33</v>
      </c>
      <c r="R17" s="259">
        <f t="shared" si="4"/>
        <v>170.81327059017084</v>
      </c>
      <c r="S17" s="271"/>
      <c r="T17" s="271"/>
      <c r="V17" s="203">
        <f t="shared" si="2"/>
        <v>5.1405709750000037</v>
      </c>
    </row>
    <row r="18" spans="2:22" x14ac:dyDescent="0.2">
      <c r="B18" s="299"/>
      <c r="C18" s="296"/>
      <c r="D18" s="238" t="s">
        <v>84</v>
      </c>
      <c r="E18" s="238">
        <v>0.08</v>
      </c>
      <c r="F18" s="238">
        <v>0.45</v>
      </c>
      <c r="G18" s="238">
        <v>0.37</v>
      </c>
      <c r="H18" s="239">
        <v>0.1</v>
      </c>
      <c r="I18" s="152" t="s">
        <v>31</v>
      </c>
      <c r="J18" s="238">
        <v>1.53</v>
      </c>
      <c r="K18" s="238" t="s">
        <v>131</v>
      </c>
      <c r="L18" s="238">
        <v>158.4</v>
      </c>
      <c r="M18" s="239">
        <v>0.2</v>
      </c>
      <c r="N18" s="238">
        <v>0.22</v>
      </c>
      <c r="O18" s="238">
        <v>0.42</v>
      </c>
      <c r="P18" s="233">
        <f t="shared" si="3"/>
        <v>0.32999999999999996</v>
      </c>
      <c r="Q18" s="238">
        <v>0.09</v>
      </c>
      <c r="R18" s="259">
        <f t="shared" si="4"/>
        <v>19.393446815715116</v>
      </c>
      <c r="S18" s="271"/>
      <c r="T18" s="271"/>
      <c r="V18" s="203">
        <f t="shared" si="2"/>
        <v>2.9649352159999989</v>
      </c>
    </row>
    <row r="19" spans="2:22" x14ac:dyDescent="0.2">
      <c r="B19" s="299"/>
      <c r="C19" s="297"/>
      <c r="D19" s="232" t="s">
        <v>122</v>
      </c>
      <c r="E19" s="232">
        <v>0.03</v>
      </c>
      <c r="F19" s="236">
        <v>0.2</v>
      </c>
      <c r="G19" s="232">
        <v>0.36</v>
      </c>
      <c r="H19" s="232">
        <v>0.41</v>
      </c>
      <c r="I19" s="154" t="s">
        <v>68</v>
      </c>
      <c r="J19" s="232">
        <v>1.27</v>
      </c>
      <c r="K19" s="232" t="s">
        <v>131</v>
      </c>
      <c r="L19" s="232">
        <v>14.4</v>
      </c>
      <c r="M19" s="232">
        <v>0.14000000000000001</v>
      </c>
      <c r="N19" s="232">
        <v>0.38</v>
      </c>
      <c r="O19" s="232">
        <v>0.52</v>
      </c>
      <c r="P19" s="236">
        <f t="shared" si="3"/>
        <v>0.29000000000000004</v>
      </c>
      <c r="Q19" s="232">
        <v>0.23</v>
      </c>
      <c r="R19" s="260">
        <f t="shared" si="4"/>
        <v>97.762909437272725</v>
      </c>
      <c r="S19" s="271"/>
      <c r="T19" s="271"/>
      <c r="V19" s="203">
        <f t="shared" si="2"/>
        <v>4.5825452560000004</v>
      </c>
    </row>
    <row r="20" spans="2:22" s="165" customFormat="1" x14ac:dyDescent="0.2">
      <c r="B20" s="299"/>
      <c r="C20" s="295" t="s">
        <v>611</v>
      </c>
      <c r="D20" s="232" t="s">
        <v>123</v>
      </c>
      <c r="E20" s="196">
        <v>0</v>
      </c>
      <c r="F20" s="232">
        <v>0.68</v>
      </c>
      <c r="G20" s="232">
        <v>0.12</v>
      </c>
      <c r="H20" s="236">
        <v>0.2</v>
      </c>
      <c r="I20" s="152" t="s">
        <v>31</v>
      </c>
      <c r="J20" s="238">
        <v>1.27</v>
      </c>
      <c r="K20" s="238">
        <v>2.67</v>
      </c>
      <c r="L20" s="238">
        <v>0.61</v>
      </c>
      <c r="M20" s="238">
        <v>0.08</v>
      </c>
      <c r="N20" s="238">
        <v>0.45</v>
      </c>
      <c r="O20" s="238">
        <v>0.53</v>
      </c>
      <c r="P20" s="239">
        <f t="shared" si="3"/>
        <v>0.25</v>
      </c>
      <c r="Q20" s="238">
        <v>0.28000000000000003</v>
      </c>
      <c r="R20" s="259">
        <f t="shared" si="4"/>
        <v>7.8180768406009893</v>
      </c>
      <c r="S20" s="271"/>
      <c r="T20" s="271"/>
      <c r="V20" s="203">
        <f t="shared" si="2"/>
        <v>2.0564385959999996</v>
      </c>
    </row>
    <row r="21" spans="2:22" s="165" customFormat="1" x14ac:dyDescent="0.2">
      <c r="B21" s="299"/>
      <c r="C21" s="296"/>
      <c r="D21" s="231" t="s">
        <v>84</v>
      </c>
      <c r="E21" s="195">
        <v>0</v>
      </c>
      <c r="F21" s="231">
        <v>0.52</v>
      </c>
      <c r="G21" s="231">
        <v>0.38</v>
      </c>
      <c r="H21" s="234">
        <v>0.1</v>
      </c>
      <c r="I21" s="152" t="s">
        <v>68</v>
      </c>
      <c r="J21" s="238">
        <v>1.32</v>
      </c>
      <c r="K21" s="238">
        <v>0.64</v>
      </c>
      <c r="L21" s="238">
        <v>1.7</v>
      </c>
      <c r="M21" s="239">
        <v>0.1</v>
      </c>
      <c r="N21" s="238">
        <v>0.39</v>
      </c>
      <c r="O21" s="238">
        <v>0.49</v>
      </c>
      <c r="P21" s="239">
        <f t="shared" si="3"/>
        <v>0.31</v>
      </c>
      <c r="Q21" s="238">
        <v>0.18</v>
      </c>
      <c r="R21" s="259">
        <f t="shared" si="4"/>
        <v>15.705290089881595</v>
      </c>
      <c r="S21" s="271"/>
      <c r="T21" s="271"/>
      <c r="V21" s="203">
        <f t="shared" si="2"/>
        <v>2.7539976040000003</v>
      </c>
    </row>
    <row r="22" spans="2:22" s="165" customFormat="1" x14ac:dyDescent="0.2">
      <c r="B22" s="300"/>
      <c r="C22" s="297"/>
      <c r="D22" s="232" t="s">
        <v>125</v>
      </c>
      <c r="E22" s="196">
        <v>0</v>
      </c>
      <c r="F22" s="232">
        <v>0.24</v>
      </c>
      <c r="G22" s="232">
        <v>0.56000000000000005</v>
      </c>
      <c r="H22" s="236">
        <v>0.2</v>
      </c>
      <c r="I22" s="232" t="s">
        <v>117</v>
      </c>
      <c r="J22" s="232">
        <v>1.23</v>
      </c>
      <c r="K22" s="236">
        <v>2.7</v>
      </c>
      <c r="L22" s="232">
        <v>0.56000000000000005</v>
      </c>
      <c r="M22" s="232">
        <v>0.05</v>
      </c>
      <c r="N22" s="232">
        <v>0.49</v>
      </c>
      <c r="O22" s="232">
        <v>0.54</v>
      </c>
      <c r="P22" s="236">
        <f t="shared" si="3"/>
        <v>0.17000000000000004</v>
      </c>
      <c r="Q22" s="232">
        <v>0.37</v>
      </c>
      <c r="R22" s="262">
        <f t="shared" si="4"/>
        <v>48.563645499550347</v>
      </c>
      <c r="S22" s="271"/>
      <c r="T22" s="271"/>
      <c r="V22" s="203">
        <f t="shared" si="2"/>
        <v>3.8828752159999991</v>
      </c>
    </row>
    <row r="23" spans="2:22" s="165" customFormat="1" x14ac:dyDescent="0.2">
      <c r="B23" s="301" t="s">
        <v>137</v>
      </c>
      <c r="C23" s="296" t="s">
        <v>608</v>
      </c>
      <c r="D23" s="231" t="s">
        <v>138</v>
      </c>
      <c r="E23" s="290">
        <v>0.85</v>
      </c>
      <c r="F23" s="290"/>
      <c r="G23" s="231">
        <v>0.05</v>
      </c>
      <c r="H23" s="234">
        <v>0.1</v>
      </c>
      <c r="I23" s="240" t="s">
        <v>136</v>
      </c>
      <c r="J23" s="240">
        <v>1.51</v>
      </c>
      <c r="K23" s="240" t="s">
        <v>131</v>
      </c>
      <c r="L23" s="240">
        <v>23.9</v>
      </c>
      <c r="M23" s="240">
        <v>0.26</v>
      </c>
      <c r="N23" s="240">
        <v>0.17</v>
      </c>
      <c r="O23" s="240">
        <v>0.43</v>
      </c>
      <c r="P23" s="243">
        <f t="shared" si="3"/>
        <v>0.39</v>
      </c>
      <c r="Q23" s="240">
        <v>0.04</v>
      </c>
      <c r="R23" s="259">
        <f t="shared" si="4"/>
        <v>4.6839153574398358</v>
      </c>
      <c r="S23" s="271"/>
      <c r="T23" s="271"/>
      <c r="V23" s="203">
        <f>6.531-(7.326*O23)+(15.8*(H23^2))+(3.809*(O23^2))+(3.44*((E23))*H23)-(4.989*(E23)*O23)+(16.1*((E23)^2)*(O23^2))+(16*H23*(O23^2))-(13.6*((E23)^2)*H23)-(34.8*(H23^2)*O23)-(7.99*((E23)^2)*O23)</f>
        <v>1.5441343750000005</v>
      </c>
    </row>
    <row r="24" spans="2:22" s="165" customFormat="1" x14ac:dyDescent="0.2">
      <c r="B24" s="302"/>
      <c r="C24" s="296"/>
      <c r="D24" s="230" t="s">
        <v>141</v>
      </c>
      <c r="E24" s="291">
        <v>0.77</v>
      </c>
      <c r="F24" s="291"/>
      <c r="G24" s="230">
        <v>0.05</v>
      </c>
      <c r="H24" s="230">
        <v>0.18</v>
      </c>
      <c r="I24" s="152" t="s">
        <v>31</v>
      </c>
      <c r="J24" s="230">
        <v>1.67</v>
      </c>
      <c r="K24" s="230" t="s">
        <v>131</v>
      </c>
      <c r="L24" s="230">
        <v>11.6</v>
      </c>
      <c r="M24" s="230">
        <v>0.27</v>
      </c>
      <c r="N24" s="233">
        <v>0.1</v>
      </c>
      <c r="O24" s="230">
        <v>0.39</v>
      </c>
      <c r="P24" s="233">
        <f t="shared" si="3"/>
        <v>0.34</v>
      </c>
      <c r="Q24" s="164">
        <v>0.05</v>
      </c>
      <c r="R24" s="259">
        <f t="shared" si="4"/>
        <v>6.652388472639152</v>
      </c>
      <c r="S24" s="271"/>
      <c r="T24" s="271"/>
      <c r="V24" s="203">
        <f>6.531-(7.326*O24)+(15.8*(H24^2))+(3.809*(O24^2))+(3.44*((E24))*H24)-(4.989*(E24)*O24)+(16.1*((E24)^2)*(O24^2))+(16*H24*(O24^2))-(13.6*((E24)^2)*H24)-(34.8*(H24^2)*O24)-(7.99*((E24)^2)*O24)</f>
        <v>1.8949759590000008</v>
      </c>
    </row>
    <row r="25" spans="2:22" s="165" customFormat="1" x14ac:dyDescent="0.2">
      <c r="B25" s="302"/>
      <c r="C25" s="297"/>
      <c r="D25" s="232" t="s">
        <v>142</v>
      </c>
      <c r="E25" s="287">
        <v>0.53</v>
      </c>
      <c r="F25" s="287"/>
      <c r="G25" s="232">
        <v>0.05</v>
      </c>
      <c r="H25" s="232">
        <v>0.42</v>
      </c>
      <c r="I25" s="154" t="s">
        <v>51</v>
      </c>
      <c r="J25" s="232">
        <v>1.53</v>
      </c>
      <c r="K25" s="232" t="s">
        <v>131</v>
      </c>
      <c r="L25" s="232">
        <v>6</v>
      </c>
      <c r="M25" s="232">
        <v>0.28999999999999998</v>
      </c>
      <c r="N25" s="232">
        <v>0.15</v>
      </c>
      <c r="O25" s="232">
        <v>0.44</v>
      </c>
      <c r="P25" s="236">
        <f t="shared" si="3"/>
        <v>0.33</v>
      </c>
      <c r="Q25" s="232">
        <v>0.11</v>
      </c>
      <c r="R25" s="260">
        <f t="shared" si="4"/>
        <v>27.601994207283507</v>
      </c>
      <c r="S25" s="271"/>
      <c r="T25" s="271"/>
      <c r="V25" s="203">
        <f>6.531-(7.326*O25)+(15.8*(H25^2))+(3.809*(O25^2))+(3.44*((E25))*H25)-(4.989*(E25)*O25)+(16.1*((E25)^2)*(O25^2))+(16*H25*(O25^2))-(13.6*((E25)^2)*H25)-(34.8*(H25^2)*O25)-(7.99*((E25)^2)*O25)</f>
        <v>3.3178880240000015</v>
      </c>
    </row>
    <row r="26" spans="2:22" s="165" customFormat="1" x14ac:dyDescent="0.2">
      <c r="B26" s="302"/>
      <c r="C26" s="295" t="s">
        <v>609</v>
      </c>
      <c r="D26" s="230" t="s">
        <v>146</v>
      </c>
      <c r="E26" s="230">
        <v>0.42</v>
      </c>
      <c r="F26" s="230">
        <v>0.15</v>
      </c>
      <c r="G26" s="230">
        <v>0.12</v>
      </c>
      <c r="H26" s="230">
        <v>0.31</v>
      </c>
      <c r="I26" s="152" t="s">
        <v>32</v>
      </c>
      <c r="J26" s="230">
        <v>1.57</v>
      </c>
      <c r="K26" s="230" t="s">
        <v>131</v>
      </c>
      <c r="L26" s="230">
        <v>14.2</v>
      </c>
      <c r="M26" s="230">
        <v>0.28999999999999998</v>
      </c>
      <c r="N26" s="230">
        <v>0.13</v>
      </c>
      <c r="O26" s="230">
        <v>0.42</v>
      </c>
      <c r="P26" s="233">
        <f t="shared" si="3"/>
        <v>0.31</v>
      </c>
      <c r="Q26" s="164">
        <v>0.11</v>
      </c>
      <c r="R26" s="259">
        <f t="shared" si="4"/>
        <v>19.902524361061094</v>
      </c>
      <c r="S26" s="271"/>
      <c r="T26" s="271"/>
      <c r="V26" s="203">
        <f t="shared" ref="V26:V47" si="5">6.531-(7.326*O26)+(15.8*(H26^2))+(3.809*(O26^2))+(3.44*((E26+F26))*H26)-(4.989*(E26+F26)*O26)+(16.1*((E26+F26)^2)*(O26^2))+(16*H26*(O26^2))-(13.6*((E26+F26)^2)*H26)-(34.8*(H26^2)*O26)-(7.99*((E26+F26)^2)*O26)</f>
        <v>2.990846576</v>
      </c>
    </row>
    <row r="27" spans="2:22" s="165" customFormat="1" x14ac:dyDescent="0.2">
      <c r="B27" s="302"/>
      <c r="C27" s="296"/>
      <c r="D27" s="232" t="s">
        <v>147</v>
      </c>
      <c r="E27" s="232">
        <v>0.31</v>
      </c>
      <c r="F27" s="232">
        <v>0.15</v>
      </c>
      <c r="G27" s="232">
        <v>0.12</v>
      </c>
      <c r="H27" s="232">
        <v>0.42</v>
      </c>
      <c r="I27" s="247" t="s">
        <v>51</v>
      </c>
      <c r="J27" s="240">
        <v>1.44</v>
      </c>
      <c r="K27" s="240" t="s">
        <v>131</v>
      </c>
      <c r="L27" s="240">
        <v>4</v>
      </c>
      <c r="M27" s="240">
        <v>0.34</v>
      </c>
      <c r="N27" s="240">
        <v>0.13</v>
      </c>
      <c r="O27" s="240">
        <v>0.47</v>
      </c>
      <c r="P27" s="243">
        <f t="shared" si="3"/>
        <v>0.32999999999999996</v>
      </c>
      <c r="Q27" s="240">
        <v>0.14000000000000001</v>
      </c>
      <c r="R27" s="259">
        <f t="shared" si="4"/>
        <v>38.50609359637297</v>
      </c>
      <c r="S27" s="271"/>
      <c r="T27" s="271"/>
      <c r="V27" s="203">
        <f t="shared" si="5"/>
        <v>3.6508165040000025</v>
      </c>
    </row>
    <row r="28" spans="2:22" s="165" customFormat="1" x14ac:dyDescent="0.2">
      <c r="B28" s="303"/>
      <c r="C28" s="297"/>
      <c r="D28" s="232" t="s">
        <v>147</v>
      </c>
      <c r="E28" s="232">
        <v>0.25</v>
      </c>
      <c r="F28" s="232">
        <v>0.16</v>
      </c>
      <c r="G28" s="236">
        <v>0.1</v>
      </c>
      <c r="H28" s="232">
        <v>0.49</v>
      </c>
      <c r="I28" s="154" t="s">
        <v>6</v>
      </c>
      <c r="J28" s="232">
        <v>1.35</v>
      </c>
      <c r="K28" s="232" t="s">
        <v>131</v>
      </c>
      <c r="L28" s="232">
        <v>2.6</v>
      </c>
      <c r="M28" s="232">
        <v>0.34</v>
      </c>
      <c r="N28" s="232">
        <v>0.15</v>
      </c>
      <c r="O28" s="232">
        <v>0.49</v>
      </c>
      <c r="P28" s="236">
        <f t="shared" si="3"/>
        <v>0.31</v>
      </c>
      <c r="Q28" s="232">
        <v>0.18</v>
      </c>
      <c r="R28" s="260">
        <f t="shared" si="4"/>
        <v>54.480777389314675</v>
      </c>
      <c r="S28" s="271"/>
      <c r="T28" s="271"/>
      <c r="V28" s="203">
        <f t="shared" si="5"/>
        <v>3.9978479310000004</v>
      </c>
    </row>
    <row r="29" spans="2:22" s="165" customFormat="1" ht="15" customHeight="1" x14ac:dyDescent="0.2">
      <c r="B29" s="301" t="s">
        <v>176</v>
      </c>
      <c r="C29" s="295" t="s">
        <v>609</v>
      </c>
      <c r="D29" s="230" t="s">
        <v>156</v>
      </c>
      <c r="E29" s="230">
        <v>0.01</v>
      </c>
      <c r="F29" s="230">
        <v>0.01</v>
      </c>
      <c r="G29" s="233">
        <v>0.1</v>
      </c>
      <c r="H29" s="230">
        <v>0.88</v>
      </c>
      <c r="I29" s="152" t="s">
        <v>6</v>
      </c>
      <c r="J29" s="230">
        <v>1.04</v>
      </c>
      <c r="K29" s="230">
        <v>2.4700000000000002</v>
      </c>
      <c r="L29" s="230">
        <v>18.600000000000001</v>
      </c>
      <c r="M29" s="230">
        <v>0.18</v>
      </c>
      <c r="N29" s="233">
        <v>0.4</v>
      </c>
      <c r="O29" s="230">
        <v>0.57999999999999996</v>
      </c>
      <c r="P29" s="233">
        <f t="shared" ref="P29:P43" si="6">10^((LOG(L29*24)-4.3)/2.8)</f>
        <v>0.25740428996426062</v>
      </c>
      <c r="Q29" s="164" t="s">
        <v>131</v>
      </c>
      <c r="R29" s="259">
        <f t="shared" si="4"/>
        <v>134.69421510724629</v>
      </c>
      <c r="S29" s="271"/>
      <c r="T29" s="271"/>
      <c r="V29" s="203">
        <f t="shared" si="5"/>
        <v>4.9030071360000029</v>
      </c>
    </row>
    <row r="30" spans="2:22" s="165" customFormat="1" x14ac:dyDescent="0.2">
      <c r="B30" s="302"/>
      <c r="C30" s="296"/>
      <c r="D30" s="230" t="s">
        <v>102</v>
      </c>
      <c r="E30" s="230">
        <v>0.08</v>
      </c>
      <c r="F30" s="230">
        <v>7.0000000000000007E-2</v>
      </c>
      <c r="G30" s="230">
        <v>0.43</v>
      </c>
      <c r="H30" s="230">
        <v>0.43</v>
      </c>
      <c r="I30" s="240" t="s">
        <v>166</v>
      </c>
      <c r="J30" s="174">
        <v>0.46</v>
      </c>
      <c r="K30" s="240">
        <v>2.73</v>
      </c>
      <c r="L30" s="240">
        <v>75.8</v>
      </c>
      <c r="M30" s="240">
        <v>0.47</v>
      </c>
      <c r="N30" s="240">
        <v>0.36</v>
      </c>
      <c r="O30" s="240">
        <v>0.83</v>
      </c>
      <c r="P30" s="243">
        <f t="shared" si="6"/>
        <v>0.42513683123475415</v>
      </c>
      <c r="Q30" s="240" t="s">
        <v>131</v>
      </c>
      <c r="R30" s="259">
        <f t="shared" ref="R30:R45" si="7">EXP(V30)</f>
        <v>143.21554097504054</v>
      </c>
      <c r="S30" s="271"/>
      <c r="T30" s="271"/>
      <c r="V30" s="203">
        <f t="shared" si="5"/>
        <v>4.9643507750000007</v>
      </c>
    </row>
    <row r="31" spans="2:22" s="165" customFormat="1" x14ac:dyDescent="0.2">
      <c r="B31" s="302"/>
      <c r="C31" s="296"/>
      <c r="D31" s="231" t="s">
        <v>138</v>
      </c>
      <c r="E31" s="231">
        <v>0.38</v>
      </c>
      <c r="F31" s="231">
        <v>0.13</v>
      </c>
      <c r="G31" s="231">
        <v>0.15</v>
      </c>
      <c r="H31" s="231">
        <v>0.34</v>
      </c>
      <c r="I31" s="247" t="s">
        <v>32</v>
      </c>
      <c r="J31" s="240">
        <v>1.28</v>
      </c>
      <c r="K31" s="240">
        <v>2.67</v>
      </c>
      <c r="L31" s="240">
        <v>138</v>
      </c>
      <c r="M31" s="240">
        <v>0.17</v>
      </c>
      <c r="N31" s="240">
        <v>0.35</v>
      </c>
      <c r="O31" s="240">
        <v>0.52</v>
      </c>
      <c r="P31" s="243">
        <f t="shared" si="6"/>
        <v>0.5265757214798501</v>
      </c>
      <c r="Q31" s="240" t="s">
        <v>131</v>
      </c>
      <c r="R31" s="259">
        <f t="shared" si="7"/>
        <v>21.744678566707151</v>
      </c>
      <c r="S31" s="271"/>
      <c r="T31" s="271"/>
      <c r="V31" s="203">
        <f t="shared" si="5"/>
        <v>3.0793690640000007</v>
      </c>
    </row>
    <row r="32" spans="2:22" s="165" customFormat="1" x14ac:dyDescent="0.2">
      <c r="B32" s="302"/>
      <c r="C32" s="296"/>
      <c r="D32" s="230" t="s">
        <v>171</v>
      </c>
      <c r="E32" s="230">
        <v>0.32</v>
      </c>
      <c r="F32" s="230">
        <v>0.13</v>
      </c>
      <c r="G32" s="230">
        <v>0.16</v>
      </c>
      <c r="H32" s="230">
        <v>0.39</v>
      </c>
      <c r="I32" s="152" t="s">
        <v>59</v>
      </c>
      <c r="J32" s="230">
        <v>1.39</v>
      </c>
      <c r="K32" s="230">
        <v>2.61</v>
      </c>
      <c r="L32" s="230">
        <v>33.1</v>
      </c>
      <c r="M32" s="230">
        <v>0.15</v>
      </c>
      <c r="N32" s="230">
        <v>0.32</v>
      </c>
      <c r="O32" s="230">
        <v>0.47</v>
      </c>
      <c r="P32" s="233">
        <f t="shared" si="6"/>
        <v>0.31623796938870091</v>
      </c>
      <c r="Q32" s="164" t="s">
        <v>131</v>
      </c>
      <c r="R32" s="259">
        <f t="shared" si="7"/>
        <v>38.755162587895263</v>
      </c>
      <c r="S32" s="271"/>
      <c r="T32" s="271"/>
      <c r="V32" s="203">
        <f t="shared" si="5"/>
        <v>3.6572639750000007</v>
      </c>
    </row>
    <row r="33" spans="2:22" s="165" customFormat="1" x14ac:dyDescent="0.2">
      <c r="B33" s="303"/>
      <c r="C33" s="297"/>
      <c r="D33" s="232" t="s">
        <v>174</v>
      </c>
      <c r="E33" s="232">
        <v>0.36</v>
      </c>
      <c r="F33" s="232">
        <v>0.14000000000000001</v>
      </c>
      <c r="G33" s="232">
        <v>7.0000000000000007E-2</v>
      </c>
      <c r="H33" s="232">
        <v>0.42</v>
      </c>
      <c r="I33" s="232" t="s">
        <v>175</v>
      </c>
      <c r="J33" s="232">
        <v>1.59</v>
      </c>
      <c r="K33" s="232">
        <v>2.63</v>
      </c>
      <c r="L33" s="232">
        <v>44.6</v>
      </c>
      <c r="M33" s="232">
        <v>0.14000000000000001</v>
      </c>
      <c r="N33" s="236">
        <v>0.3</v>
      </c>
      <c r="O33" s="232">
        <v>0.44</v>
      </c>
      <c r="P33" s="236">
        <f t="shared" si="6"/>
        <v>0.35177620909816421</v>
      </c>
      <c r="Q33" s="232" t="s">
        <v>131</v>
      </c>
      <c r="R33" s="259">
        <f t="shared" si="7"/>
        <v>34.097279464258513</v>
      </c>
      <c r="S33" s="271"/>
      <c r="T33" s="271"/>
      <c r="V33" s="203">
        <f t="shared" si="5"/>
        <v>3.5292176000000008</v>
      </c>
    </row>
    <row r="34" spans="2:22" s="165" customFormat="1" x14ac:dyDescent="0.2">
      <c r="B34" s="301" t="s">
        <v>187</v>
      </c>
      <c r="C34" s="295" t="s">
        <v>608</v>
      </c>
      <c r="D34" s="231" t="s">
        <v>148</v>
      </c>
      <c r="E34" s="231">
        <v>0.78</v>
      </c>
      <c r="F34" s="231">
        <v>0.12</v>
      </c>
      <c r="G34" s="231">
        <v>0.03</v>
      </c>
      <c r="H34" s="231">
        <v>7.0000000000000007E-2</v>
      </c>
      <c r="I34" s="231" t="s">
        <v>185</v>
      </c>
      <c r="J34" s="231">
        <v>1.58</v>
      </c>
      <c r="K34" s="231">
        <v>2.56</v>
      </c>
      <c r="L34" s="231">
        <v>8.4</v>
      </c>
      <c r="M34" s="231" t="s">
        <v>131</v>
      </c>
      <c r="N34" s="231" t="s">
        <v>131</v>
      </c>
      <c r="O34" s="234">
        <v>0.38</v>
      </c>
      <c r="P34" s="233">
        <f t="shared" ref="P34" si="8">O34-Q34</f>
        <v>0.35</v>
      </c>
      <c r="Q34" s="231">
        <v>0.03</v>
      </c>
      <c r="R34" s="261">
        <f t="shared" si="7"/>
        <v>5.1276650519364626</v>
      </c>
      <c r="S34" s="271"/>
      <c r="T34" s="271"/>
      <c r="V34" s="203">
        <f t="shared" si="5"/>
        <v>1.6346503999999999</v>
      </c>
    </row>
    <row r="35" spans="2:22" s="165" customFormat="1" x14ac:dyDescent="0.2">
      <c r="B35" s="302"/>
      <c r="C35" s="296"/>
      <c r="D35" s="230" t="s">
        <v>149</v>
      </c>
      <c r="E35" s="230">
        <v>0.67</v>
      </c>
      <c r="F35" s="230">
        <v>0.15</v>
      </c>
      <c r="G35" s="230">
        <v>0.01</v>
      </c>
      <c r="H35" s="230">
        <v>0.17</v>
      </c>
      <c r="I35" s="230" t="s">
        <v>186</v>
      </c>
      <c r="J35" s="230">
        <v>1.72</v>
      </c>
      <c r="K35" s="230">
        <v>2.67</v>
      </c>
      <c r="L35" s="230">
        <v>7.2</v>
      </c>
      <c r="M35" s="230" t="s">
        <v>131</v>
      </c>
      <c r="N35" s="230" t="s">
        <v>131</v>
      </c>
      <c r="O35" s="233">
        <v>0.36</v>
      </c>
      <c r="P35" s="233">
        <f t="shared" si="6"/>
        <v>0.18340386258503572</v>
      </c>
      <c r="Q35" s="164" t="s">
        <v>131</v>
      </c>
      <c r="R35" s="259">
        <f t="shared" si="7"/>
        <v>5.7861387351661397</v>
      </c>
      <c r="S35" s="271"/>
      <c r="T35" s="271"/>
      <c r="V35" s="203">
        <f t="shared" si="5"/>
        <v>1.7554651840000008</v>
      </c>
    </row>
    <row r="36" spans="2:22" s="165" customFormat="1" x14ac:dyDescent="0.2">
      <c r="B36" s="302"/>
      <c r="C36" s="297"/>
      <c r="D36" s="230" t="s">
        <v>183</v>
      </c>
      <c r="E36" s="230">
        <v>0.62</v>
      </c>
      <c r="F36" s="230">
        <v>0.15</v>
      </c>
      <c r="G36" s="230">
        <v>0.02</v>
      </c>
      <c r="H36" s="230">
        <v>0.21</v>
      </c>
      <c r="I36" s="152" t="s">
        <v>32</v>
      </c>
      <c r="J36" s="233">
        <v>1.6</v>
      </c>
      <c r="K36" s="230">
        <v>2.46</v>
      </c>
      <c r="L36" s="230">
        <v>13.2</v>
      </c>
      <c r="M36" s="230" t="s">
        <v>131</v>
      </c>
      <c r="N36" s="230" t="s">
        <v>131</v>
      </c>
      <c r="O36" s="249">
        <v>0.35</v>
      </c>
      <c r="P36" s="249">
        <f t="shared" si="6"/>
        <v>0.22773158878542843</v>
      </c>
      <c r="Q36" s="164" t="s">
        <v>131</v>
      </c>
      <c r="R36" s="259">
        <f t="shared" si="7"/>
        <v>7.6479433992803303</v>
      </c>
      <c r="S36" s="271"/>
      <c r="T36" s="271"/>
      <c r="V36" s="203">
        <f t="shared" si="5"/>
        <v>2.0344367750000005</v>
      </c>
    </row>
    <row r="37" spans="2:22" s="165" customFormat="1" x14ac:dyDescent="0.2">
      <c r="B37" s="302"/>
      <c r="C37" s="295" t="s">
        <v>609</v>
      </c>
      <c r="D37" s="231" t="s">
        <v>148</v>
      </c>
      <c r="E37" s="231">
        <v>0.61</v>
      </c>
      <c r="F37" s="231">
        <v>0.14000000000000001</v>
      </c>
      <c r="G37" s="231">
        <v>0.05</v>
      </c>
      <c r="H37" s="234">
        <v>0.2</v>
      </c>
      <c r="I37" s="149" t="s">
        <v>32</v>
      </c>
      <c r="J37" s="231">
        <v>1.72</v>
      </c>
      <c r="K37" s="231">
        <v>2.5499999999999998</v>
      </c>
      <c r="L37" s="231">
        <v>1.2</v>
      </c>
      <c r="M37" s="231" t="s">
        <v>131</v>
      </c>
      <c r="N37" s="231" t="s">
        <v>131</v>
      </c>
      <c r="O37" s="233">
        <v>0.33</v>
      </c>
      <c r="P37" s="233">
        <f t="shared" ref="P37" si="9">O37-Q37</f>
        <v>0.23</v>
      </c>
      <c r="Q37" s="234">
        <v>0.1</v>
      </c>
      <c r="R37" s="261">
        <f t="shared" si="7"/>
        <v>10.010599433492793</v>
      </c>
      <c r="S37" s="271"/>
      <c r="T37" s="271"/>
      <c r="V37" s="203">
        <f t="shared" si="5"/>
        <v>2.3036444749999996</v>
      </c>
    </row>
    <row r="38" spans="2:22" s="165" customFormat="1" x14ac:dyDescent="0.2">
      <c r="B38" s="302"/>
      <c r="C38" s="296"/>
      <c r="D38" s="232" t="s">
        <v>184</v>
      </c>
      <c r="E38" s="236">
        <v>0.4</v>
      </c>
      <c r="F38" s="232">
        <v>0.17</v>
      </c>
      <c r="G38" s="232">
        <v>0.06</v>
      </c>
      <c r="H38" s="232">
        <v>0.37</v>
      </c>
      <c r="I38" s="247" t="s">
        <v>51</v>
      </c>
      <c r="J38" s="240">
        <v>1.57</v>
      </c>
      <c r="K38" s="240">
        <v>2.57</v>
      </c>
      <c r="L38" s="240">
        <v>1.2</v>
      </c>
      <c r="M38" s="240" t="s">
        <v>131</v>
      </c>
      <c r="N38" s="240" t="s">
        <v>131</v>
      </c>
      <c r="O38" s="243">
        <v>0.39</v>
      </c>
      <c r="P38" s="243">
        <f t="shared" si="6"/>
        <v>9.671577518164183E-2</v>
      </c>
      <c r="Q38" s="240" t="s">
        <v>131</v>
      </c>
      <c r="R38" s="259">
        <f t="shared" si="7"/>
        <v>25.113262147285393</v>
      </c>
      <c r="S38" s="271"/>
      <c r="T38" s="271"/>
      <c r="V38" s="203">
        <f t="shared" si="5"/>
        <v>3.2233960789999996</v>
      </c>
    </row>
    <row r="39" spans="2:22" s="165" customFormat="1" x14ac:dyDescent="0.2">
      <c r="B39" s="302"/>
      <c r="C39" s="296"/>
      <c r="D39" s="230" t="s">
        <v>182</v>
      </c>
      <c r="E39" s="230">
        <v>0.34</v>
      </c>
      <c r="F39" s="233">
        <v>0.1</v>
      </c>
      <c r="G39" s="230">
        <v>0.01</v>
      </c>
      <c r="H39" s="230">
        <v>0.55000000000000004</v>
      </c>
      <c r="I39" s="247" t="s">
        <v>6</v>
      </c>
      <c r="J39" s="240">
        <v>1.57</v>
      </c>
      <c r="K39" s="240">
        <v>2.81</v>
      </c>
      <c r="L39" s="240">
        <v>0.6</v>
      </c>
      <c r="M39" s="240" t="s">
        <v>131</v>
      </c>
      <c r="N39" s="240" t="s">
        <v>131</v>
      </c>
      <c r="O39" s="243">
        <v>0.44</v>
      </c>
      <c r="P39" s="243">
        <f t="shared" si="6"/>
        <v>7.5506893743615106E-2</v>
      </c>
      <c r="Q39" s="240" t="s">
        <v>131</v>
      </c>
      <c r="R39" s="259">
        <f t="shared" si="7"/>
        <v>69.240593091053668</v>
      </c>
      <c r="S39" s="271"/>
      <c r="T39" s="271"/>
      <c r="V39" s="203">
        <f t="shared" si="5"/>
        <v>4.2375872960000009</v>
      </c>
    </row>
    <row r="40" spans="2:22" s="165" customFormat="1" x14ac:dyDescent="0.2">
      <c r="B40" s="302"/>
      <c r="C40" s="296"/>
      <c r="D40" s="231" t="s">
        <v>148</v>
      </c>
      <c r="E40" s="231">
        <v>0.72</v>
      </c>
      <c r="F40" s="231">
        <v>0.16</v>
      </c>
      <c r="G40" s="231">
        <v>0.02</v>
      </c>
      <c r="H40" s="234">
        <v>0.1</v>
      </c>
      <c r="I40" s="240" t="s">
        <v>136</v>
      </c>
      <c r="J40" s="240">
        <v>1.57</v>
      </c>
      <c r="K40" s="240">
        <v>2.61</v>
      </c>
      <c r="L40" s="240">
        <v>9.6</v>
      </c>
      <c r="M40" s="240" t="s">
        <v>131</v>
      </c>
      <c r="N40" s="240" t="s">
        <v>131</v>
      </c>
      <c r="O40" s="243">
        <v>0.4</v>
      </c>
      <c r="P40" s="243">
        <f t="shared" ref="P40" si="10">O40-Q40</f>
        <v>0.37</v>
      </c>
      <c r="Q40" s="240">
        <v>0.03</v>
      </c>
      <c r="R40" s="259">
        <f t="shared" si="7"/>
        <v>4.473271409965859</v>
      </c>
      <c r="S40" s="271"/>
      <c r="T40" s="271"/>
      <c r="V40" s="203">
        <f t="shared" si="5"/>
        <v>1.4981199999999997</v>
      </c>
    </row>
    <row r="41" spans="2:22" s="165" customFormat="1" x14ac:dyDescent="0.2">
      <c r="B41" s="302"/>
      <c r="C41" s="296"/>
      <c r="D41" s="230" t="s">
        <v>149</v>
      </c>
      <c r="E41" s="230">
        <v>0.69</v>
      </c>
      <c r="F41" s="230">
        <v>0.15</v>
      </c>
      <c r="G41" s="230">
        <v>0.01</v>
      </c>
      <c r="H41" s="230">
        <v>0.15</v>
      </c>
      <c r="I41" s="240" t="s">
        <v>186</v>
      </c>
      <c r="J41" s="240">
        <v>1.72</v>
      </c>
      <c r="K41" s="243">
        <v>2.6</v>
      </c>
      <c r="L41" s="240">
        <v>8.4</v>
      </c>
      <c r="M41" s="240" t="s">
        <v>131</v>
      </c>
      <c r="N41" s="240" t="s">
        <v>131</v>
      </c>
      <c r="O41" s="243">
        <v>0.34</v>
      </c>
      <c r="P41" s="243">
        <f t="shared" si="6"/>
        <v>0.1937840577675585</v>
      </c>
      <c r="Q41" s="240" t="s">
        <v>131</v>
      </c>
      <c r="R41" s="259">
        <f t="shared" si="7"/>
        <v>6.1273327189590869</v>
      </c>
      <c r="S41" s="271"/>
      <c r="T41" s="271"/>
      <c r="V41" s="203">
        <f t="shared" si="5"/>
        <v>1.8127595360000008</v>
      </c>
    </row>
    <row r="42" spans="2:22" s="165" customFormat="1" x14ac:dyDescent="0.2">
      <c r="B42" s="303"/>
      <c r="C42" s="297"/>
      <c r="D42" s="231" t="s">
        <v>62</v>
      </c>
      <c r="E42" s="231">
        <v>0.25</v>
      </c>
      <c r="F42" s="234">
        <v>0.1</v>
      </c>
      <c r="G42" s="231">
        <v>0.02</v>
      </c>
      <c r="H42" s="231">
        <v>0.63</v>
      </c>
      <c r="I42" s="240" t="s">
        <v>194</v>
      </c>
      <c r="J42" s="240">
        <v>1.32</v>
      </c>
      <c r="K42" s="240">
        <v>2.5499999999999998</v>
      </c>
      <c r="L42" s="240">
        <v>0.3</v>
      </c>
      <c r="M42" s="240" t="s">
        <v>131</v>
      </c>
      <c r="N42" s="240" t="s">
        <v>131</v>
      </c>
      <c r="O42" s="233">
        <v>0.48</v>
      </c>
      <c r="P42" s="233">
        <f t="shared" ref="P42" si="11">O42-Q42</f>
        <v>0.22999999999999998</v>
      </c>
      <c r="Q42" s="164">
        <v>0.25</v>
      </c>
      <c r="R42" s="259">
        <f t="shared" si="7"/>
        <v>111.17776424545519</v>
      </c>
      <c r="S42" s="271"/>
      <c r="T42" s="271"/>
      <c r="V42" s="203">
        <f t="shared" si="5"/>
        <v>4.7111304000000054</v>
      </c>
    </row>
    <row r="43" spans="2:22" s="165" customFormat="1" x14ac:dyDescent="0.2">
      <c r="B43" s="301" t="s">
        <v>19</v>
      </c>
      <c r="C43" s="295" t="s">
        <v>608</v>
      </c>
      <c r="D43" s="231" t="s">
        <v>148</v>
      </c>
      <c r="E43" s="230">
        <v>0.27</v>
      </c>
      <c r="F43" s="231">
        <v>0.39</v>
      </c>
      <c r="G43" s="231">
        <v>0.11</v>
      </c>
      <c r="H43" s="231">
        <v>0.23</v>
      </c>
      <c r="I43" s="149" t="s">
        <v>32</v>
      </c>
      <c r="J43" s="231">
        <v>1.72</v>
      </c>
      <c r="K43" s="231">
        <v>2.4900000000000002</v>
      </c>
      <c r="L43" s="231">
        <v>5.5</v>
      </c>
      <c r="M43" s="231">
        <v>0.08</v>
      </c>
      <c r="N43" s="231">
        <v>0.23</v>
      </c>
      <c r="O43" s="231">
        <v>0.31</v>
      </c>
      <c r="P43" s="234">
        <f t="shared" si="6"/>
        <v>0.166584100015092</v>
      </c>
      <c r="Q43" s="231" t="s">
        <v>131</v>
      </c>
      <c r="R43" s="261">
        <f t="shared" si="7"/>
        <v>19.661856410024996</v>
      </c>
      <c r="S43" s="271"/>
      <c r="T43" s="271"/>
      <c r="V43" s="203">
        <f t="shared" si="5"/>
        <v>2.9786805360000006</v>
      </c>
    </row>
    <row r="44" spans="2:22" s="165" customFormat="1" x14ac:dyDescent="0.2">
      <c r="B44" s="302"/>
      <c r="C44" s="296"/>
      <c r="D44" s="230" t="s">
        <v>203</v>
      </c>
      <c r="E44" s="230">
        <v>0.21</v>
      </c>
      <c r="F44" s="230">
        <v>0.33</v>
      </c>
      <c r="G44" s="230">
        <v>0.11</v>
      </c>
      <c r="H44" s="230">
        <v>0.35</v>
      </c>
      <c r="I44" s="152" t="s">
        <v>51</v>
      </c>
      <c r="J44" s="230">
        <v>1.64</v>
      </c>
      <c r="K44" s="230">
        <v>2.4300000000000002</v>
      </c>
      <c r="L44" s="230">
        <v>5.2</v>
      </c>
      <c r="M44" s="230">
        <v>0.05</v>
      </c>
      <c r="N44" s="230">
        <v>0.28000000000000003</v>
      </c>
      <c r="O44" s="230">
        <v>0.33</v>
      </c>
      <c r="P44" s="233">
        <f t="shared" ref="P44:P60" si="12">10^((LOG(L44*24)-4.3)/2.8)</f>
        <v>0.16328029655211485</v>
      </c>
      <c r="Q44" s="164" t="s">
        <v>131</v>
      </c>
      <c r="R44" s="259">
        <f t="shared" si="7"/>
        <v>43.915702497665514</v>
      </c>
      <c r="S44" s="271"/>
      <c r="T44" s="271"/>
      <c r="V44" s="203">
        <f t="shared" si="5"/>
        <v>3.7822719439999979</v>
      </c>
    </row>
    <row r="45" spans="2:22" s="165" customFormat="1" x14ac:dyDescent="0.2">
      <c r="B45" s="302"/>
      <c r="C45" s="296"/>
      <c r="D45" s="230" t="s">
        <v>205</v>
      </c>
      <c r="E45" s="230">
        <v>0.16</v>
      </c>
      <c r="F45" s="230">
        <v>0.24</v>
      </c>
      <c r="G45" s="233">
        <v>0.1</v>
      </c>
      <c r="H45" s="233">
        <v>0.5</v>
      </c>
      <c r="I45" s="152" t="s">
        <v>6</v>
      </c>
      <c r="J45" s="230">
        <v>1.55</v>
      </c>
      <c r="K45" s="230">
        <v>2.41</v>
      </c>
      <c r="L45" s="230">
        <v>0.2</v>
      </c>
      <c r="M45" s="230">
        <v>0.03</v>
      </c>
      <c r="N45" s="230">
        <v>0.32</v>
      </c>
      <c r="O45" s="230">
        <v>0.35</v>
      </c>
      <c r="P45" s="233">
        <f t="shared" si="12"/>
        <v>5.1001876607963514E-2</v>
      </c>
      <c r="Q45" s="164" t="s">
        <v>131</v>
      </c>
      <c r="R45" s="259">
        <f t="shared" si="7"/>
        <v>162.09174466120066</v>
      </c>
      <c r="S45" s="271"/>
      <c r="T45" s="271"/>
      <c r="V45" s="203">
        <f t="shared" si="5"/>
        <v>5.088162500000001</v>
      </c>
    </row>
    <row r="46" spans="2:22" s="165" customFormat="1" x14ac:dyDescent="0.2">
      <c r="B46" s="302"/>
      <c r="C46" s="296"/>
      <c r="D46" s="230" t="s">
        <v>215</v>
      </c>
      <c r="E46" s="230">
        <v>0.33</v>
      </c>
      <c r="F46" s="233">
        <v>0.5</v>
      </c>
      <c r="G46" s="230">
        <v>0.14000000000000001</v>
      </c>
      <c r="H46" s="230">
        <v>0.02</v>
      </c>
      <c r="I46" s="230" t="s">
        <v>136</v>
      </c>
      <c r="J46" s="230">
        <v>1.74</v>
      </c>
      <c r="K46" s="230">
        <v>2.67</v>
      </c>
      <c r="L46" s="230">
        <v>1.4</v>
      </c>
      <c r="M46" s="233">
        <v>0.2</v>
      </c>
      <c r="N46" s="230">
        <v>0.15</v>
      </c>
      <c r="O46" s="230">
        <v>0.35</v>
      </c>
      <c r="P46" s="233">
        <f t="shared" si="12"/>
        <v>0.10218964366763925</v>
      </c>
      <c r="Q46" s="164" t="s">
        <v>131</v>
      </c>
      <c r="R46" s="259">
        <f t="shared" ref="R46:R60" si="13">EXP(V46)</f>
        <v>10.244524574483659</v>
      </c>
      <c r="S46" s="271"/>
      <c r="T46" s="271"/>
      <c r="V46" s="203">
        <f t="shared" si="5"/>
        <v>2.3267433750000004</v>
      </c>
    </row>
    <row r="47" spans="2:22" s="165" customFormat="1" x14ac:dyDescent="0.2">
      <c r="B47" s="302"/>
      <c r="C47" s="296"/>
      <c r="D47" s="232" t="s">
        <v>216</v>
      </c>
      <c r="E47" s="232">
        <v>0.28999999999999998</v>
      </c>
      <c r="F47" s="232">
        <v>0.46</v>
      </c>
      <c r="G47" s="232">
        <v>0.14000000000000001</v>
      </c>
      <c r="H47" s="232">
        <v>0.11</v>
      </c>
      <c r="I47" s="240" t="s">
        <v>186</v>
      </c>
      <c r="J47" s="240">
        <v>1.79</v>
      </c>
      <c r="K47" s="240">
        <v>2.62</v>
      </c>
      <c r="L47" s="240">
        <v>1.1000000000000001</v>
      </c>
      <c r="M47" s="240">
        <v>0.16</v>
      </c>
      <c r="N47" s="240">
        <v>0.16</v>
      </c>
      <c r="O47" s="240">
        <v>0.32</v>
      </c>
      <c r="P47" s="243">
        <f t="shared" si="12"/>
        <v>9.3756503457026935E-2</v>
      </c>
      <c r="Q47" s="240" t="s">
        <v>131</v>
      </c>
      <c r="R47" s="259">
        <f t="shared" si="13"/>
        <v>12.774870512109477</v>
      </c>
      <c r="S47" s="271"/>
      <c r="T47" s="271"/>
      <c r="V47" s="203">
        <f t="shared" si="5"/>
        <v>2.5474800000000011</v>
      </c>
    </row>
    <row r="48" spans="2:22" s="165" customFormat="1" x14ac:dyDescent="0.2">
      <c r="B48" s="302"/>
      <c r="C48" s="297"/>
      <c r="D48" s="141" t="s">
        <v>219</v>
      </c>
      <c r="E48" s="292">
        <v>0.9</v>
      </c>
      <c r="F48" s="292"/>
      <c r="G48" s="230">
        <v>0.02</v>
      </c>
      <c r="H48" s="230">
        <v>0.08</v>
      </c>
      <c r="I48" s="230" t="s">
        <v>2</v>
      </c>
      <c r="J48" s="230">
        <v>1.57</v>
      </c>
      <c r="K48" s="230" t="s">
        <v>131</v>
      </c>
      <c r="L48" s="230">
        <v>68.3</v>
      </c>
      <c r="M48" s="230">
        <v>0.27</v>
      </c>
      <c r="N48" s="230">
        <v>0.12</v>
      </c>
      <c r="O48" s="230">
        <v>0.39</v>
      </c>
      <c r="P48" s="233">
        <f t="shared" si="12"/>
        <v>0.40960811480779807</v>
      </c>
      <c r="Q48" s="164" t="s">
        <v>131</v>
      </c>
      <c r="R48" s="259">
        <f t="shared" si="13"/>
        <v>4.6502091635675082</v>
      </c>
      <c r="S48" s="271"/>
      <c r="T48" s="271"/>
      <c r="V48" s="203">
        <f>6.531-(7.326*O48)+(15.8*(H48^2))+(3.809*(O48^2))+(3.44*((E48))*H48)-(4.989*(E48)*O48)+(16.1*((E48)^2)*(O48^2))+(16*H48*(O48^2))-(13.6*((E48)^2)*H48)-(34.8*(H48^2)*O48)-(7.99*((E48)^2)*O48)</f>
        <v>1.5369121999999988</v>
      </c>
    </row>
    <row r="49" spans="2:22" s="165" customFormat="1" x14ac:dyDescent="0.2">
      <c r="B49" s="302"/>
      <c r="C49" s="295" t="s">
        <v>609</v>
      </c>
      <c r="D49" s="231" t="s">
        <v>100</v>
      </c>
      <c r="E49" s="292">
        <v>0.8</v>
      </c>
      <c r="F49" s="292"/>
      <c r="G49" s="231">
        <v>0.08</v>
      </c>
      <c r="H49" s="231">
        <v>0.12</v>
      </c>
      <c r="I49" s="231" t="s">
        <v>186</v>
      </c>
      <c r="J49" s="231">
        <v>1.43</v>
      </c>
      <c r="K49" s="231" t="s">
        <v>131</v>
      </c>
      <c r="L49" s="231">
        <v>17.3</v>
      </c>
      <c r="M49" s="231">
        <v>0.15</v>
      </c>
      <c r="N49" s="231">
        <v>0.28000000000000003</v>
      </c>
      <c r="O49" s="231">
        <v>0.42</v>
      </c>
      <c r="P49" s="234">
        <f t="shared" si="12"/>
        <v>0.25082892863596579</v>
      </c>
      <c r="Q49" s="231" t="s">
        <v>131</v>
      </c>
      <c r="R49" s="261">
        <f t="shared" si="13"/>
        <v>5.81880433548959</v>
      </c>
      <c r="S49" s="271"/>
      <c r="T49" s="271"/>
      <c r="V49" s="203">
        <f>6.531-(7.326*O49)+(15.8*(H49^2))+(3.809*(O49^2))+(3.44*((E49))*H49)-(4.989*(E49)*O49)+(16.1*((E49)^2)*(O49^2))+(16*H49*(O49^2))-(13.6*((E49)^2)*H49)-(34.8*(H49^2)*O49)-(7.99*((E49)^2)*O49)</f>
        <v>1.7610948000000004</v>
      </c>
    </row>
    <row r="50" spans="2:22" s="165" customFormat="1" x14ac:dyDescent="0.2">
      <c r="B50" s="302"/>
      <c r="C50" s="296"/>
      <c r="D50" s="230" t="s">
        <v>223</v>
      </c>
      <c r="E50" s="291">
        <v>0.54</v>
      </c>
      <c r="F50" s="291"/>
      <c r="G50" s="230">
        <v>0.08</v>
      </c>
      <c r="H50" s="230">
        <v>0.38</v>
      </c>
      <c r="I50" s="247" t="s">
        <v>51</v>
      </c>
      <c r="J50" s="240">
        <v>1.56</v>
      </c>
      <c r="K50" s="240" t="s">
        <v>131</v>
      </c>
      <c r="L50" s="240">
        <v>0.5</v>
      </c>
      <c r="M50" s="240">
        <v>0.09</v>
      </c>
      <c r="N50" s="240">
        <v>0.28000000000000003</v>
      </c>
      <c r="O50" s="240">
        <v>0.37</v>
      </c>
      <c r="P50" s="243">
        <f t="shared" si="12"/>
        <v>7.0746928222926761E-2</v>
      </c>
      <c r="Q50" s="240" t="s">
        <v>131</v>
      </c>
      <c r="R50" s="259">
        <f t="shared" si="13"/>
        <v>35.843500874987576</v>
      </c>
      <c r="S50" s="271"/>
      <c r="T50" s="271"/>
      <c r="V50" s="203">
        <f>6.531-(7.326*O50)+(15.8*(H50^2))+(3.809*(O50^2))+(3.44*((E50))*H50)-(4.989*(E50)*O50)+(16.1*((E50)^2)*(O50^2))+(16*H50*(O50^2))-(13.6*((E50)^2)*H50)-(34.8*(H50^2)*O50)-(7.99*((E50)^2)*O50)</f>
        <v>3.5791622640000003</v>
      </c>
    </row>
    <row r="51" spans="2:22" s="165" customFormat="1" x14ac:dyDescent="0.2">
      <c r="B51" s="302"/>
      <c r="C51" s="296"/>
      <c r="D51" s="231" t="s">
        <v>138</v>
      </c>
      <c r="E51" s="230">
        <v>0.25</v>
      </c>
      <c r="F51" s="230">
        <v>0.36</v>
      </c>
      <c r="G51" s="231">
        <v>0.12</v>
      </c>
      <c r="H51" s="231">
        <v>0.27</v>
      </c>
      <c r="I51" s="247" t="s">
        <v>32</v>
      </c>
      <c r="J51" s="240">
        <v>1.57</v>
      </c>
      <c r="K51" s="240">
        <v>2.41</v>
      </c>
      <c r="L51" s="240">
        <v>9.6999999999999993</v>
      </c>
      <c r="M51" s="240">
        <v>0.11</v>
      </c>
      <c r="N51" s="240">
        <v>0.24</v>
      </c>
      <c r="O51" s="240">
        <v>0.35</v>
      </c>
      <c r="P51" s="243">
        <f t="shared" si="12"/>
        <v>0.20400310478480105</v>
      </c>
      <c r="Q51" s="240" t="s">
        <v>131</v>
      </c>
      <c r="R51" s="259">
        <f t="shared" si="13"/>
        <v>21.220387094827185</v>
      </c>
      <c r="S51" s="271"/>
      <c r="T51" s="271"/>
      <c r="V51" s="203">
        <f t="shared" ref="V51:V72" si="14">6.531-(7.326*O51)+(15.8*(H51^2))+(3.809*(O51^2))+(3.44*((E51+F51))*H51)-(4.989*(E51+F51)*O51)+(16.1*((E51+F51)^2)*(O51^2))+(16*H51*(O51^2))-(13.6*((E51+F51)^2)*H51)-(34.8*(H51^2)*O51)-(7.99*((E51+F51)^2)*O51)</f>
        <v>3.0549623750000001</v>
      </c>
    </row>
    <row r="52" spans="2:22" s="165" customFormat="1" x14ac:dyDescent="0.2">
      <c r="B52" s="303"/>
      <c r="C52" s="297"/>
      <c r="D52" s="230" t="s">
        <v>227</v>
      </c>
      <c r="E52" s="230">
        <v>0.14000000000000001</v>
      </c>
      <c r="F52" s="230">
        <v>0.23</v>
      </c>
      <c r="G52" s="230">
        <v>0.11</v>
      </c>
      <c r="H52" s="230">
        <v>0.52</v>
      </c>
      <c r="I52" s="250" t="s">
        <v>6</v>
      </c>
      <c r="J52" s="253">
        <v>1.57</v>
      </c>
      <c r="K52" s="253">
        <v>2.41</v>
      </c>
      <c r="L52" s="253">
        <v>0.9</v>
      </c>
      <c r="M52" s="253">
        <v>0.03</v>
      </c>
      <c r="N52" s="253">
        <v>0.32</v>
      </c>
      <c r="O52" s="253">
        <v>0.35</v>
      </c>
      <c r="P52" s="249">
        <f t="shared" si="12"/>
        <v>8.72722835328021E-2</v>
      </c>
      <c r="Q52" s="253" t="s">
        <v>131</v>
      </c>
      <c r="R52" s="260">
        <f t="shared" si="13"/>
        <v>214.0767027781059</v>
      </c>
      <c r="S52" s="271"/>
      <c r="T52" s="271"/>
      <c r="V52" s="203">
        <f t="shared" si="14"/>
        <v>5.3663343750000001</v>
      </c>
    </row>
    <row r="53" spans="2:22" s="165" customFormat="1" x14ac:dyDescent="0.2">
      <c r="B53" s="158" t="s">
        <v>230</v>
      </c>
      <c r="C53" s="232" t="s">
        <v>609</v>
      </c>
      <c r="D53" s="232" t="s">
        <v>149</v>
      </c>
      <c r="E53" s="232">
        <v>0.45</v>
      </c>
      <c r="F53" s="232">
        <v>0.34</v>
      </c>
      <c r="G53" s="232">
        <v>0.09</v>
      </c>
      <c r="H53" s="232">
        <v>0.12</v>
      </c>
      <c r="I53" s="232" t="s">
        <v>186</v>
      </c>
      <c r="J53" s="236">
        <v>1.6</v>
      </c>
      <c r="K53" s="232">
        <v>2.61</v>
      </c>
      <c r="L53" s="232">
        <v>0.6</v>
      </c>
      <c r="M53" s="232">
        <v>0.22</v>
      </c>
      <c r="N53" s="232">
        <v>0.26</v>
      </c>
      <c r="O53" s="232">
        <v>0.48</v>
      </c>
      <c r="P53" s="249">
        <f t="shared" si="12"/>
        <v>7.5506893743615106E-2</v>
      </c>
      <c r="Q53" s="253" t="s">
        <v>131</v>
      </c>
      <c r="R53" s="260">
        <f t="shared" si="13"/>
        <v>5.2526314731017152</v>
      </c>
      <c r="S53" s="271"/>
      <c r="T53" s="271"/>
      <c r="V53" s="203">
        <f t="shared" si="14"/>
        <v>1.6587291840000016</v>
      </c>
    </row>
    <row r="54" spans="2:22" s="165" customFormat="1" x14ac:dyDescent="0.2">
      <c r="B54" s="301" t="s">
        <v>234</v>
      </c>
      <c r="C54" s="295" t="s">
        <v>612</v>
      </c>
      <c r="D54" s="232" t="s">
        <v>240</v>
      </c>
      <c r="E54" s="236">
        <v>0.4</v>
      </c>
      <c r="F54" s="232">
        <v>0.08</v>
      </c>
      <c r="G54" s="236">
        <v>0.3</v>
      </c>
      <c r="H54" s="232">
        <v>0.22</v>
      </c>
      <c r="I54" s="247" t="s">
        <v>68</v>
      </c>
      <c r="J54" s="240">
        <v>1.24</v>
      </c>
      <c r="K54" s="240">
        <v>2.67</v>
      </c>
      <c r="L54" s="240">
        <v>6</v>
      </c>
      <c r="M54" s="240" t="s">
        <v>131</v>
      </c>
      <c r="N54" s="240" t="s">
        <v>131</v>
      </c>
      <c r="O54" s="240">
        <v>0.54</v>
      </c>
      <c r="P54" s="233">
        <f t="shared" si="12"/>
        <v>0.17184205651696846</v>
      </c>
      <c r="Q54" s="240" t="s">
        <v>131</v>
      </c>
      <c r="R54" s="259">
        <f t="shared" si="13"/>
        <v>20.814104627752069</v>
      </c>
      <c r="S54" s="271"/>
      <c r="T54" s="271"/>
      <c r="V54" s="203">
        <f t="shared" si="14"/>
        <v>3.0356308640000003</v>
      </c>
    </row>
    <row r="55" spans="2:22" s="165" customFormat="1" x14ac:dyDescent="0.2">
      <c r="B55" s="302"/>
      <c r="C55" s="296"/>
      <c r="D55" s="230" t="s">
        <v>241</v>
      </c>
      <c r="E55" s="230">
        <v>0.52</v>
      </c>
      <c r="F55" s="230">
        <v>0.05</v>
      </c>
      <c r="G55" s="233">
        <v>0.2</v>
      </c>
      <c r="H55" s="230">
        <v>0.23</v>
      </c>
      <c r="I55" s="247" t="s">
        <v>32</v>
      </c>
      <c r="J55" s="240">
        <v>1.17</v>
      </c>
      <c r="K55" s="243">
        <v>2.5</v>
      </c>
      <c r="L55" s="240">
        <v>2.6</v>
      </c>
      <c r="M55" s="240" t="s">
        <v>131</v>
      </c>
      <c r="N55" s="240" t="s">
        <v>131</v>
      </c>
      <c r="O55" s="240">
        <v>0.53</v>
      </c>
      <c r="P55" s="243">
        <f t="shared" si="12"/>
        <v>0.12747442678334339</v>
      </c>
      <c r="Q55" s="240" t="s">
        <v>131</v>
      </c>
      <c r="R55" s="259">
        <f t="shared" si="13"/>
        <v>13.915945918497686</v>
      </c>
      <c r="S55" s="271"/>
      <c r="T55" s="271"/>
      <c r="V55" s="203">
        <f t="shared" si="14"/>
        <v>2.6330353710000001</v>
      </c>
    </row>
    <row r="56" spans="2:22" s="165" customFormat="1" x14ac:dyDescent="0.2">
      <c r="B56" s="302"/>
      <c r="C56" s="297"/>
      <c r="D56" s="232" t="s">
        <v>244</v>
      </c>
      <c r="E56" s="232">
        <v>0.35</v>
      </c>
      <c r="F56" s="236">
        <v>0.2</v>
      </c>
      <c r="G56" s="232">
        <v>0.27</v>
      </c>
      <c r="H56" s="232">
        <v>0.18</v>
      </c>
      <c r="I56" s="253" t="s">
        <v>186</v>
      </c>
      <c r="J56" s="253">
        <v>1.23</v>
      </c>
      <c r="K56" s="253">
        <v>2.61</v>
      </c>
      <c r="L56" s="253">
        <v>0.1</v>
      </c>
      <c r="M56" s="253" t="s">
        <v>131</v>
      </c>
      <c r="N56" s="253" t="s">
        <v>131</v>
      </c>
      <c r="O56" s="253">
        <v>0.53</v>
      </c>
      <c r="P56" s="249">
        <f t="shared" si="12"/>
        <v>3.9817633375009633E-2</v>
      </c>
      <c r="Q56" s="253" t="s">
        <v>131</v>
      </c>
      <c r="R56" s="260">
        <f t="shared" si="13"/>
        <v>14.502158131403915</v>
      </c>
      <c r="S56" s="271"/>
      <c r="T56" s="271"/>
      <c r="V56" s="203">
        <f t="shared" si="14"/>
        <v>2.6742974749999995</v>
      </c>
    </row>
    <row r="57" spans="2:22" s="165" customFormat="1" x14ac:dyDescent="0.2">
      <c r="B57" s="302"/>
      <c r="C57" s="295" t="s">
        <v>1051</v>
      </c>
      <c r="D57" s="232" t="s">
        <v>253</v>
      </c>
      <c r="E57" s="232">
        <v>0.31</v>
      </c>
      <c r="F57" s="232">
        <v>0.11</v>
      </c>
      <c r="G57" s="232">
        <v>0.36</v>
      </c>
      <c r="H57" s="232">
        <v>0.22</v>
      </c>
      <c r="I57" s="247" t="s">
        <v>68</v>
      </c>
      <c r="J57" s="240">
        <v>1.33</v>
      </c>
      <c r="K57" s="243">
        <v>2.6</v>
      </c>
      <c r="L57" s="240">
        <v>0.2</v>
      </c>
      <c r="M57" s="240" t="s">
        <v>131</v>
      </c>
      <c r="N57" s="240" t="s">
        <v>131</v>
      </c>
      <c r="O57" s="240">
        <v>0.49</v>
      </c>
      <c r="P57" s="243">
        <f t="shared" si="12"/>
        <v>5.1001876607963514E-2</v>
      </c>
      <c r="Q57" s="240" t="s">
        <v>131</v>
      </c>
      <c r="R57" s="259">
        <f t="shared" si="13"/>
        <v>29.81337338045773</v>
      </c>
      <c r="S57" s="271"/>
      <c r="T57" s="271"/>
      <c r="V57" s="203">
        <f t="shared" si="14"/>
        <v>3.3949570639999997</v>
      </c>
    </row>
    <row r="58" spans="2:22" s="165" customFormat="1" x14ac:dyDescent="0.2">
      <c r="B58" s="302"/>
      <c r="C58" s="297"/>
      <c r="D58" s="232" t="s">
        <v>257</v>
      </c>
      <c r="E58" s="232">
        <v>0.69</v>
      </c>
      <c r="F58" s="232">
        <v>0.06</v>
      </c>
      <c r="G58" s="232">
        <v>0.15</v>
      </c>
      <c r="H58" s="236">
        <v>0.1</v>
      </c>
      <c r="I58" s="232" t="s">
        <v>186</v>
      </c>
      <c r="J58" s="232">
        <v>1.24</v>
      </c>
      <c r="K58" s="232">
        <v>2.57</v>
      </c>
      <c r="L58" s="232">
        <v>4.7</v>
      </c>
      <c r="M58" s="232" t="s">
        <v>131</v>
      </c>
      <c r="N58" s="232" t="s">
        <v>131</v>
      </c>
      <c r="O58" s="232">
        <v>0.52</v>
      </c>
      <c r="P58" s="236">
        <f t="shared" si="12"/>
        <v>0.15749009677861203</v>
      </c>
      <c r="Q58" s="232" t="s">
        <v>131</v>
      </c>
      <c r="R58" s="262">
        <f t="shared" si="13"/>
        <v>6.1727139287480304</v>
      </c>
      <c r="S58" s="271"/>
      <c r="T58" s="271"/>
      <c r="V58" s="203">
        <f t="shared" si="14"/>
        <v>1.8201386000000013</v>
      </c>
    </row>
    <row r="59" spans="2:22" s="165" customFormat="1" x14ac:dyDescent="0.2">
      <c r="B59" s="302"/>
      <c r="C59" s="295" t="s">
        <v>609</v>
      </c>
      <c r="D59" s="230" t="s">
        <v>258</v>
      </c>
      <c r="E59" s="230">
        <v>0.09</v>
      </c>
      <c r="F59" s="230">
        <v>0.02</v>
      </c>
      <c r="G59" s="230">
        <v>0.11</v>
      </c>
      <c r="H59" s="230">
        <v>0.78</v>
      </c>
      <c r="I59" s="230" t="s">
        <v>194</v>
      </c>
      <c r="J59" s="230">
        <v>0.97</v>
      </c>
      <c r="K59" s="233">
        <v>2.6</v>
      </c>
      <c r="L59" s="230">
        <v>6.9</v>
      </c>
      <c r="M59" s="230" t="s">
        <v>131</v>
      </c>
      <c r="N59" s="230" t="s">
        <v>131</v>
      </c>
      <c r="O59" s="230">
        <v>0.63</v>
      </c>
      <c r="P59" s="233">
        <f t="shared" si="12"/>
        <v>0.18063722862321618</v>
      </c>
      <c r="Q59" s="164" t="s">
        <v>131</v>
      </c>
      <c r="R59" s="259">
        <f t="shared" si="13"/>
        <v>89.331334715072401</v>
      </c>
      <c r="S59" s="271"/>
      <c r="T59" s="271"/>
      <c r="U59" s="193"/>
      <c r="V59" s="203">
        <f t="shared" si="14"/>
        <v>4.4923523190000036</v>
      </c>
    </row>
    <row r="60" spans="2:22" s="165" customFormat="1" x14ac:dyDescent="0.2">
      <c r="B60" s="302"/>
      <c r="C60" s="296"/>
      <c r="D60" s="231" t="s">
        <v>36</v>
      </c>
      <c r="E60" s="234">
        <v>0.4</v>
      </c>
      <c r="F60" s="231">
        <v>0.05</v>
      </c>
      <c r="G60" s="234">
        <v>0.1</v>
      </c>
      <c r="H60" s="231">
        <v>0.45</v>
      </c>
      <c r="I60" s="240" t="s">
        <v>51</v>
      </c>
      <c r="J60" s="240">
        <v>1.06</v>
      </c>
      <c r="K60" s="240">
        <v>2.59</v>
      </c>
      <c r="L60" s="240">
        <v>22</v>
      </c>
      <c r="M60" s="240" t="s">
        <v>131</v>
      </c>
      <c r="N60" s="240" t="s">
        <v>131</v>
      </c>
      <c r="O60" s="240">
        <v>0.59</v>
      </c>
      <c r="P60" s="243">
        <f t="shared" si="12"/>
        <v>0.27330965398218482</v>
      </c>
      <c r="Q60" s="240" t="s">
        <v>131</v>
      </c>
      <c r="R60" s="259">
        <f t="shared" si="13"/>
        <v>29.834671041877943</v>
      </c>
      <c r="S60" s="271"/>
      <c r="T60" s="271"/>
      <c r="V60" s="203">
        <f t="shared" si="14"/>
        <v>3.3956711750000013</v>
      </c>
    </row>
    <row r="61" spans="2:22" s="165" customFormat="1" x14ac:dyDescent="0.2">
      <c r="B61" s="302"/>
      <c r="C61" s="296"/>
      <c r="D61" s="230" t="s">
        <v>269</v>
      </c>
      <c r="E61" s="230">
        <v>0.78</v>
      </c>
      <c r="F61" s="230">
        <v>0.05</v>
      </c>
      <c r="G61" s="230">
        <v>0.06</v>
      </c>
      <c r="H61" s="230">
        <v>0.11</v>
      </c>
      <c r="I61" s="240" t="s">
        <v>136</v>
      </c>
      <c r="J61" s="240">
        <v>1.23</v>
      </c>
      <c r="K61" s="240">
        <v>2.63</v>
      </c>
      <c r="L61" s="240">
        <v>33</v>
      </c>
      <c r="M61" s="240" t="s">
        <v>131</v>
      </c>
      <c r="N61" s="240" t="s">
        <v>131</v>
      </c>
      <c r="O61" s="240">
        <v>0.53</v>
      </c>
      <c r="P61" s="243">
        <f t="shared" ref="P61:P68" si="15">10^((LOG(L61*24)-4.3)/2.8)</f>
        <v>0.31589642259124484</v>
      </c>
      <c r="Q61" s="240" t="s">
        <v>131</v>
      </c>
      <c r="R61" s="259">
        <f t="shared" ref="R61:R76" si="16">EXP(V61)</f>
        <v>4.3389601863161147</v>
      </c>
      <c r="S61" s="271"/>
      <c r="T61" s="271"/>
      <c r="V61" s="203">
        <f t="shared" si="14"/>
        <v>1.4676347310000009</v>
      </c>
    </row>
    <row r="62" spans="2:22" s="165" customFormat="1" x14ac:dyDescent="0.2">
      <c r="B62" s="302"/>
      <c r="C62" s="296"/>
      <c r="D62" s="230" t="s">
        <v>147</v>
      </c>
      <c r="E62" s="230">
        <v>0.73</v>
      </c>
      <c r="F62" s="230">
        <v>0.05</v>
      </c>
      <c r="G62" s="230">
        <v>0.06</v>
      </c>
      <c r="H62" s="230">
        <v>0.16</v>
      </c>
      <c r="I62" s="240" t="s">
        <v>186</v>
      </c>
      <c r="J62" s="240">
        <v>1.23</v>
      </c>
      <c r="K62" s="243">
        <v>2.7</v>
      </c>
      <c r="L62" s="240">
        <v>2.4</v>
      </c>
      <c r="M62" s="240" t="s">
        <v>131</v>
      </c>
      <c r="N62" s="240" t="s">
        <v>131</v>
      </c>
      <c r="O62" s="240">
        <v>0.54</v>
      </c>
      <c r="P62" s="243">
        <f t="shared" si="15"/>
        <v>0.12388194912039881</v>
      </c>
      <c r="Q62" s="240" t="s">
        <v>131</v>
      </c>
      <c r="R62" s="259">
        <f t="shared" si="16"/>
        <v>4.9082690499529598</v>
      </c>
      <c r="S62" s="271"/>
      <c r="T62" s="271"/>
      <c r="V62" s="203">
        <f t="shared" si="14"/>
        <v>1.5909213439999998</v>
      </c>
    </row>
    <row r="63" spans="2:22" s="165" customFormat="1" x14ac:dyDescent="0.2">
      <c r="B63" s="302"/>
      <c r="C63" s="297"/>
      <c r="D63" s="231" t="s">
        <v>148</v>
      </c>
      <c r="E63" s="231">
        <v>0.32</v>
      </c>
      <c r="F63" s="231">
        <v>0.05</v>
      </c>
      <c r="G63" s="231">
        <v>0.18</v>
      </c>
      <c r="H63" s="231">
        <v>0.45</v>
      </c>
      <c r="I63" s="253" t="s">
        <v>6</v>
      </c>
      <c r="J63" s="253">
        <v>1.04</v>
      </c>
      <c r="K63" s="249">
        <v>2.6</v>
      </c>
      <c r="L63" s="253">
        <v>1.9</v>
      </c>
      <c r="M63" s="253" t="s">
        <v>131</v>
      </c>
      <c r="N63" s="253" t="s">
        <v>131</v>
      </c>
      <c r="O63" s="249">
        <v>0.6</v>
      </c>
      <c r="P63" s="249">
        <f t="shared" si="15"/>
        <v>0.11396543646256189</v>
      </c>
      <c r="Q63" s="253" t="s">
        <v>131</v>
      </c>
      <c r="R63" s="260">
        <f t="shared" si="16"/>
        <v>46.269722245775839</v>
      </c>
      <c r="S63" s="271"/>
      <c r="T63" s="271"/>
      <c r="V63" s="203">
        <f t="shared" si="14"/>
        <v>3.8344878000000011</v>
      </c>
    </row>
    <row r="64" spans="2:22" s="165" customFormat="1" x14ac:dyDescent="0.2">
      <c r="B64" s="302"/>
      <c r="C64" s="295" t="s">
        <v>611</v>
      </c>
      <c r="D64" s="230" t="s">
        <v>281</v>
      </c>
      <c r="E64" s="230">
        <v>0.15</v>
      </c>
      <c r="F64" s="230">
        <v>0.01</v>
      </c>
      <c r="G64" s="230">
        <v>0.37</v>
      </c>
      <c r="H64" s="230">
        <v>0.47</v>
      </c>
      <c r="I64" s="230" t="s">
        <v>6</v>
      </c>
      <c r="J64" s="230">
        <v>0.97</v>
      </c>
      <c r="K64" s="230">
        <v>2.2200000000000002</v>
      </c>
      <c r="L64" s="230">
        <v>11.7</v>
      </c>
      <c r="M64" s="230" t="s">
        <v>131</v>
      </c>
      <c r="N64" s="230" t="s">
        <v>131</v>
      </c>
      <c r="O64" s="230">
        <v>0.56000000000000005</v>
      </c>
      <c r="P64" s="233">
        <f t="shared" si="15"/>
        <v>0.2181289210773921</v>
      </c>
      <c r="Q64" s="164" t="s">
        <v>131</v>
      </c>
      <c r="R64" s="259">
        <f t="shared" si="16"/>
        <v>125.12113349261355</v>
      </c>
      <c r="S64" s="271"/>
      <c r="T64" s="271"/>
      <c r="V64" s="203">
        <f t="shared" si="14"/>
        <v>4.8292823360000003</v>
      </c>
    </row>
    <row r="65" spans="2:22" s="165" customFormat="1" x14ac:dyDescent="0.2">
      <c r="B65" s="302"/>
      <c r="C65" s="296"/>
      <c r="D65" s="232" t="s">
        <v>282</v>
      </c>
      <c r="E65" s="232">
        <v>0.35</v>
      </c>
      <c r="F65" s="232">
        <v>0.02</v>
      </c>
      <c r="G65" s="232">
        <v>0.28999999999999998</v>
      </c>
      <c r="H65" s="232">
        <v>0.34</v>
      </c>
      <c r="I65" s="240" t="s">
        <v>283</v>
      </c>
      <c r="J65" s="240">
        <v>1.05</v>
      </c>
      <c r="K65" s="240">
        <v>2.16</v>
      </c>
      <c r="L65" s="240">
        <v>4.5999999999999996</v>
      </c>
      <c r="M65" s="240" t="s">
        <v>131</v>
      </c>
      <c r="N65" s="240" t="s">
        <v>131</v>
      </c>
      <c r="O65" s="240">
        <v>0.51</v>
      </c>
      <c r="P65" s="243">
        <f t="shared" si="15"/>
        <v>0.15628508245309999</v>
      </c>
      <c r="Q65" s="240" t="s">
        <v>131</v>
      </c>
      <c r="R65" s="259">
        <f t="shared" si="16"/>
        <v>46.943661865436717</v>
      </c>
      <c r="S65" s="271"/>
      <c r="T65" s="271"/>
      <c r="V65" s="203">
        <f t="shared" si="14"/>
        <v>3.8489481989999996</v>
      </c>
    </row>
    <row r="66" spans="2:22" s="165" customFormat="1" x14ac:dyDescent="0.2">
      <c r="B66" s="302"/>
      <c r="C66" s="297"/>
      <c r="D66" s="235" t="s">
        <v>158</v>
      </c>
      <c r="E66" s="235">
        <v>0.55000000000000004</v>
      </c>
      <c r="F66" s="235">
        <v>0.05</v>
      </c>
      <c r="G66" s="235">
        <v>0.24</v>
      </c>
      <c r="H66" s="235">
        <v>0.16</v>
      </c>
      <c r="I66" s="242" t="s">
        <v>186</v>
      </c>
      <c r="J66" s="242">
        <v>1.1200000000000001</v>
      </c>
      <c r="K66" s="242">
        <v>2.38</v>
      </c>
      <c r="L66" s="242">
        <v>16.100000000000001</v>
      </c>
      <c r="M66" s="242" t="s">
        <v>131</v>
      </c>
      <c r="N66" s="242" t="s">
        <v>131</v>
      </c>
      <c r="O66" s="242">
        <v>0.53</v>
      </c>
      <c r="P66" s="243">
        <f t="shared" si="15"/>
        <v>0.24447110867512373</v>
      </c>
      <c r="Q66" s="242" t="s">
        <v>131</v>
      </c>
      <c r="R66" s="259">
        <f t="shared" si="16"/>
        <v>11.399484100108584</v>
      </c>
      <c r="S66" s="271"/>
      <c r="T66" s="271"/>
      <c r="V66" s="203">
        <f t="shared" si="14"/>
        <v>2.4335680999999996</v>
      </c>
    </row>
    <row r="67" spans="2:22" s="165" customFormat="1" x14ac:dyDescent="0.2">
      <c r="B67" s="302"/>
      <c r="C67" s="295" t="s">
        <v>610</v>
      </c>
      <c r="D67" s="231" t="s">
        <v>84</v>
      </c>
      <c r="E67" s="231">
        <v>0.25</v>
      </c>
      <c r="F67" s="231">
        <v>0.03</v>
      </c>
      <c r="G67" s="231">
        <v>0.22</v>
      </c>
      <c r="H67" s="234">
        <v>0.5</v>
      </c>
      <c r="I67" s="231" t="s">
        <v>6</v>
      </c>
      <c r="J67" s="231">
        <v>1.02</v>
      </c>
      <c r="K67" s="231">
        <v>2.4300000000000002</v>
      </c>
      <c r="L67" s="231">
        <v>10.7</v>
      </c>
      <c r="M67" s="231" t="s">
        <v>131</v>
      </c>
      <c r="N67" s="231" t="s">
        <v>131</v>
      </c>
      <c r="O67" s="231">
        <v>0.57999999999999996</v>
      </c>
      <c r="P67" s="234">
        <f t="shared" si="15"/>
        <v>0.21127852879627146</v>
      </c>
      <c r="Q67" s="231" t="s">
        <v>131</v>
      </c>
      <c r="R67" s="261">
        <f t="shared" si="16"/>
        <v>78.103139617060194</v>
      </c>
      <c r="S67" s="271"/>
      <c r="T67" s="271"/>
      <c r="V67" s="203">
        <f t="shared" si="14"/>
        <v>4.3580302560000019</v>
      </c>
    </row>
    <row r="68" spans="2:22" s="165" customFormat="1" x14ac:dyDescent="0.2">
      <c r="B68" s="303"/>
      <c r="C68" s="297"/>
      <c r="D68" s="232" t="s">
        <v>181</v>
      </c>
      <c r="E68" s="236">
        <v>0.2</v>
      </c>
      <c r="F68" s="232">
        <v>0.03</v>
      </c>
      <c r="G68" s="232">
        <v>0.11</v>
      </c>
      <c r="H68" s="232">
        <v>0.66</v>
      </c>
      <c r="I68" s="232" t="s">
        <v>194</v>
      </c>
      <c r="J68" s="232">
        <v>1.1100000000000001</v>
      </c>
      <c r="K68" s="236">
        <v>2.5</v>
      </c>
      <c r="L68" s="232">
        <v>1.2</v>
      </c>
      <c r="M68" s="232" t="s">
        <v>131</v>
      </c>
      <c r="N68" s="232" t="s">
        <v>131</v>
      </c>
      <c r="O68" s="232">
        <v>0.56000000000000005</v>
      </c>
      <c r="P68" s="236">
        <f t="shared" si="15"/>
        <v>9.671577518164183E-2</v>
      </c>
      <c r="Q68" s="232" t="s">
        <v>131</v>
      </c>
      <c r="R68" s="262">
        <f t="shared" si="16"/>
        <v>117.1245881237998</v>
      </c>
      <c r="S68" s="271"/>
      <c r="T68" s="271"/>
      <c r="V68" s="203">
        <f t="shared" si="14"/>
        <v>4.7632382240000002</v>
      </c>
    </row>
    <row r="69" spans="2:22" s="165" customFormat="1" x14ac:dyDescent="0.2">
      <c r="B69" s="301" t="s">
        <v>288</v>
      </c>
      <c r="C69" s="295" t="s">
        <v>608</v>
      </c>
      <c r="D69" s="232" t="s">
        <v>294</v>
      </c>
      <c r="E69" s="232">
        <v>0.32</v>
      </c>
      <c r="F69" s="232">
        <v>0.16</v>
      </c>
      <c r="G69" s="232">
        <v>0.01</v>
      </c>
      <c r="H69" s="232">
        <v>0.51</v>
      </c>
      <c r="I69" s="230" t="s">
        <v>569</v>
      </c>
      <c r="J69" s="232">
        <v>1.66</v>
      </c>
      <c r="K69" s="232" t="s">
        <v>131</v>
      </c>
      <c r="L69" s="240">
        <v>0.04</v>
      </c>
      <c r="M69" s="243">
        <v>0.1</v>
      </c>
      <c r="N69" s="243">
        <f t="shared" ref="N69:N70" si="17">O69-M69</f>
        <v>0.29000000000000004</v>
      </c>
      <c r="O69" s="240">
        <v>0.39</v>
      </c>
      <c r="P69" s="243">
        <f t="shared" ref="P69:P72" si="18">O69-Q69</f>
        <v>0.10999999999999999</v>
      </c>
      <c r="Q69" s="240">
        <v>0.28000000000000003</v>
      </c>
      <c r="R69" s="259">
        <f t="shared" si="16"/>
        <v>68.732412387429278</v>
      </c>
      <c r="S69" s="271"/>
      <c r="T69" s="271"/>
      <c r="V69" s="203">
        <f t="shared" si="14"/>
        <v>4.2302208839999986</v>
      </c>
    </row>
    <row r="70" spans="2:22" s="165" customFormat="1" x14ac:dyDescent="0.2">
      <c r="B70" s="302"/>
      <c r="C70" s="305"/>
      <c r="D70" s="253" t="s">
        <v>149</v>
      </c>
      <c r="E70" s="253">
        <v>0.51</v>
      </c>
      <c r="F70" s="253">
        <v>0.18</v>
      </c>
      <c r="G70" s="253">
        <v>0.01</v>
      </c>
      <c r="H70" s="253">
        <v>0.28999999999999998</v>
      </c>
      <c r="I70" s="253" t="s">
        <v>221</v>
      </c>
      <c r="J70" s="253">
        <v>1.72</v>
      </c>
      <c r="K70" s="253" t="s">
        <v>131</v>
      </c>
      <c r="L70" s="253">
        <v>0.5</v>
      </c>
      <c r="M70" s="253">
        <v>0.15</v>
      </c>
      <c r="N70" s="249">
        <f t="shared" si="17"/>
        <v>0.24000000000000002</v>
      </c>
      <c r="O70" s="253">
        <v>0.39</v>
      </c>
      <c r="P70" s="249">
        <f t="shared" si="18"/>
        <v>0.21000000000000002</v>
      </c>
      <c r="Q70" s="253">
        <v>0.18</v>
      </c>
      <c r="R70" s="260">
        <f t="shared" si="16"/>
        <v>9.9412884101891201</v>
      </c>
      <c r="S70" s="271"/>
      <c r="T70" s="271"/>
      <c r="V70" s="203">
        <f t="shared" si="14"/>
        <v>2.2966966310000005</v>
      </c>
    </row>
    <row r="71" spans="2:22" s="165" customFormat="1" x14ac:dyDescent="0.2">
      <c r="B71" s="302"/>
      <c r="C71" s="306" t="s">
        <v>609</v>
      </c>
      <c r="D71" s="230" t="s">
        <v>285</v>
      </c>
      <c r="E71" s="230">
        <v>0.21</v>
      </c>
      <c r="F71" s="230">
        <v>0.05</v>
      </c>
      <c r="G71" s="230">
        <v>0.08</v>
      </c>
      <c r="H71" s="230">
        <v>0.65</v>
      </c>
      <c r="I71" s="230" t="s">
        <v>194</v>
      </c>
      <c r="J71" s="230">
        <v>1.1100000000000001</v>
      </c>
      <c r="K71" s="233">
        <v>2.63</v>
      </c>
      <c r="L71" s="230">
        <v>25.2</v>
      </c>
      <c r="M71" s="230">
        <v>0.15</v>
      </c>
      <c r="N71" s="230">
        <v>0.43</v>
      </c>
      <c r="O71" s="230">
        <v>0.57999999999999996</v>
      </c>
      <c r="P71" s="233">
        <f t="shared" si="18"/>
        <v>0.33999999999999997</v>
      </c>
      <c r="Q71" s="164">
        <v>0.24</v>
      </c>
      <c r="R71" s="259">
        <f t="shared" si="16"/>
        <v>89.467442128675742</v>
      </c>
      <c r="S71" s="271"/>
      <c r="T71" s="271"/>
      <c r="V71" s="203">
        <f t="shared" si="14"/>
        <v>4.4938747840000026</v>
      </c>
    </row>
    <row r="72" spans="2:22" s="165" customFormat="1" x14ac:dyDescent="0.2">
      <c r="B72" s="303"/>
      <c r="C72" s="297"/>
      <c r="D72" s="232" t="s">
        <v>287</v>
      </c>
      <c r="E72" s="232">
        <v>0.19</v>
      </c>
      <c r="F72" s="232">
        <v>0.06</v>
      </c>
      <c r="G72" s="232">
        <v>0.26</v>
      </c>
      <c r="H72" s="232">
        <v>0.49</v>
      </c>
      <c r="I72" s="232" t="s">
        <v>6</v>
      </c>
      <c r="J72" s="232">
        <v>1.28</v>
      </c>
      <c r="K72" s="236">
        <v>2.7</v>
      </c>
      <c r="L72" s="232">
        <v>2.4</v>
      </c>
      <c r="M72" s="232">
        <v>0.01</v>
      </c>
      <c r="N72" s="232">
        <v>0.52</v>
      </c>
      <c r="O72" s="232">
        <v>0.52</v>
      </c>
      <c r="P72" s="233">
        <f t="shared" si="18"/>
        <v>0.27</v>
      </c>
      <c r="Q72" s="232">
        <v>0.25</v>
      </c>
      <c r="R72" s="259">
        <f t="shared" si="16"/>
        <v>108.72752696322496</v>
      </c>
      <c r="S72" s="271"/>
      <c r="T72" s="271"/>
      <c r="V72" s="203">
        <f t="shared" si="14"/>
        <v>4.6888450000000033</v>
      </c>
    </row>
    <row r="73" spans="2:22" s="165" customFormat="1" x14ac:dyDescent="0.2">
      <c r="B73" s="301" t="s">
        <v>289</v>
      </c>
      <c r="C73" s="231" t="s">
        <v>608</v>
      </c>
      <c r="D73" s="231" t="s">
        <v>148</v>
      </c>
      <c r="E73" s="293">
        <v>0.36</v>
      </c>
      <c r="F73" s="293"/>
      <c r="G73" s="231">
        <v>0.12</v>
      </c>
      <c r="H73" s="231">
        <v>0.52</v>
      </c>
      <c r="I73" s="254" t="s">
        <v>6</v>
      </c>
      <c r="J73" s="254">
        <v>1.33</v>
      </c>
      <c r="K73" s="254">
        <v>2.72</v>
      </c>
      <c r="L73" s="254">
        <v>5.4</v>
      </c>
      <c r="M73" s="254" t="s">
        <v>131</v>
      </c>
      <c r="N73" s="254" t="s">
        <v>131</v>
      </c>
      <c r="O73" s="254">
        <v>0.59</v>
      </c>
      <c r="P73" s="255">
        <f t="shared" ref="P73:P92" si="19">10^((LOG(L73*24)-4.3)/2.8)</f>
        <v>0.16549599965953138</v>
      </c>
      <c r="Q73" s="254" t="s">
        <v>131</v>
      </c>
      <c r="R73" s="263">
        <f t="shared" si="16"/>
        <v>51.13092376935554</v>
      </c>
      <c r="S73" s="271"/>
      <c r="T73" s="271"/>
      <c r="V73" s="203">
        <f t="shared" ref="V73:V85" si="20">6.531-(7.326*O73)+(15.8*(H73^2))+(3.809*(O73^2))+(3.44*((E73))*H73)-(4.989*(E73)*O73)+(16.1*((E73)^2)*(O73^2))+(16*H73*(O73^2))-(13.6*((E73)^2)*H73)-(34.8*(H73^2)*O73)-(7.99*((E73)^2)*O73)</f>
        <v>3.9343894759999998</v>
      </c>
    </row>
    <row r="74" spans="2:22" s="165" customFormat="1" x14ac:dyDescent="0.2">
      <c r="B74" s="302"/>
      <c r="C74" s="295" t="s">
        <v>609</v>
      </c>
      <c r="D74" s="231" t="s">
        <v>148</v>
      </c>
      <c r="E74" s="290">
        <v>0.31</v>
      </c>
      <c r="F74" s="290"/>
      <c r="G74" s="231">
        <v>0.18</v>
      </c>
      <c r="H74" s="231">
        <v>0.51</v>
      </c>
      <c r="I74" s="240" t="s">
        <v>6</v>
      </c>
      <c r="J74" s="240">
        <v>1.43</v>
      </c>
      <c r="K74" s="240">
        <v>2.75</v>
      </c>
      <c r="L74" s="240">
        <v>8.5</v>
      </c>
      <c r="M74" s="240" t="s">
        <v>131</v>
      </c>
      <c r="N74" s="240" t="s">
        <v>131</v>
      </c>
      <c r="O74" s="240">
        <v>0.49</v>
      </c>
      <c r="P74" s="243">
        <f t="shared" si="19"/>
        <v>0.19460483724722535</v>
      </c>
      <c r="Q74" s="240" t="s">
        <v>131</v>
      </c>
      <c r="R74" s="259">
        <f t="shared" si="16"/>
        <v>99.893139637583701</v>
      </c>
      <c r="S74" s="271"/>
      <c r="T74" s="271"/>
      <c r="V74" s="203">
        <f t="shared" si="20"/>
        <v>4.6041010109999982</v>
      </c>
    </row>
    <row r="75" spans="2:22" s="165" customFormat="1" x14ac:dyDescent="0.2">
      <c r="B75" s="303"/>
      <c r="C75" s="297"/>
      <c r="D75" s="231" t="s">
        <v>148</v>
      </c>
      <c r="E75" s="291">
        <v>0.19</v>
      </c>
      <c r="F75" s="291"/>
      <c r="G75" s="231">
        <v>0.17</v>
      </c>
      <c r="H75" s="231">
        <v>0.64</v>
      </c>
      <c r="I75" s="253" t="s">
        <v>194</v>
      </c>
      <c r="J75" s="253">
        <v>1.37</v>
      </c>
      <c r="K75" s="253">
        <v>3.23</v>
      </c>
      <c r="L75" s="253">
        <v>3.3</v>
      </c>
      <c r="M75" s="253" t="s">
        <v>131</v>
      </c>
      <c r="N75" s="253" t="s">
        <v>131</v>
      </c>
      <c r="O75" s="253">
        <v>0.57999999999999996</v>
      </c>
      <c r="P75" s="249">
        <f t="shared" si="19"/>
        <v>0.13880395811155805</v>
      </c>
      <c r="Q75" s="254" t="s">
        <v>131</v>
      </c>
      <c r="R75" s="260">
        <f t="shared" si="16"/>
        <v>120.88545254054344</v>
      </c>
      <c r="S75" s="271"/>
      <c r="T75" s="271"/>
      <c r="V75" s="203">
        <f t="shared" si="20"/>
        <v>4.7948434239999997</v>
      </c>
    </row>
    <row r="76" spans="2:22" s="165" customFormat="1" x14ac:dyDescent="0.2">
      <c r="B76" s="301" t="s">
        <v>291</v>
      </c>
      <c r="C76" s="295" t="s">
        <v>608</v>
      </c>
      <c r="D76" s="232" t="s">
        <v>290</v>
      </c>
      <c r="E76" s="291">
        <v>0.46</v>
      </c>
      <c r="F76" s="291"/>
      <c r="G76" s="232">
        <v>0.17</v>
      </c>
      <c r="H76" s="232">
        <v>0.37</v>
      </c>
      <c r="I76" s="240" t="s">
        <v>51</v>
      </c>
      <c r="J76" s="240">
        <v>1.45</v>
      </c>
      <c r="K76" s="240" t="s">
        <v>131</v>
      </c>
      <c r="L76" s="240">
        <v>0.3</v>
      </c>
      <c r="M76" s="240">
        <v>0.18</v>
      </c>
      <c r="N76" s="240">
        <f>O76-M76</f>
        <v>0.28000000000000003</v>
      </c>
      <c r="O76" s="240">
        <v>0.46</v>
      </c>
      <c r="P76" s="243">
        <f t="shared" si="19"/>
        <v>5.8948925261695886E-2</v>
      </c>
      <c r="Q76" s="240" t="s">
        <v>131</v>
      </c>
      <c r="R76" s="259">
        <f t="shared" si="16"/>
        <v>36.577063952339088</v>
      </c>
      <c r="S76" s="271"/>
      <c r="T76" s="271"/>
      <c r="V76" s="203">
        <f t="shared" si="20"/>
        <v>3.5994213759999996</v>
      </c>
    </row>
    <row r="77" spans="2:22" s="165" customFormat="1" x14ac:dyDescent="0.2">
      <c r="B77" s="302"/>
      <c r="C77" s="296"/>
      <c r="D77" s="232" t="s">
        <v>92</v>
      </c>
      <c r="E77" s="287">
        <v>0.24</v>
      </c>
      <c r="F77" s="287"/>
      <c r="G77" s="232">
        <v>7.0000000000000007E-2</v>
      </c>
      <c r="H77" s="232">
        <v>0.69</v>
      </c>
      <c r="I77" s="240" t="s">
        <v>194</v>
      </c>
      <c r="J77" s="243">
        <v>1.3</v>
      </c>
      <c r="K77" s="240">
        <v>2.4700000000000002</v>
      </c>
      <c r="L77" s="240">
        <v>0.1</v>
      </c>
      <c r="M77" s="240" t="s">
        <v>131</v>
      </c>
      <c r="N77" s="240" t="s">
        <v>131</v>
      </c>
      <c r="O77" s="240">
        <v>0.47</v>
      </c>
      <c r="P77" s="243">
        <f t="shared" si="19"/>
        <v>3.9817633375009633E-2</v>
      </c>
      <c r="Q77" s="240" t="s">
        <v>131</v>
      </c>
      <c r="R77" s="259">
        <f t="shared" ref="R77:R100" si="21">EXP(V77)</f>
        <v>259.34194554466615</v>
      </c>
      <c r="S77" s="271"/>
      <c r="T77" s="271"/>
      <c r="V77" s="203">
        <f t="shared" si="20"/>
        <v>5.5581474440000029</v>
      </c>
    </row>
    <row r="78" spans="2:22" s="165" customFormat="1" x14ac:dyDescent="0.2">
      <c r="B78" s="302"/>
      <c r="C78" s="296"/>
      <c r="D78" s="232" t="s">
        <v>293</v>
      </c>
      <c r="E78" s="294">
        <v>0.4</v>
      </c>
      <c r="F78" s="294"/>
      <c r="G78" s="232">
        <v>0.32</v>
      </c>
      <c r="H78" s="232">
        <v>0.28000000000000003</v>
      </c>
      <c r="I78" s="240" t="s">
        <v>283</v>
      </c>
      <c r="J78" s="240">
        <v>1.22</v>
      </c>
      <c r="K78" s="240">
        <v>2.41</v>
      </c>
      <c r="L78" s="240">
        <v>0.01</v>
      </c>
      <c r="M78" s="240" t="s">
        <v>131</v>
      </c>
      <c r="N78" s="240" t="s">
        <v>131</v>
      </c>
      <c r="O78" s="240">
        <v>0.49</v>
      </c>
      <c r="P78" s="243">
        <f t="shared" si="19"/>
        <v>1.7495750884895869E-2</v>
      </c>
      <c r="Q78" s="240" t="s">
        <v>131</v>
      </c>
      <c r="R78" s="259">
        <f t="shared" si="21"/>
        <v>37.469591099405505</v>
      </c>
      <c r="S78" s="271"/>
      <c r="T78" s="271"/>
      <c r="V78" s="203">
        <f t="shared" si="20"/>
        <v>3.6235297000000015</v>
      </c>
    </row>
    <row r="79" spans="2:22" s="165" customFormat="1" x14ac:dyDescent="0.2">
      <c r="B79" s="302"/>
      <c r="C79" s="296"/>
      <c r="D79" s="231" t="s">
        <v>148</v>
      </c>
      <c r="E79" s="290">
        <v>0.61</v>
      </c>
      <c r="F79" s="290"/>
      <c r="G79" s="231">
        <v>0.18</v>
      </c>
      <c r="H79" s="231">
        <v>0.21</v>
      </c>
      <c r="I79" s="247" t="s">
        <v>32</v>
      </c>
      <c r="J79" s="240">
        <v>1.31</v>
      </c>
      <c r="K79" s="240" t="s">
        <v>131</v>
      </c>
      <c r="L79" s="240">
        <v>1.9</v>
      </c>
      <c r="M79" s="240">
        <v>0.22</v>
      </c>
      <c r="N79" s="240">
        <f>O79-M79</f>
        <v>0.26</v>
      </c>
      <c r="O79" s="240">
        <v>0.48</v>
      </c>
      <c r="P79" s="243">
        <f t="shared" si="19"/>
        <v>0.11396543646256189</v>
      </c>
      <c r="Q79" s="240" t="s">
        <v>131</v>
      </c>
      <c r="R79" s="259">
        <f t="shared" si="21"/>
        <v>12.143124246941216</v>
      </c>
      <c r="S79" s="271"/>
      <c r="T79" s="271"/>
      <c r="V79" s="203">
        <f t="shared" si="20"/>
        <v>2.4967631040000007</v>
      </c>
    </row>
    <row r="80" spans="2:22" s="165" customFormat="1" x14ac:dyDescent="0.2">
      <c r="B80" s="302"/>
      <c r="C80" s="297"/>
      <c r="D80" s="232" t="s">
        <v>290</v>
      </c>
      <c r="E80" s="287">
        <v>0.11</v>
      </c>
      <c r="F80" s="287"/>
      <c r="G80" s="232">
        <v>0.32</v>
      </c>
      <c r="H80" s="232">
        <v>0.56999999999999995</v>
      </c>
      <c r="I80" s="232" t="s">
        <v>6</v>
      </c>
      <c r="J80" s="232">
        <v>1.32</v>
      </c>
      <c r="K80" s="232" t="s">
        <v>131</v>
      </c>
      <c r="L80" s="232">
        <v>0.7</v>
      </c>
      <c r="M80" s="232">
        <v>0.19</v>
      </c>
      <c r="N80" s="232">
        <f>O80-M80</f>
        <v>0.32</v>
      </c>
      <c r="O80" s="232">
        <v>0.51</v>
      </c>
      <c r="P80" s="236">
        <f t="shared" si="19"/>
        <v>7.9780393132546104E-2</v>
      </c>
      <c r="Q80" s="232" t="s">
        <v>131</v>
      </c>
      <c r="R80" s="262">
        <f t="shared" si="21"/>
        <v>214.44158944389039</v>
      </c>
      <c r="S80" s="271"/>
      <c r="T80" s="271"/>
      <c r="V80" s="203">
        <f t="shared" si="20"/>
        <v>5.3680373910000005</v>
      </c>
    </row>
    <row r="81" spans="2:22" s="165" customFormat="1" x14ac:dyDescent="0.2">
      <c r="B81" s="302"/>
      <c r="C81" s="295" t="s">
        <v>612</v>
      </c>
      <c r="D81" s="231" t="s">
        <v>148</v>
      </c>
      <c r="E81" s="293">
        <v>0.3</v>
      </c>
      <c r="F81" s="293"/>
      <c r="G81" s="231">
        <v>0.36</v>
      </c>
      <c r="H81" s="231">
        <v>0.34</v>
      </c>
      <c r="I81" s="231" t="s">
        <v>283</v>
      </c>
      <c r="J81" s="231">
        <v>1.21</v>
      </c>
      <c r="K81" s="231" t="s">
        <v>131</v>
      </c>
      <c r="L81" s="231">
        <v>0.7</v>
      </c>
      <c r="M81" s="234">
        <v>0.2</v>
      </c>
      <c r="N81" s="231">
        <v>0.34</v>
      </c>
      <c r="O81" s="231">
        <v>0.54</v>
      </c>
      <c r="P81" s="233">
        <f t="shared" si="19"/>
        <v>7.9780393132546104E-2</v>
      </c>
      <c r="Q81" s="231" t="s">
        <v>131</v>
      </c>
      <c r="R81" s="259">
        <f t="shared" si="21"/>
        <v>59.549601266366942</v>
      </c>
      <c r="S81" s="271"/>
      <c r="T81" s="271"/>
      <c r="V81" s="203">
        <f t="shared" si="20"/>
        <v>4.0868095999999996</v>
      </c>
    </row>
    <row r="82" spans="2:22" s="165" customFormat="1" x14ac:dyDescent="0.2">
      <c r="B82" s="302"/>
      <c r="C82" s="296"/>
      <c r="D82" s="232" t="s">
        <v>290</v>
      </c>
      <c r="E82" s="287">
        <v>0.19</v>
      </c>
      <c r="F82" s="287"/>
      <c r="G82" s="232">
        <v>0.44</v>
      </c>
      <c r="H82" s="232">
        <v>0.37</v>
      </c>
      <c r="I82" s="247" t="s">
        <v>118</v>
      </c>
      <c r="J82" s="240">
        <v>1.57</v>
      </c>
      <c r="K82" s="240" t="s">
        <v>131</v>
      </c>
      <c r="L82" s="240">
        <v>0.1</v>
      </c>
      <c r="M82" s="240">
        <v>7.0000000000000007E-2</v>
      </c>
      <c r="N82" s="240">
        <v>0.33</v>
      </c>
      <c r="O82" s="243">
        <v>0.4</v>
      </c>
      <c r="P82" s="243">
        <f t="shared" si="19"/>
        <v>3.9817633375009633E-2</v>
      </c>
      <c r="Q82" s="240" t="s">
        <v>131</v>
      </c>
      <c r="R82" s="259">
        <f t="shared" si="21"/>
        <v>159.69133567625599</v>
      </c>
      <c r="S82" s="271"/>
      <c r="T82" s="271"/>
      <c r="V82" s="203">
        <f t="shared" si="20"/>
        <v>5.0732427999999992</v>
      </c>
    </row>
    <row r="83" spans="2:22" s="165" customFormat="1" x14ac:dyDescent="0.2">
      <c r="B83" s="302"/>
      <c r="C83" s="296"/>
      <c r="D83" s="232" t="s">
        <v>297</v>
      </c>
      <c r="E83" s="287">
        <v>0.26</v>
      </c>
      <c r="F83" s="287"/>
      <c r="G83" s="230">
        <v>0.02</v>
      </c>
      <c r="H83" s="230">
        <v>0.72</v>
      </c>
      <c r="I83" s="240" t="s">
        <v>194</v>
      </c>
      <c r="J83" s="240">
        <v>1.23</v>
      </c>
      <c r="K83" s="240">
        <v>2.5099999999999998</v>
      </c>
      <c r="L83" s="240">
        <v>0.02</v>
      </c>
      <c r="M83" s="240" t="s">
        <v>131</v>
      </c>
      <c r="N83" s="240" t="s">
        <v>131</v>
      </c>
      <c r="O83" s="240">
        <v>0.51</v>
      </c>
      <c r="P83" s="243">
        <f t="shared" si="19"/>
        <v>2.2410074435894618E-2</v>
      </c>
      <c r="Q83" s="240" t="s">
        <v>131</v>
      </c>
      <c r="R83" s="259">
        <f t="shared" si="21"/>
        <v>164.03442199274554</v>
      </c>
      <c r="S83" s="271"/>
      <c r="T83" s="271"/>
      <c r="V83" s="203">
        <f t="shared" si="20"/>
        <v>5.1000762960000001</v>
      </c>
    </row>
    <row r="84" spans="2:22" s="165" customFormat="1" x14ac:dyDescent="0.2">
      <c r="B84" s="302"/>
      <c r="C84" s="297"/>
      <c r="D84" s="231" t="s">
        <v>295</v>
      </c>
      <c r="E84" s="293">
        <v>0.3</v>
      </c>
      <c r="F84" s="293"/>
      <c r="G84" s="231">
        <v>0.23</v>
      </c>
      <c r="H84" s="231">
        <v>0.47</v>
      </c>
      <c r="I84" s="240" t="s">
        <v>6</v>
      </c>
      <c r="J84" s="240">
        <v>0.94</v>
      </c>
      <c r="K84" s="240">
        <v>2.0299999999999998</v>
      </c>
      <c r="L84" s="240">
        <v>0.2</v>
      </c>
      <c r="M84" s="240" t="s">
        <v>131</v>
      </c>
      <c r="N84" s="240" t="s">
        <v>131</v>
      </c>
      <c r="O84" s="240">
        <v>0.54</v>
      </c>
      <c r="P84" s="249">
        <f t="shared" si="19"/>
        <v>5.1001876607963514E-2</v>
      </c>
      <c r="Q84" s="253" t="s">
        <v>131</v>
      </c>
      <c r="R84" s="260">
        <f t="shared" si="21"/>
        <v>77.736118894415981</v>
      </c>
      <c r="S84" s="271"/>
      <c r="T84" s="271"/>
      <c r="V84" s="203">
        <f t="shared" si="20"/>
        <v>4.3533200000000001</v>
      </c>
    </row>
    <row r="85" spans="2:22" s="165" customFormat="1" x14ac:dyDescent="0.2">
      <c r="B85" s="302"/>
      <c r="C85" s="295" t="s">
        <v>609</v>
      </c>
      <c r="D85" s="235" t="s">
        <v>148</v>
      </c>
      <c r="E85" s="289">
        <v>0.4</v>
      </c>
      <c r="F85" s="289"/>
      <c r="G85" s="235">
        <v>0.24</v>
      </c>
      <c r="H85" s="235">
        <v>0.36</v>
      </c>
      <c r="I85" s="241" t="s">
        <v>588</v>
      </c>
      <c r="J85" s="241">
        <v>1.05</v>
      </c>
      <c r="K85" s="241">
        <v>2.66</v>
      </c>
      <c r="L85" s="241">
        <v>33.1</v>
      </c>
      <c r="M85" s="241">
        <v>0.21</v>
      </c>
      <c r="N85" s="241">
        <v>0.39</v>
      </c>
      <c r="O85" s="244">
        <v>0.6</v>
      </c>
      <c r="P85" s="234">
        <f t="shared" si="19"/>
        <v>0.31623796938870091</v>
      </c>
      <c r="Q85" s="241" t="s">
        <v>131</v>
      </c>
      <c r="R85" s="261">
        <f t="shared" si="21"/>
        <v>36.482474697214712</v>
      </c>
      <c r="S85" s="271"/>
      <c r="T85" s="271"/>
      <c r="V85" s="203">
        <f t="shared" si="20"/>
        <v>3.5968320000000005</v>
      </c>
    </row>
    <row r="86" spans="2:22" s="165" customFormat="1" x14ac:dyDescent="0.2">
      <c r="B86" s="302"/>
      <c r="C86" s="296"/>
      <c r="D86" s="231" t="s">
        <v>84</v>
      </c>
      <c r="E86" s="231">
        <v>0.31</v>
      </c>
      <c r="F86" s="231">
        <v>0.17</v>
      </c>
      <c r="G86" s="231">
        <v>0.12</v>
      </c>
      <c r="H86" s="234">
        <v>0.4</v>
      </c>
      <c r="I86" s="240" t="s">
        <v>51</v>
      </c>
      <c r="J86" s="243">
        <v>0.8</v>
      </c>
      <c r="K86" s="240">
        <v>2.37</v>
      </c>
      <c r="L86" s="240">
        <v>16</v>
      </c>
      <c r="M86" s="240">
        <v>0.33</v>
      </c>
      <c r="N86" s="240">
        <f t="shared" ref="N86:N87" si="22">O86-M86</f>
        <v>0.34</v>
      </c>
      <c r="O86" s="240">
        <v>0.67</v>
      </c>
      <c r="P86" s="243">
        <f t="shared" ref="P86" si="23">O86-Q86</f>
        <v>0.35000000000000003</v>
      </c>
      <c r="Q86" s="240">
        <v>0.32</v>
      </c>
      <c r="R86" s="259">
        <f t="shared" si="21"/>
        <v>25.463574908046851</v>
      </c>
      <c r="S86" s="271"/>
      <c r="T86" s="271"/>
      <c r="V86" s="203">
        <f>6.531-(7.326*O86)+(15.8*(H86^2))+(3.809*(O86^2))+(3.44*((E86+F86))*H86)-(4.989*(E86+F86)*O86)+(16.1*((E86+F86)^2)*(O86^2))+(16*H86*(O86^2))-(13.6*((E86+F86)^2)*H86)-(34.8*(H86^2)*O86)-(7.99*((E86+F86)^2)*O86)</f>
        <v>3.2372489960000008</v>
      </c>
    </row>
    <row r="87" spans="2:22" s="165" customFormat="1" x14ac:dyDescent="0.2">
      <c r="B87" s="302"/>
      <c r="C87" s="296"/>
      <c r="D87" s="232" t="s">
        <v>149</v>
      </c>
      <c r="E87" s="232">
        <v>0.25</v>
      </c>
      <c r="F87" s="232">
        <v>0.11</v>
      </c>
      <c r="G87" s="232">
        <v>0.14000000000000001</v>
      </c>
      <c r="H87" s="232">
        <v>0.51</v>
      </c>
      <c r="I87" s="240" t="s">
        <v>6</v>
      </c>
      <c r="J87" s="243">
        <v>1.2</v>
      </c>
      <c r="K87" s="240">
        <v>2.66</v>
      </c>
      <c r="L87" s="240">
        <v>0.3</v>
      </c>
      <c r="M87" s="240">
        <v>0.19</v>
      </c>
      <c r="N87" s="240">
        <f t="shared" si="22"/>
        <v>0.38999999999999996</v>
      </c>
      <c r="O87" s="240">
        <v>0.57999999999999996</v>
      </c>
      <c r="P87" s="243">
        <f t="shared" si="19"/>
        <v>5.8948925261695886E-2</v>
      </c>
      <c r="Q87" s="240" t="s">
        <v>131</v>
      </c>
      <c r="R87" s="259">
        <f t="shared" si="21"/>
        <v>52.473845473142028</v>
      </c>
      <c r="S87" s="271"/>
      <c r="T87" s="271"/>
      <c r="V87" s="203">
        <f>6.531-(7.326*O87)+(15.8*(H87^2))+(3.809*(O87^2))+(3.44*((E87+F87))*H87)-(4.989*(E87+F87)*O87)+(16.1*((E87+F87)^2)*(O87^2))+(16*H87*(O87^2))-(13.6*((E87+F87)^2)*H87)-(34.8*(H87^2)*O87)-(7.99*((E87+F87)^2)*O87)</f>
        <v>3.9603148640000021</v>
      </c>
    </row>
    <row r="88" spans="2:22" s="165" customFormat="1" x14ac:dyDescent="0.2">
      <c r="B88" s="302"/>
      <c r="C88" s="296"/>
      <c r="D88" s="231" t="s">
        <v>298</v>
      </c>
      <c r="E88" s="293">
        <v>0.2</v>
      </c>
      <c r="F88" s="293"/>
      <c r="G88" s="231">
        <v>0.04</v>
      </c>
      <c r="H88" s="231">
        <v>0.76</v>
      </c>
      <c r="I88" s="240" t="s">
        <v>194</v>
      </c>
      <c r="J88" s="240">
        <v>1.1200000000000001</v>
      </c>
      <c r="K88" s="240">
        <v>2.52</v>
      </c>
      <c r="L88" s="240">
        <v>0.04</v>
      </c>
      <c r="M88" s="240" t="s">
        <v>131</v>
      </c>
      <c r="N88" s="240" t="s">
        <v>131</v>
      </c>
      <c r="O88" s="240">
        <v>0.56000000000000005</v>
      </c>
      <c r="P88" s="243">
        <f t="shared" si="19"/>
        <v>2.8704766061563993E-2</v>
      </c>
      <c r="Q88" s="240" t="s">
        <v>131</v>
      </c>
      <c r="R88" s="259">
        <f t="shared" si="21"/>
        <v>131.60223473289003</v>
      </c>
      <c r="S88" s="271"/>
      <c r="T88" s="271"/>
      <c r="V88" s="203">
        <f>6.531-(7.326*O88)+(15.8*(H88^2))+(3.809*(O88^2))+(3.44*((E88))*H88)-(4.989*(E88)*O88)+(16.1*((E88)^2)*(O88^2))+(16*H88*(O88^2))-(13.6*((E88)^2)*H88)-(34.8*(H88^2)*O88)-(7.99*((E88)^2)*O88)</f>
        <v>4.8797840000000008</v>
      </c>
    </row>
    <row r="89" spans="2:22" s="165" customFormat="1" x14ac:dyDescent="0.2">
      <c r="B89" s="302"/>
      <c r="C89" s="296"/>
      <c r="D89" s="232" t="s">
        <v>304</v>
      </c>
      <c r="E89" s="232">
        <v>0.25</v>
      </c>
      <c r="F89" s="232">
        <v>0.28999999999999998</v>
      </c>
      <c r="G89" s="232">
        <v>0.34</v>
      </c>
      <c r="H89" s="232">
        <v>0.12</v>
      </c>
      <c r="I89" s="240" t="s">
        <v>305</v>
      </c>
      <c r="J89" s="240">
        <v>1.06</v>
      </c>
      <c r="K89" s="240">
        <v>2.65</v>
      </c>
      <c r="L89" s="240">
        <v>1.5</v>
      </c>
      <c r="M89" s="240" t="s">
        <v>131</v>
      </c>
      <c r="N89" s="240" t="s">
        <v>131</v>
      </c>
      <c r="O89" s="243">
        <v>0.6</v>
      </c>
      <c r="P89" s="243">
        <f t="shared" si="19"/>
        <v>0.10473890663038087</v>
      </c>
      <c r="Q89" s="240" t="s">
        <v>131</v>
      </c>
      <c r="R89" s="259">
        <f t="shared" si="21"/>
        <v>12.7745639188963</v>
      </c>
      <c r="S89" s="271"/>
      <c r="T89" s="271"/>
      <c r="V89" s="203">
        <f>6.531-(7.326*O89)+(15.8*(H89^2))+(3.809*(O89^2))+(3.44*((E89+F89))*H89)-(4.989*(E89+F89)*O89)+(16.1*((E89+F89)^2)*(O89^2))+(16*H89*(O89^2))-(13.6*((E89+F89)^2)*H89)-(34.8*(H89^2)*O89)-(7.99*((E89+F89)^2)*O89)</f>
        <v>2.5474559999999995</v>
      </c>
    </row>
    <row r="90" spans="2:22" s="165" customFormat="1" x14ac:dyDescent="0.2">
      <c r="B90" s="302"/>
      <c r="C90" s="297"/>
      <c r="D90" s="230" t="s">
        <v>148</v>
      </c>
      <c r="E90" s="284">
        <v>0.56000000000000005</v>
      </c>
      <c r="F90" s="284"/>
      <c r="G90" s="230">
        <v>0.25</v>
      </c>
      <c r="H90" s="230">
        <v>0.19</v>
      </c>
      <c r="I90" s="253" t="s">
        <v>186</v>
      </c>
      <c r="J90" s="253">
        <v>1.28</v>
      </c>
      <c r="K90" s="253">
        <v>2.56</v>
      </c>
      <c r="L90" s="253">
        <v>0.4</v>
      </c>
      <c r="M90" s="253">
        <v>0.05</v>
      </c>
      <c r="N90" s="253">
        <v>0.45</v>
      </c>
      <c r="O90" s="249">
        <v>0.5</v>
      </c>
      <c r="P90" s="249">
        <f t="shared" si="19"/>
        <v>6.5327624900140283E-2</v>
      </c>
      <c r="Q90" s="253" t="s">
        <v>131</v>
      </c>
      <c r="R90" s="260">
        <f t="shared" si="21"/>
        <v>14.741278208558056</v>
      </c>
      <c r="S90" s="271"/>
      <c r="T90" s="271"/>
      <c r="V90" s="203">
        <f t="shared" ref="V90:V111" si="24">6.531-(7.326*O90)+(15.8*(H90^2))+(3.809*(O90^2))+(3.44*((E90))*H90)-(4.989*(E90)*O90)+(16.1*((E90)^2)*(O90^2))+(16*H90*(O90^2))-(13.6*((E90)^2)*H90)-(34.8*(H90^2)*O90)-(7.99*((E90)^2)*O90)</f>
        <v>2.6906516000000003</v>
      </c>
    </row>
    <row r="91" spans="2:22" s="165" customFormat="1" x14ac:dyDescent="0.2">
      <c r="B91" s="302"/>
      <c r="C91" s="232" t="s">
        <v>613</v>
      </c>
      <c r="D91" s="232" t="s">
        <v>290</v>
      </c>
      <c r="E91" s="287">
        <v>0.05</v>
      </c>
      <c r="F91" s="287"/>
      <c r="G91" s="232">
        <v>0.55000000000000004</v>
      </c>
      <c r="H91" s="236">
        <v>0.4</v>
      </c>
      <c r="I91" s="154" t="s">
        <v>118</v>
      </c>
      <c r="J91" s="236">
        <v>1.4</v>
      </c>
      <c r="K91" s="232" t="s">
        <v>131</v>
      </c>
      <c r="L91" s="232">
        <v>0.6</v>
      </c>
      <c r="M91" s="232">
        <v>0.15</v>
      </c>
      <c r="N91" s="232">
        <f>O91-M91</f>
        <v>0.31999999999999995</v>
      </c>
      <c r="O91" s="232">
        <v>0.47</v>
      </c>
      <c r="P91" s="236">
        <f t="shared" si="19"/>
        <v>7.5506893743615106E-2</v>
      </c>
      <c r="Q91" s="232" t="s">
        <v>131</v>
      </c>
      <c r="R91" s="262">
        <f t="shared" si="21"/>
        <v>179.72889470632529</v>
      </c>
      <c r="S91" s="271"/>
      <c r="T91" s="271"/>
      <c r="V91" s="203">
        <f t="shared" si="24"/>
        <v>5.1914495750000009</v>
      </c>
    </row>
    <row r="92" spans="2:22" s="165" customFormat="1" x14ac:dyDescent="0.2">
      <c r="B92" s="302"/>
      <c r="C92" s="295" t="s">
        <v>611</v>
      </c>
      <c r="D92" s="235" t="s">
        <v>148</v>
      </c>
      <c r="E92" s="284">
        <v>0.33</v>
      </c>
      <c r="F92" s="284"/>
      <c r="G92" s="235">
        <v>0.42</v>
      </c>
      <c r="H92" s="235">
        <v>0.25</v>
      </c>
      <c r="I92" s="246" t="s">
        <v>305</v>
      </c>
      <c r="J92" s="244">
        <v>0.95</v>
      </c>
      <c r="K92" s="241">
        <v>2.52</v>
      </c>
      <c r="L92" s="241">
        <v>1.8</v>
      </c>
      <c r="M92" s="241">
        <v>0.04</v>
      </c>
      <c r="N92" s="241">
        <v>0.57999999999999996</v>
      </c>
      <c r="O92" s="241">
        <v>0.62</v>
      </c>
      <c r="P92" s="233">
        <f t="shared" si="19"/>
        <v>0.11178590636249988</v>
      </c>
      <c r="Q92" s="241" t="s">
        <v>131</v>
      </c>
      <c r="R92" s="259">
        <f t="shared" si="21"/>
        <v>38.742843543693361</v>
      </c>
      <c r="S92" s="271"/>
      <c r="T92" s="271"/>
      <c r="V92" s="203">
        <f t="shared" si="24"/>
        <v>3.6569460560000011</v>
      </c>
    </row>
    <row r="93" spans="2:22" s="165" customFormat="1" x14ac:dyDescent="0.2">
      <c r="B93" s="302"/>
      <c r="C93" s="297"/>
      <c r="D93" s="230" t="s">
        <v>148</v>
      </c>
      <c r="E93" s="284">
        <v>0.91</v>
      </c>
      <c r="F93" s="284"/>
      <c r="G93" s="230">
        <v>0.04</v>
      </c>
      <c r="H93" s="230">
        <v>0.05</v>
      </c>
      <c r="I93" s="250" t="s">
        <v>2</v>
      </c>
      <c r="J93" s="249">
        <v>1.45</v>
      </c>
      <c r="K93" s="253">
        <v>2.62</v>
      </c>
      <c r="L93" s="253">
        <v>42.1</v>
      </c>
      <c r="M93" s="249">
        <v>0.24</v>
      </c>
      <c r="N93" s="249">
        <v>0.2</v>
      </c>
      <c r="O93" s="253">
        <v>0.44</v>
      </c>
      <c r="P93" s="249">
        <f t="shared" ref="P93:P97" si="25">10^((LOG(L93*24)-4.3)/2.8)</f>
        <v>0.34460299616838802</v>
      </c>
      <c r="Q93" s="253" t="s">
        <v>131</v>
      </c>
      <c r="R93" s="260">
        <f t="shared" si="21"/>
        <v>4.3352748727162531</v>
      </c>
      <c r="S93" s="271"/>
      <c r="T93" s="271"/>
      <c r="V93" s="203">
        <f t="shared" si="24"/>
        <v>1.4667850159999993</v>
      </c>
    </row>
    <row r="94" spans="2:22" s="165" customFormat="1" x14ac:dyDescent="0.2">
      <c r="B94" s="302"/>
      <c r="C94" s="295" t="s">
        <v>1052</v>
      </c>
      <c r="D94" s="231" t="s">
        <v>148</v>
      </c>
      <c r="E94" s="290">
        <v>0.15</v>
      </c>
      <c r="F94" s="290"/>
      <c r="G94" s="231">
        <v>0.45</v>
      </c>
      <c r="H94" s="234">
        <v>0.4</v>
      </c>
      <c r="I94" s="247" t="s">
        <v>118</v>
      </c>
      <c r="J94" s="240">
        <v>1.22</v>
      </c>
      <c r="K94" s="240" t="s">
        <v>131</v>
      </c>
      <c r="L94" s="240">
        <v>1.9</v>
      </c>
      <c r="M94" s="243">
        <v>0.2</v>
      </c>
      <c r="N94" s="240">
        <v>0.35</v>
      </c>
      <c r="O94" s="240">
        <v>0.55000000000000004</v>
      </c>
      <c r="P94" s="243">
        <f t="shared" si="25"/>
        <v>0.11396543646256189</v>
      </c>
      <c r="Q94" s="240" t="s">
        <v>131</v>
      </c>
      <c r="R94" s="259">
        <f t="shared" si="21"/>
        <v>114.27803413091409</v>
      </c>
      <c r="S94" s="271"/>
      <c r="T94" s="271"/>
      <c r="V94" s="203">
        <f t="shared" si="24"/>
        <v>4.7386343750000002</v>
      </c>
    </row>
    <row r="95" spans="2:22" s="165" customFormat="1" x14ac:dyDescent="0.2">
      <c r="B95" s="303"/>
      <c r="C95" s="297"/>
      <c r="D95" s="232" t="s">
        <v>290</v>
      </c>
      <c r="E95" s="287">
        <v>0.13</v>
      </c>
      <c r="F95" s="287"/>
      <c r="G95" s="232">
        <v>0.45</v>
      </c>
      <c r="H95" s="232">
        <v>0.42</v>
      </c>
      <c r="I95" s="232" t="s">
        <v>306</v>
      </c>
      <c r="J95" s="232">
        <v>1.23</v>
      </c>
      <c r="K95" s="232" t="s">
        <v>131</v>
      </c>
      <c r="L95" s="232">
        <v>1.6</v>
      </c>
      <c r="M95" s="232">
        <v>0.25</v>
      </c>
      <c r="N95" s="232">
        <v>0.3</v>
      </c>
      <c r="O95" s="232">
        <v>0.55000000000000004</v>
      </c>
      <c r="P95" s="236">
        <f t="shared" si="25"/>
        <v>0.10718112085918004</v>
      </c>
      <c r="Q95" s="232" t="s">
        <v>131</v>
      </c>
      <c r="R95" s="262">
        <f t="shared" si="21"/>
        <v>126.4901418384456</v>
      </c>
      <c r="S95" s="271"/>
      <c r="T95" s="271"/>
      <c r="V95" s="203">
        <f t="shared" si="24"/>
        <v>4.8401643749999996</v>
      </c>
    </row>
    <row r="96" spans="2:22" s="165" customFormat="1" x14ac:dyDescent="0.2">
      <c r="B96" s="301" t="s">
        <v>336</v>
      </c>
      <c r="C96" s="295" t="s">
        <v>608</v>
      </c>
      <c r="D96" s="230" t="s">
        <v>309</v>
      </c>
      <c r="E96" s="291">
        <v>0.52</v>
      </c>
      <c r="F96" s="291"/>
      <c r="G96" s="230">
        <v>0.15</v>
      </c>
      <c r="H96" s="230">
        <v>0.33</v>
      </c>
      <c r="I96" s="152" t="s">
        <v>32</v>
      </c>
      <c r="J96" s="230" t="s">
        <v>131</v>
      </c>
      <c r="K96" s="230" t="s">
        <v>131</v>
      </c>
      <c r="L96" s="230">
        <v>0.3</v>
      </c>
      <c r="M96" s="230">
        <v>0.11</v>
      </c>
      <c r="N96" s="230">
        <v>0.32</v>
      </c>
      <c r="O96" s="230">
        <v>0.43</v>
      </c>
      <c r="P96" s="233">
        <f t="shared" si="25"/>
        <v>5.8948925261695886E-2</v>
      </c>
      <c r="Q96" s="164" t="s">
        <v>131</v>
      </c>
      <c r="R96" s="259">
        <f t="shared" si="21"/>
        <v>26.831127193898432</v>
      </c>
      <c r="S96" s="271"/>
      <c r="T96" s="271"/>
      <c r="V96" s="203">
        <f t="shared" si="24"/>
        <v>3.2895626760000005</v>
      </c>
    </row>
    <row r="97" spans="2:22" s="165" customFormat="1" x14ac:dyDescent="0.2">
      <c r="B97" s="302"/>
      <c r="C97" s="296"/>
      <c r="D97" s="230" t="s">
        <v>310</v>
      </c>
      <c r="E97" s="291">
        <v>0.43</v>
      </c>
      <c r="F97" s="291"/>
      <c r="G97" s="230">
        <v>0.11</v>
      </c>
      <c r="H97" s="230">
        <v>0.46</v>
      </c>
      <c r="I97" s="230" t="s">
        <v>6</v>
      </c>
      <c r="J97" s="230" t="s">
        <v>131</v>
      </c>
      <c r="K97" s="230" t="s">
        <v>131</v>
      </c>
      <c r="L97" s="230">
        <v>0.1</v>
      </c>
      <c r="M97" s="233">
        <v>0.1</v>
      </c>
      <c r="N97" s="230">
        <v>0.35</v>
      </c>
      <c r="O97" s="230">
        <v>0.45</v>
      </c>
      <c r="P97" s="233">
        <f t="shared" si="25"/>
        <v>3.9817633375009633E-2</v>
      </c>
      <c r="Q97" s="164" t="s">
        <v>131</v>
      </c>
      <c r="R97" s="259">
        <f t="shared" si="21"/>
        <v>55.811775355480023</v>
      </c>
      <c r="S97" s="271"/>
      <c r="T97" s="271"/>
      <c r="V97" s="203">
        <f t="shared" si="24"/>
        <v>4.0219848750000011</v>
      </c>
    </row>
    <row r="98" spans="2:22" s="165" customFormat="1" x14ac:dyDescent="0.2">
      <c r="B98" s="302"/>
      <c r="C98" s="296"/>
      <c r="D98" s="240" t="s">
        <v>84</v>
      </c>
      <c r="E98" s="290">
        <v>0.74</v>
      </c>
      <c r="F98" s="290"/>
      <c r="G98" s="240">
        <v>0.08</v>
      </c>
      <c r="H98" s="240">
        <v>0.18</v>
      </c>
      <c r="I98" s="240" t="s">
        <v>186</v>
      </c>
      <c r="J98" s="240">
        <v>1.45</v>
      </c>
      <c r="K98" s="240">
        <v>2.56</v>
      </c>
      <c r="L98" s="240">
        <v>14</v>
      </c>
      <c r="M98" s="240">
        <v>0.17</v>
      </c>
      <c r="N98" s="240">
        <f t="shared" ref="N98:N99" si="26">O98-M98</f>
        <v>0.26</v>
      </c>
      <c r="O98" s="240">
        <v>0.43</v>
      </c>
      <c r="P98" s="243">
        <f t="shared" ref="P98:P99" si="27">O98-Q98</f>
        <v>0.26</v>
      </c>
      <c r="Q98" s="240">
        <v>0.17</v>
      </c>
      <c r="R98" s="259">
        <f t="shared" si="21"/>
        <v>6.8458425704548089</v>
      </c>
      <c r="S98" s="271"/>
      <c r="T98" s="271"/>
      <c r="V98" s="203">
        <f t="shared" si="24"/>
        <v>1.923641543999999</v>
      </c>
    </row>
    <row r="99" spans="2:22" s="174" customFormat="1" x14ac:dyDescent="0.2">
      <c r="B99" s="302"/>
      <c r="C99" s="296"/>
      <c r="D99" s="240" t="s">
        <v>308</v>
      </c>
      <c r="E99" s="291">
        <v>0.56000000000000005</v>
      </c>
      <c r="F99" s="291"/>
      <c r="G99" s="240">
        <v>7.0000000000000007E-2</v>
      </c>
      <c r="H99" s="240">
        <v>0.37</v>
      </c>
      <c r="I99" s="240" t="s">
        <v>51</v>
      </c>
      <c r="J99" s="240">
        <v>1.45</v>
      </c>
      <c r="K99" s="240">
        <v>2.56</v>
      </c>
      <c r="L99" s="240">
        <v>4</v>
      </c>
      <c r="M99" s="243">
        <v>0.1</v>
      </c>
      <c r="N99" s="240">
        <f t="shared" si="26"/>
        <v>0.32999999999999996</v>
      </c>
      <c r="O99" s="240">
        <v>0.43</v>
      </c>
      <c r="P99" s="243">
        <f t="shared" si="27"/>
        <v>0.21</v>
      </c>
      <c r="Q99" s="240">
        <v>0.22</v>
      </c>
      <c r="R99" s="259">
        <f t="shared" si="21"/>
        <v>21.83816842421809</v>
      </c>
      <c r="S99" s="271"/>
      <c r="T99" s="271"/>
      <c r="V99" s="203">
        <f t="shared" si="24"/>
        <v>3.0836592839999986</v>
      </c>
    </row>
    <row r="100" spans="2:22" s="165" customFormat="1" x14ac:dyDescent="0.2">
      <c r="B100" s="302"/>
      <c r="C100" s="296"/>
      <c r="D100" s="231" t="s">
        <v>84</v>
      </c>
      <c r="E100" s="290">
        <v>0.13</v>
      </c>
      <c r="F100" s="290"/>
      <c r="G100" s="231">
        <v>0.47</v>
      </c>
      <c r="H100" s="234">
        <v>0.4</v>
      </c>
      <c r="I100" s="240" t="s">
        <v>306</v>
      </c>
      <c r="J100" s="240">
        <v>0.93</v>
      </c>
      <c r="K100" s="240">
        <v>2.6</v>
      </c>
      <c r="L100" s="240">
        <v>7.6</v>
      </c>
      <c r="M100" s="240">
        <v>0.18</v>
      </c>
      <c r="N100" s="240">
        <f t="shared" ref="N100:N101" si="28">O100-M100</f>
        <v>0.43</v>
      </c>
      <c r="O100" s="240">
        <v>0.61</v>
      </c>
      <c r="P100" s="233">
        <f t="shared" ref="P100:P101" si="29">O100-Q100</f>
        <v>0.26</v>
      </c>
      <c r="Q100" s="240">
        <v>0.35</v>
      </c>
      <c r="R100" s="259">
        <f t="shared" si="21"/>
        <v>110.23571965512778</v>
      </c>
      <c r="S100" s="271"/>
      <c r="T100" s="271"/>
      <c r="V100" s="203">
        <f t="shared" si="24"/>
        <v>4.7026209790000006</v>
      </c>
    </row>
    <row r="101" spans="2:22" s="165" customFormat="1" x14ac:dyDescent="0.2">
      <c r="B101" s="302"/>
      <c r="C101" s="297"/>
      <c r="D101" s="232" t="s">
        <v>315</v>
      </c>
      <c r="E101" s="287">
        <v>0.05</v>
      </c>
      <c r="F101" s="287"/>
      <c r="G101" s="232">
        <v>0.11</v>
      </c>
      <c r="H101" s="232">
        <v>0.84</v>
      </c>
      <c r="I101" s="232" t="s">
        <v>194</v>
      </c>
      <c r="J101" s="232">
        <v>1.08</v>
      </c>
      <c r="K101" s="232">
        <v>2.57</v>
      </c>
      <c r="L101" s="232">
        <v>0.8</v>
      </c>
      <c r="M101" s="232">
        <v>0.12</v>
      </c>
      <c r="N101" s="230">
        <f t="shared" si="28"/>
        <v>0.44999999999999996</v>
      </c>
      <c r="O101" s="232">
        <v>0.56999999999999995</v>
      </c>
      <c r="P101" s="249">
        <f t="shared" si="29"/>
        <v>0.18999999999999995</v>
      </c>
      <c r="Q101" s="253">
        <v>0.38</v>
      </c>
      <c r="R101" s="260">
        <f t="shared" ref="R101:R108" si="30">EXP(V101)</f>
        <v>161.90398510687322</v>
      </c>
      <c r="S101" s="271"/>
      <c r="T101" s="271"/>
      <c r="V101" s="203">
        <f t="shared" si="24"/>
        <v>5.0870034750000075</v>
      </c>
    </row>
    <row r="102" spans="2:22" s="165" customFormat="1" x14ac:dyDescent="0.2">
      <c r="B102" s="302"/>
      <c r="C102" s="295" t="s">
        <v>609</v>
      </c>
      <c r="D102" s="230" t="s">
        <v>318</v>
      </c>
      <c r="E102" s="291">
        <v>0.74</v>
      </c>
      <c r="F102" s="291"/>
      <c r="G102" s="230">
        <v>7.0000000000000007E-2</v>
      </c>
      <c r="H102" s="230">
        <v>0.19</v>
      </c>
      <c r="I102" s="230" t="s">
        <v>186</v>
      </c>
      <c r="J102" s="230">
        <v>1.58</v>
      </c>
      <c r="K102" s="230">
        <v>2.5299999999999998</v>
      </c>
      <c r="L102" s="230">
        <v>0.5</v>
      </c>
      <c r="M102" s="233">
        <v>0.1</v>
      </c>
      <c r="N102" s="230">
        <v>0.25</v>
      </c>
      <c r="O102" s="233">
        <v>0.35</v>
      </c>
      <c r="P102" s="233">
        <f t="shared" ref="P102:P104" si="31">O102-Q102</f>
        <v>0.19999999999999998</v>
      </c>
      <c r="Q102" s="164">
        <v>0.15</v>
      </c>
      <c r="R102" s="259">
        <f t="shared" si="30"/>
        <v>9.5997763372571203</v>
      </c>
      <c r="S102" s="271"/>
      <c r="T102" s="271"/>
      <c r="V102" s="203">
        <f t="shared" si="24"/>
        <v>2.2617398</v>
      </c>
    </row>
    <row r="103" spans="2:22" s="165" customFormat="1" x14ac:dyDescent="0.2">
      <c r="B103" s="302"/>
      <c r="C103" s="296"/>
      <c r="D103" s="230" t="s">
        <v>319</v>
      </c>
      <c r="E103" s="291">
        <v>0.73</v>
      </c>
      <c r="F103" s="291"/>
      <c r="G103" s="230">
        <v>7.0000000000000007E-2</v>
      </c>
      <c r="H103" s="233">
        <v>0.2</v>
      </c>
      <c r="I103" s="230" t="s">
        <v>221</v>
      </c>
      <c r="J103" s="233">
        <v>1.6</v>
      </c>
      <c r="K103" s="230">
        <v>2.56</v>
      </c>
      <c r="L103" s="230">
        <v>0.1</v>
      </c>
      <c r="M103" s="233">
        <v>0.1</v>
      </c>
      <c r="N103" s="230">
        <v>0.26</v>
      </c>
      <c r="O103" s="233">
        <v>0.36</v>
      </c>
      <c r="P103" s="233">
        <f t="shared" si="31"/>
        <v>0.19999999999999998</v>
      </c>
      <c r="Q103" s="164">
        <v>0.16</v>
      </c>
      <c r="R103" s="259">
        <f t="shared" si="30"/>
        <v>9.5221766654727613</v>
      </c>
      <c r="S103" s="271"/>
      <c r="T103" s="271"/>
      <c r="V103" s="203">
        <f t="shared" si="24"/>
        <v>2.2536234640000008</v>
      </c>
    </row>
    <row r="104" spans="2:22" s="165" customFormat="1" x14ac:dyDescent="0.2">
      <c r="B104" s="302"/>
      <c r="C104" s="296"/>
      <c r="D104" s="141" t="s">
        <v>578</v>
      </c>
      <c r="E104" s="291">
        <v>0.32</v>
      </c>
      <c r="F104" s="291"/>
      <c r="G104" s="230">
        <v>0.14000000000000001</v>
      </c>
      <c r="H104" s="230">
        <v>0.54</v>
      </c>
      <c r="I104" s="230" t="s">
        <v>6</v>
      </c>
      <c r="J104" s="233">
        <v>1.19</v>
      </c>
      <c r="K104" s="233">
        <v>2.6</v>
      </c>
      <c r="L104" s="230">
        <v>7.7</v>
      </c>
      <c r="M104" s="230">
        <v>0.2</v>
      </c>
      <c r="N104" s="230">
        <f t="shared" ref="N104:N108" si="32">O104-M104</f>
        <v>0.35000000000000003</v>
      </c>
      <c r="O104" s="230">
        <v>0.55000000000000004</v>
      </c>
      <c r="P104" s="233">
        <f t="shared" si="31"/>
        <v>0.33000000000000007</v>
      </c>
      <c r="Q104" s="164">
        <v>0.22</v>
      </c>
      <c r="R104" s="259">
        <f t="shared" si="30"/>
        <v>74.1906179903294</v>
      </c>
      <c r="S104" s="271"/>
      <c r="T104" s="271"/>
      <c r="V104" s="203">
        <f t="shared" si="24"/>
        <v>4.3066376999999996</v>
      </c>
    </row>
    <row r="105" spans="2:22" s="165" customFormat="1" x14ac:dyDescent="0.2">
      <c r="B105" s="302"/>
      <c r="C105" s="296"/>
      <c r="D105" s="230" t="s">
        <v>329</v>
      </c>
      <c r="E105" s="291">
        <v>7.0000000000000007E-2</v>
      </c>
      <c r="F105" s="291"/>
      <c r="G105" s="230">
        <v>7.0000000000000007E-2</v>
      </c>
      <c r="H105" s="230">
        <v>0.86</v>
      </c>
      <c r="I105" s="230" t="s">
        <v>194</v>
      </c>
      <c r="J105" s="230" t="s">
        <v>131</v>
      </c>
      <c r="K105" s="230" t="s">
        <v>131</v>
      </c>
      <c r="L105" s="230">
        <v>0.1</v>
      </c>
      <c r="M105" s="230">
        <v>0.16</v>
      </c>
      <c r="N105" s="230">
        <f t="shared" si="32"/>
        <v>0.37</v>
      </c>
      <c r="O105" s="230">
        <v>0.53</v>
      </c>
      <c r="P105" s="233">
        <f t="shared" ref="P105" si="33">10^((LOG(L105*24)-4.3)/2.8)</f>
        <v>3.9817633375009633E-2</v>
      </c>
      <c r="Q105" s="164" t="s">
        <v>131</v>
      </c>
      <c r="R105" s="259">
        <f t="shared" si="30"/>
        <v>268.7940763452234</v>
      </c>
      <c r="S105" s="271"/>
      <c r="T105" s="271"/>
      <c r="V105" s="203">
        <f t="shared" si="24"/>
        <v>5.5939455710000043</v>
      </c>
    </row>
    <row r="106" spans="2:22" s="165" customFormat="1" x14ac:dyDescent="0.2">
      <c r="B106" s="302"/>
      <c r="C106" s="297"/>
      <c r="D106" s="230" t="s">
        <v>269</v>
      </c>
      <c r="E106" s="291">
        <v>0.46</v>
      </c>
      <c r="F106" s="291"/>
      <c r="G106" s="230">
        <v>0.09</v>
      </c>
      <c r="H106" s="230">
        <v>0.45</v>
      </c>
      <c r="I106" s="230" t="s">
        <v>569</v>
      </c>
      <c r="J106" s="230">
        <v>1.42</v>
      </c>
      <c r="K106" s="230">
        <v>2.56</v>
      </c>
      <c r="L106" s="253">
        <v>0.2</v>
      </c>
      <c r="M106" s="253">
        <v>0.06</v>
      </c>
      <c r="N106" s="253">
        <f t="shared" si="32"/>
        <v>0.39</v>
      </c>
      <c r="O106" s="253">
        <v>0.45</v>
      </c>
      <c r="P106" s="249">
        <f t="shared" ref="P106:P108" si="34">O106-Q106</f>
        <v>0.16999999999999998</v>
      </c>
      <c r="Q106" s="253">
        <v>0.28000000000000003</v>
      </c>
      <c r="R106" s="260">
        <f t="shared" si="30"/>
        <v>44.943160887088617</v>
      </c>
      <c r="S106" s="271"/>
      <c r="T106" s="271"/>
      <c r="V106" s="203">
        <f t="shared" si="24"/>
        <v>3.8053986000000002</v>
      </c>
    </row>
    <row r="107" spans="2:22" s="165" customFormat="1" x14ac:dyDescent="0.2">
      <c r="B107" s="302"/>
      <c r="C107" s="295" t="s">
        <v>611</v>
      </c>
      <c r="D107" s="230" t="s">
        <v>148</v>
      </c>
      <c r="E107" s="293">
        <v>0.9</v>
      </c>
      <c r="F107" s="293"/>
      <c r="G107" s="230">
        <v>0.06</v>
      </c>
      <c r="H107" s="230">
        <v>0.04</v>
      </c>
      <c r="I107" s="231" t="s">
        <v>2</v>
      </c>
      <c r="J107" s="230">
        <v>1.53</v>
      </c>
      <c r="K107" s="233">
        <v>2.6</v>
      </c>
      <c r="L107" s="230">
        <v>15.5</v>
      </c>
      <c r="M107" s="233">
        <v>0.13</v>
      </c>
      <c r="N107" s="230">
        <f t="shared" si="32"/>
        <v>0.26</v>
      </c>
      <c r="O107" s="230">
        <v>0.39</v>
      </c>
      <c r="P107" s="233">
        <f t="shared" si="34"/>
        <v>0.34</v>
      </c>
      <c r="Q107" s="164">
        <v>0.05</v>
      </c>
      <c r="R107" s="261">
        <f t="shared" si="30"/>
        <v>5.7297608879254982</v>
      </c>
      <c r="S107" s="271"/>
      <c r="T107" s="271"/>
      <c r="V107" s="203">
        <f t="shared" si="24"/>
        <v>1.7456737999999996</v>
      </c>
    </row>
    <row r="108" spans="2:22" s="165" customFormat="1" x14ac:dyDescent="0.2">
      <c r="B108" s="302"/>
      <c r="C108" s="297"/>
      <c r="D108" s="230" t="s">
        <v>586</v>
      </c>
      <c r="E108" s="291">
        <v>0.83</v>
      </c>
      <c r="F108" s="291"/>
      <c r="G108" s="230">
        <v>0.05</v>
      </c>
      <c r="H108" s="230">
        <v>0.12</v>
      </c>
      <c r="I108" s="253" t="s">
        <v>136</v>
      </c>
      <c r="J108" s="253">
        <v>1.43</v>
      </c>
      <c r="K108" s="249">
        <v>2.6</v>
      </c>
      <c r="L108" s="253">
        <v>18.2</v>
      </c>
      <c r="M108" s="249">
        <v>0.17</v>
      </c>
      <c r="N108" s="253">
        <f t="shared" si="32"/>
        <v>0.21</v>
      </c>
      <c r="O108" s="253">
        <v>0.38</v>
      </c>
      <c r="P108" s="249">
        <f t="shared" si="34"/>
        <v>0.32</v>
      </c>
      <c r="Q108" s="253">
        <v>0.06</v>
      </c>
      <c r="R108" s="260">
        <f t="shared" si="30"/>
        <v>5.8487893786065719</v>
      </c>
      <c r="S108" s="271"/>
      <c r="T108" s="271"/>
      <c r="V108" s="203">
        <f t="shared" si="24"/>
        <v>1.7662346960000002</v>
      </c>
    </row>
    <row r="109" spans="2:22" s="165" customFormat="1" x14ac:dyDescent="0.2">
      <c r="B109" s="303"/>
      <c r="C109" s="232" t="s">
        <v>1052</v>
      </c>
      <c r="D109" s="232" t="s">
        <v>335</v>
      </c>
      <c r="E109" s="287">
        <v>0.18</v>
      </c>
      <c r="F109" s="287"/>
      <c r="G109" s="232">
        <v>0.11</v>
      </c>
      <c r="H109" s="232">
        <v>0.71</v>
      </c>
      <c r="I109" s="232" t="s">
        <v>6</v>
      </c>
      <c r="J109" s="232" t="s">
        <v>131</v>
      </c>
      <c r="K109" s="232" t="s">
        <v>131</v>
      </c>
      <c r="L109" s="232">
        <v>0.2</v>
      </c>
      <c r="M109" s="232">
        <v>0.11</v>
      </c>
      <c r="N109" s="232">
        <f t="shared" ref="N109" si="35">O109-M109</f>
        <v>0.44000000000000006</v>
      </c>
      <c r="O109" s="232">
        <v>0.55000000000000004</v>
      </c>
      <c r="P109" s="236">
        <f t="shared" ref="P109" si="36">10^((LOG(L109*24)-4.3)/2.8)</f>
        <v>5.1001876607963514E-2</v>
      </c>
      <c r="Q109" s="232" t="s">
        <v>131</v>
      </c>
      <c r="R109" s="259">
        <f t="shared" ref="R109:R129" si="37">EXP(V109)</f>
        <v>156.79032449725426</v>
      </c>
      <c r="S109" s="271"/>
      <c r="T109" s="271"/>
      <c r="V109" s="203">
        <f t="shared" si="24"/>
        <v>5.0549094000000041</v>
      </c>
    </row>
    <row r="110" spans="2:22" s="165" customFormat="1" x14ac:dyDescent="0.2">
      <c r="B110" s="301" t="s">
        <v>337</v>
      </c>
      <c r="C110" s="264" t="s">
        <v>613</v>
      </c>
      <c r="D110" s="264" t="s">
        <v>158</v>
      </c>
      <c r="E110" s="284">
        <v>0.87</v>
      </c>
      <c r="F110" s="284"/>
      <c r="G110" s="264">
        <v>0.08</v>
      </c>
      <c r="H110" s="264">
        <v>0.05</v>
      </c>
      <c r="I110" s="264" t="s">
        <v>31</v>
      </c>
      <c r="J110" s="264">
        <v>1.48</v>
      </c>
      <c r="K110" s="264">
        <v>2.76</v>
      </c>
      <c r="L110" s="264">
        <v>12.9</v>
      </c>
      <c r="M110" s="264" t="s">
        <v>131</v>
      </c>
      <c r="N110" s="264" t="s">
        <v>131</v>
      </c>
      <c r="O110" s="264">
        <v>0.49</v>
      </c>
      <c r="P110" s="265">
        <f t="shared" ref="P110:P116" si="38">10^((LOG(L110*24)-4.3)/2.8)</f>
        <v>0.22586944403029183</v>
      </c>
      <c r="Q110" s="264" t="s">
        <v>131</v>
      </c>
      <c r="R110" s="277">
        <f t="shared" si="37"/>
        <v>4.5513742439597893</v>
      </c>
      <c r="S110" s="271"/>
      <c r="T110" s="271"/>
      <c r="V110" s="203">
        <f t="shared" si="24"/>
        <v>1.5154292189999996</v>
      </c>
    </row>
    <row r="111" spans="2:22" s="165" customFormat="1" x14ac:dyDescent="0.2">
      <c r="B111" s="303"/>
      <c r="C111" s="253" t="s">
        <v>611</v>
      </c>
      <c r="D111" s="253" t="s">
        <v>158</v>
      </c>
      <c r="E111" s="304">
        <v>0.7</v>
      </c>
      <c r="F111" s="304"/>
      <c r="G111" s="253">
        <v>0.18</v>
      </c>
      <c r="H111" s="253">
        <v>0.12</v>
      </c>
      <c r="I111" s="253" t="s">
        <v>136</v>
      </c>
      <c r="J111" s="253">
        <v>1.39</v>
      </c>
      <c r="K111" s="253">
        <v>2.73</v>
      </c>
      <c r="L111" s="253">
        <v>29.2</v>
      </c>
      <c r="M111" s="253" t="s">
        <v>131</v>
      </c>
      <c r="N111" s="253" t="s">
        <v>131</v>
      </c>
      <c r="O111" s="253">
        <v>0.46</v>
      </c>
      <c r="P111" s="249">
        <f t="shared" si="38"/>
        <v>0.30239131874362524</v>
      </c>
      <c r="Q111" s="253" t="s">
        <v>131</v>
      </c>
      <c r="R111" s="260">
        <f t="shared" si="37"/>
        <v>8.3435567976950118</v>
      </c>
      <c r="S111" s="271"/>
      <c r="T111" s="271"/>
      <c r="V111" s="203">
        <f t="shared" si="24"/>
        <v>2.1214896000000012</v>
      </c>
    </row>
    <row r="112" spans="2:22" s="165" customFormat="1" x14ac:dyDescent="0.2">
      <c r="B112" s="301" t="s">
        <v>346</v>
      </c>
      <c r="C112" s="296" t="s">
        <v>608</v>
      </c>
      <c r="D112" s="230" t="s">
        <v>342</v>
      </c>
      <c r="E112" s="230">
        <v>0.31</v>
      </c>
      <c r="F112" s="230">
        <v>0.49</v>
      </c>
      <c r="G112" s="230">
        <v>0.06</v>
      </c>
      <c r="H112" s="230">
        <v>0.14000000000000001</v>
      </c>
      <c r="I112" s="230" t="s">
        <v>186</v>
      </c>
      <c r="J112" s="230">
        <v>1.63</v>
      </c>
      <c r="K112" s="230">
        <v>2.86</v>
      </c>
      <c r="L112" s="230">
        <v>0.5</v>
      </c>
      <c r="M112" s="230" t="s">
        <v>131</v>
      </c>
      <c r="N112" s="230" t="s">
        <v>131</v>
      </c>
      <c r="O112" s="230">
        <v>0.43</v>
      </c>
      <c r="P112" s="233">
        <f t="shared" si="38"/>
        <v>7.0746928222926761E-2</v>
      </c>
      <c r="Q112" s="164" t="s">
        <v>131</v>
      </c>
      <c r="R112" s="259">
        <f t="shared" si="37"/>
        <v>5.3256315206987939</v>
      </c>
      <c r="S112" s="271"/>
      <c r="T112" s="271"/>
      <c r="V112" s="203">
        <f t="shared" ref="V112:V124" si="39">6.531-(7.326*O112)+(15.8*(H112^2))+(3.809*(O112^2))+(3.44*((E112+F112))*H112)-(4.989*(E112+F112)*O112)+(16.1*((E112+F112)^2)*(O112^2))+(16*H112*(O112^2))-(13.6*((E112+F112)^2)*H112)-(34.8*(H112^2)*O112)-(7.99*((E112+F112)^2)*O112)</f>
        <v>1.6725312999999993</v>
      </c>
    </row>
    <row r="113" spans="2:22" s="165" customFormat="1" x14ac:dyDescent="0.2">
      <c r="B113" s="302"/>
      <c r="C113" s="296"/>
      <c r="D113" s="230" t="s">
        <v>343</v>
      </c>
      <c r="E113" s="230">
        <v>0.27</v>
      </c>
      <c r="F113" s="230">
        <v>0.42</v>
      </c>
      <c r="G113" s="230">
        <v>0.04</v>
      </c>
      <c r="H113" s="230">
        <v>0.27</v>
      </c>
      <c r="I113" s="152" t="s">
        <v>32</v>
      </c>
      <c r="J113" s="230">
        <v>1.64</v>
      </c>
      <c r="K113" s="230">
        <v>2.73</v>
      </c>
      <c r="L113" s="230">
        <v>0.4</v>
      </c>
      <c r="M113" s="230" t="s">
        <v>131</v>
      </c>
      <c r="N113" s="230" t="s">
        <v>131</v>
      </c>
      <c r="O113" s="233">
        <v>0.4</v>
      </c>
      <c r="P113" s="233">
        <f t="shared" si="38"/>
        <v>6.5327624900140283E-2</v>
      </c>
      <c r="Q113" s="164" t="s">
        <v>131</v>
      </c>
      <c r="R113" s="259">
        <f t="shared" si="37"/>
        <v>9.5713934411375163</v>
      </c>
      <c r="S113" s="271"/>
      <c r="T113" s="271"/>
      <c r="V113" s="203">
        <f t="shared" si="39"/>
        <v>2.2587788000000009</v>
      </c>
    </row>
    <row r="114" spans="2:22" s="165" customFormat="1" x14ac:dyDescent="0.2">
      <c r="B114" s="302"/>
      <c r="C114" s="296"/>
      <c r="D114" s="232" t="s">
        <v>345</v>
      </c>
      <c r="E114" s="232">
        <v>0.17</v>
      </c>
      <c r="F114" s="232">
        <v>0.24</v>
      </c>
      <c r="G114" s="236">
        <v>0.1</v>
      </c>
      <c r="H114" s="232">
        <v>0.49</v>
      </c>
      <c r="I114" s="240" t="s">
        <v>6</v>
      </c>
      <c r="J114" s="240">
        <v>1.59</v>
      </c>
      <c r="K114" s="240">
        <v>2.73</v>
      </c>
      <c r="L114" s="240">
        <v>1.1000000000000001</v>
      </c>
      <c r="M114" s="240" t="s">
        <v>131</v>
      </c>
      <c r="N114" s="240" t="s">
        <v>131</v>
      </c>
      <c r="O114" s="240">
        <v>0.42</v>
      </c>
      <c r="P114" s="243">
        <f t="shared" si="38"/>
        <v>9.3756503457026935E-2</v>
      </c>
      <c r="Q114" s="240" t="s">
        <v>131</v>
      </c>
      <c r="R114" s="259">
        <f t="shared" si="37"/>
        <v>82.956348187708215</v>
      </c>
      <c r="S114" s="271"/>
      <c r="T114" s="271"/>
      <c r="V114" s="203">
        <f t="shared" si="39"/>
        <v>4.4183145440000011</v>
      </c>
    </row>
    <row r="115" spans="2:22" s="165" customFormat="1" x14ac:dyDescent="0.2">
      <c r="B115" s="302"/>
      <c r="C115" s="296"/>
      <c r="D115" s="231" t="s">
        <v>53</v>
      </c>
      <c r="E115" s="231">
        <v>0.23</v>
      </c>
      <c r="F115" s="234">
        <v>0.6</v>
      </c>
      <c r="G115" s="231">
        <v>0.08</v>
      </c>
      <c r="H115" s="231">
        <v>0.09</v>
      </c>
      <c r="I115" s="240" t="s">
        <v>136</v>
      </c>
      <c r="J115" s="240">
        <v>1.23</v>
      </c>
      <c r="K115" s="240">
        <v>2.61</v>
      </c>
      <c r="L115" s="240">
        <v>0.4</v>
      </c>
      <c r="M115" s="240" t="s">
        <v>131</v>
      </c>
      <c r="N115" s="240" t="s">
        <v>131</v>
      </c>
      <c r="O115" s="240">
        <v>0.53</v>
      </c>
      <c r="P115" s="243">
        <f t="shared" si="38"/>
        <v>6.5327624900140283E-2</v>
      </c>
      <c r="Q115" s="240" t="s">
        <v>131</v>
      </c>
      <c r="R115" s="259">
        <f t="shared" si="37"/>
        <v>4.5658264171862619</v>
      </c>
      <c r="S115" s="271"/>
      <c r="T115" s="271"/>
      <c r="V115" s="203">
        <f t="shared" si="39"/>
        <v>1.5185995310000004</v>
      </c>
    </row>
    <row r="116" spans="2:22" s="165" customFormat="1" x14ac:dyDescent="0.2">
      <c r="B116" s="302"/>
      <c r="C116" s="297"/>
      <c r="D116" s="230" t="s">
        <v>353</v>
      </c>
      <c r="E116" s="230">
        <v>0.21</v>
      </c>
      <c r="F116" s="233">
        <v>0.4</v>
      </c>
      <c r="G116" s="230">
        <v>0.03</v>
      </c>
      <c r="H116" s="230">
        <v>0.36</v>
      </c>
      <c r="I116" s="230" t="s">
        <v>51</v>
      </c>
      <c r="J116" s="230">
        <v>1.51</v>
      </c>
      <c r="K116" s="230">
        <v>2.73</v>
      </c>
      <c r="L116" s="230">
        <v>0.6</v>
      </c>
      <c r="M116" s="230" t="s">
        <v>131</v>
      </c>
      <c r="N116" s="230" t="s">
        <v>131</v>
      </c>
      <c r="O116" s="230">
        <v>0.45</v>
      </c>
      <c r="P116" s="249">
        <f t="shared" si="38"/>
        <v>7.5506893743615106E-2</v>
      </c>
      <c r="Q116" s="164" t="s">
        <v>131</v>
      </c>
      <c r="R116" s="259">
        <f t="shared" si="37"/>
        <v>13.867692788056564</v>
      </c>
      <c r="S116" s="271"/>
      <c r="T116" s="271"/>
      <c r="V116" s="203">
        <f t="shared" si="39"/>
        <v>2.6295618750000012</v>
      </c>
    </row>
    <row r="117" spans="2:22" s="165" customFormat="1" x14ac:dyDescent="0.2">
      <c r="B117" s="302"/>
      <c r="C117" s="295" t="s">
        <v>612</v>
      </c>
      <c r="D117" s="231" t="s">
        <v>78</v>
      </c>
      <c r="E117" s="231">
        <v>0.19</v>
      </c>
      <c r="F117" s="231">
        <v>0.06</v>
      </c>
      <c r="G117" s="231">
        <v>0.23</v>
      </c>
      <c r="H117" s="231">
        <v>0.51</v>
      </c>
      <c r="I117" s="231" t="s">
        <v>6</v>
      </c>
      <c r="J117" s="231">
        <v>1.25</v>
      </c>
      <c r="K117" s="231">
        <v>2.86</v>
      </c>
      <c r="L117" s="231">
        <v>1.1000000000000001</v>
      </c>
      <c r="M117" s="231" t="s">
        <v>131</v>
      </c>
      <c r="N117" s="231" t="s">
        <v>131</v>
      </c>
      <c r="O117" s="231">
        <v>0.56000000000000005</v>
      </c>
      <c r="P117" s="233">
        <f t="shared" ref="P117:P119" si="40">O117-Q117</f>
        <v>0.49000000000000005</v>
      </c>
      <c r="Q117" s="231">
        <v>7.0000000000000007E-2</v>
      </c>
      <c r="R117" s="261">
        <f t="shared" si="37"/>
        <v>96.083691678613064</v>
      </c>
      <c r="S117" s="271"/>
      <c r="T117" s="271"/>
      <c r="V117" s="203">
        <f t="shared" si="39"/>
        <v>4.5652195999999989</v>
      </c>
    </row>
    <row r="118" spans="2:22" s="165" customFormat="1" x14ac:dyDescent="0.2">
      <c r="B118" s="302"/>
      <c r="C118" s="296"/>
      <c r="D118" s="230" t="s">
        <v>360</v>
      </c>
      <c r="E118" s="230">
        <v>0.24</v>
      </c>
      <c r="F118" s="230">
        <v>0.14000000000000001</v>
      </c>
      <c r="G118" s="230">
        <v>0.34</v>
      </c>
      <c r="H118" s="230">
        <v>0.28000000000000003</v>
      </c>
      <c r="I118" s="230" t="s">
        <v>59</v>
      </c>
      <c r="J118" s="230">
        <v>0.88</v>
      </c>
      <c r="K118" s="230">
        <v>2.36</v>
      </c>
      <c r="L118" s="230">
        <v>0.6</v>
      </c>
      <c r="M118" s="230" t="s">
        <v>131</v>
      </c>
      <c r="N118" s="230" t="s">
        <v>131</v>
      </c>
      <c r="O118" s="230">
        <v>0.63</v>
      </c>
      <c r="P118" s="233">
        <f t="shared" si="40"/>
        <v>0.44</v>
      </c>
      <c r="Q118" s="164">
        <v>0.19</v>
      </c>
      <c r="R118" s="259">
        <f t="shared" si="37"/>
        <v>34.571837861489598</v>
      </c>
      <c r="S118" s="271"/>
      <c r="T118" s="271"/>
      <c r="V118" s="203">
        <f t="shared" si="39"/>
        <v>3.5430394160000005</v>
      </c>
    </row>
    <row r="119" spans="2:22" s="165" customFormat="1" x14ac:dyDescent="0.2">
      <c r="B119" s="302"/>
      <c r="C119" s="297"/>
      <c r="D119" s="230" t="s">
        <v>365</v>
      </c>
      <c r="E119" s="230">
        <v>0.05</v>
      </c>
      <c r="F119" s="230">
        <v>7.0000000000000007E-2</v>
      </c>
      <c r="G119" s="230">
        <v>0.18</v>
      </c>
      <c r="H119" s="233">
        <v>0.7</v>
      </c>
      <c r="I119" s="230" t="s">
        <v>194</v>
      </c>
      <c r="J119" s="230">
        <v>1.1200000000000001</v>
      </c>
      <c r="K119" s="230">
        <v>2.94</v>
      </c>
      <c r="L119" s="230">
        <v>0.7</v>
      </c>
      <c r="M119" s="230" t="s">
        <v>131</v>
      </c>
      <c r="N119" s="230" t="s">
        <v>131</v>
      </c>
      <c r="O119" s="230">
        <v>0.62</v>
      </c>
      <c r="P119" s="233">
        <f t="shared" si="40"/>
        <v>0.56000000000000005</v>
      </c>
      <c r="Q119" s="164">
        <v>0.06</v>
      </c>
      <c r="R119" s="259">
        <f t="shared" si="37"/>
        <v>112.90814093042765</v>
      </c>
      <c r="S119" s="271"/>
      <c r="T119" s="271"/>
      <c r="V119" s="203">
        <f t="shared" si="39"/>
        <v>4.726574576</v>
      </c>
    </row>
    <row r="120" spans="2:22" s="165" customFormat="1" x14ac:dyDescent="0.2">
      <c r="B120" s="302"/>
      <c r="C120" s="295" t="s">
        <v>1053</v>
      </c>
      <c r="D120" s="231" t="s">
        <v>158</v>
      </c>
      <c r="E120" s="231">
        <v>0.24</v>
      </c>
      <c r="F120" s="231">
        <v>0.26</v>
      </c>
      <c r="G120" s="231">
        <v>0.21</v>
      </c>
      <c r="H120" s="231">
        <v>0.28999999999999998</v>
      </c>
      <c r="I120" s="149" t="s">
        <v>32</v>
      </c>
      <c r="J120" s="231">
        <v>1.47</v>
      </c>
      <c r="K120" s="231">
        <v>2.5099999999999998</v>
      </c>
      <c r="L120" s="231">
        <v>0.3</v>
      </c>
      <c r="M120" s="231" t="s">
        <v>131</v>
      </c>
      <c r="N120" s="231" t="s">
        <v>131</v>
      </c>
      <c r="O120" s="231">
        <v>0.41</v>
      </c>
      <c r="P120" s="234">
        <f t="shared" ref="P120:P124" si="41">10^((LOG(L120*24)-4.3)/2.8)</f>
        <v>5.8948925261695886E-2</v>
      </c>
      <c r="Q120" s="231" t="s">
        <v>131</v>
      </c>
      <c r="R120" s="261">
        <f t="shared" si="37"/>
        <v>30.696253152654901</v>
      </c>
      <c r="S120" s="271"/>
      <c r="T120" s="271"/>
      <c r="V120" s="203">
        <f t="shared" si="39"/>
        <v>3.4241406000000012</v>
      </c>
    </row>
    <row r="121" spans="2:22" s="165" customFormat="1" x14ac:dyDescent="0.2">
      <c r="B121" s="302"/>
      <c r="C121" s="296"/>
      <c r="D121" s="230" t="s">
        <v>370</v>
      </c>
      <c r="E121" s="230">
        <v>0.15</v>
      </c>
      <c r="F121" s="230">
        <v>0.15</v>
      </c>
      <c r="G121" s="230">
        <v>0.19</v>
      </c>
      <c r="H121" s="230">
        <v>0.51</v>
      </c>
      <c r="I121" s="230" t="s">
        <v>6</v>
      </c>
      <c r="J121" s="233">
        <v>1.3</v>
      </c>
      <c r="K121" s="230">
        <v>2.79</v>
      </c>
      <c r="L121" s="230">
        <v>0.2</v>
      </c>
      <c r="M121" s="230" t="s">
        <v>131</v>
      </c>
      <c r="N121" s="230" t="s">
        <v>131</v>
      </c>
      <c r="O121" s="230">
        <v>0.53</v>
      </c>
      <c r="P121" s="233">
        <f t="shared" si="41"/>
        <v>5.1001876607963514E-2</v>
      </c>
      <c r="Q121" s="164" t="s">
        <v>131</v>
      </c>
      <c r="R121" s="259">
        <f t="shared" si="37"/>
        <v>86.257568259665902</v>
      </c>
      <c r="S121" s="271"/>
      <c r="T121" s="271"/>
      <c r="V121" s="203">
        <f t="shared" si="39"/>
        <v>4.4573377999999995</v>
      </c>
    </row>
    <row r="122" spans="2:22" s="165" customFormat="1" x14ac:dyDescent="0.2">
      <c r="B122" s="302"/>
      <c r="C122" s="297"/>
      <c r="D122" s="232" t="s">
        <v>39</v>
      </c>
      <c r="E122" s="232">
        <v>0.32</v>
      </c>
      <c r="F122" s="232">
        <v>0.34</v>
      </c>
      <c r="G122" s="232">
        <v>0.16</v>
      </c>
      <c r="H122" s="232">
        <v>0.17</v>
      </c>
      <c r="I122" s="232" t="s">
        <v>186</v>
      </c>
      <c r="J122" s="232">
        <v>1.69</v>
      </c>
      <c r="K122" s="232">
        <v>2.73</v>
      </c>
      <c r="L122" s="232">
        <v>0.9</v>
      </c>
      <c r="M122" s="232" t="s">
        <v>131</v>
      </c>
      <c r="N122" s="232" t="s">
        <v>131</v>
      </c>
      <c r="O122" s="232">
        <v>0.38</v>
      </c>
      <c r="P122" s="249">
        <f t="shared" si="41"/>
        <v>8.72722835328021E-2</v>
      </c>
      <c r="Q122" s="253" t="s">
        <v>131</v>
      </c>
      <c r="R122" s="260">
        <f t="shared" si="37"/>
        <v>13.224949827825963</v>
      </c>
      <c r="S122" s="271"/>
      <c r="T122" s="271"/>
      <c r="V122" s="203">
        <f t="shared" si="39"/>
        <v>2.5821051839999996</v>
      </c>
    </row>
    <row r="123" spans="2:22" s="165" customFormat="1" x14ac:dyDescent="0.2">
      <c r="B123" s="302"/>
      <c r="C123" s="295" t="s">
        <v>1054</v>
      </c>
      <c r="D123" s="230" t="s">
        <v>375</v>
      </c>
      <c r="E123" s="230">
        <v>0.32</v>
      </c>
      <c r="F123" s="230">
        <v>0.57999999999999996</v>
      </c>
      <c r="G123" s="230">
        <v>0.04</v>
      </c>
      <c r="H123" s="230">
        <v>0.06</v>
      </c>
      <c r="I123" s="230" t="s">
        <v>2</v>
      </c>
      <c r="J123" s="230">
        <v>1.64</v>
      </c>
      <c r="K123" s="230">
        <v>2.67</v>
      </c>
      <c r="L123" s="230">
        <v>0.3</v>
      </c>
      <c r="M123" s="230" t="s">
        <v>131</v>
      </c>
      <c r="N123" s="230" t="s">
        <v>131</v>
      </c>
      <c r="O123" s="230">
        <v>0.39</v>
      </c>
      <c r="P123" s="233">
        <f t="shared" si="41"/>
        <v>5.8948925261695886E-2</v>
      </c>
      <c r="Q123" s="164" t="s">
        <v>131</v>
      </c>
      <c r="R123" s="259">
        <f t="shared" si="37"/>
        <v>5.1572412755340773</v>
      </c>
      <c r="S123" s="271"/>
      <c r="T123" s="271"/>
      <c r="V123" s="203">
        <f t="shared" si="39"/>
        <v>1.6404018000000011</v>
      </c>
    </row>
    <row r="124" spans="2:22" s="165" customFormat="1" x14ac:dyDescent="0.2">
      <c r="B124" s="302"/>
      <c r="C124" s="297"/>
      <c r="D124" s="232" t="s">
        <v>376</v>
      </c>
      <c r="E124" s="232">
        <v>0.28999999999999998</v>
      </c>
      <c r="F124" s="232">
        <v>0.57999999999999996</v>
      </c>
      <c r="G124" s="232">
        <v>7.0000000000000007E-2</v>
      </c>
      <c r="H124" s="232">
        <v>0.06</v>
      </c>
      <c r="I124" s="232" t="s">
        <v>377</v>
      </c>
      <c r="J124" s="232">
        <v>1.43</v>
      </c>
      <c r="K124" s="232">
        <v>2.4900000000000002</v>
      </c>
      <c r="L124" s="232">
        <v>0.7</v>
      </c>
      <c r="M124" s="232" t="s">
        <v>131</v>
      </c>
      <c r="N124" s="232" t="s">
        <v>131</v>
      </c>
      <c r="O124" s="232">
        <v>0.43</v>
      </c>
      <c r="P124" s="236">
        <f t="shared" si="41"/>
        <v>7.9780393132546104E-2</v>
      </c>
      <c r="Q124" s="232" t="s">
        <v>131</v>
      </c>
      <c r="R124" s="260">
        <f t="shared" si="37"/>
        <v>5.0223457779321699</v>
      </c>
      <c r="S124" s="271"/>
      <c r="T124" s="271"/>
      <c r="V124" s="203">
        <f t="shared" si="39"/>
        <v>1.613897111</v>
      </c>
    </row>
    <row r="125" spans="2:22" s="165" customFormat="1" x14ac:dyDescent="0.2">
      <c r="B125" s="302"/>
      <c r="C125" s="295" t="s">
        <v>613</v>
      </c>
      <c r="D125" s="166" t="s">
        <v>219</v>
      </c>
      <c r="E125" s="287">
        <v>0.46</v>
      </c>
      <c r="F125" s="287"/>
      <c r="G125" s="232">
        <v>0.17</v>
      </c>
      <c r="H125" s="232">
        <v>0.37</v>
      </c>
      <c r="I125" s="240" t="s">
        <v>51</v>
      </c>
      <c r="J125" s="240">
        <v>1.53</v>
      </c>
      <c r="K125" s="240" t="s">
        <v>131</v>
      </c>
      <c r="L125" s="240">
        <v>3.4</v>
      </c>
      <c r="M125" s="240">
        <v>7.0000000000000007E-2</v>
      </c>
      <c r="N125" s="240">
        <f t="shared" ref="N125:N127" si="42">O125-M125</f>
        <v>0.36</v>
      </c>
      <c r="O125" s="240">
        <v>0.43</v>
      </c>
      <c r="P125" s="243">
        <f t="shared" ref="P125:P129" si="43">O125-Q125</f>
        <v>0.32</v>
      </c>
      <c r="Q125" s="240">
        <v>0.11</v>
      </c>
      <c r="R125" s="259">
        <f t="shared" si="37"/>
        <v>41.719510788617342</v>
      </c>
      <c r="S125" s="271"/>
      <c r="T125" s="271"/>
      <c r="V125" s="203">
        <f>6.531-(7.326*O125)+(15.8*(H125^2))+(3.809*(O125^2))+(3.44*((E125))*H125)-(4.989*(E125)*O125)+(16.1*((E125)^2)*(O125^2))+(16*H125*(O125^2))-(13.6*((E125)^2)*H125)-(34.8*(H125^2)*O125)-(7.99*((E125)^2)*O125)</f>
        <v>3.7309689039999987</v>
      </c>
    </row>
    <row r="126" spans="2:22" s="165" customFormat="1" x14ac:dyDescent="0.2">
      <c r="B126" s="302"/>
      <c r="C126" s="296"/>
      <c r="D126" s="231" t="s">
        <v>84</v>
      </c>
      <c r="E126" s="290">
        <v>0.63</v>
      </c>
      <c r="F126" s="290"/>
      <c r="G126" s="231">
        <v>0.19</v>
      </c>
      <c r="H126" s="231">
        <f>1-G126-E126</f>
        <v>0.18000000000000005</v>
      </c>
      <c r="I126" s="240" t="s">
        <v>186</v>
      </c>
      <c r="J126" s="240">
        <v>1.71</v>
      </c>
      <c r="K126" s="240" t="s">
        <v>131</v>
      </c>
      <c r="L126" s="240">
        <v>1.1000000000000001</v>
      </c>
      <c r="M126" s="240">
        <v>0.05</v>
      </c>
      <c r="N126" s="240">
        <f t="shared" si="42"/>
        <v>0.29000000000000004</v>
      </c>
      <c r="O126" s="240">
        <v>0.34</v>
      </c>
      <c r="P126" s="243">
        <f t="shared" si="43"/>
        <v>0.26</v>
      </c>
      <c r="Q126" s="240">
        <v>0.08</v>
      </c>
      <c r="R126" s="259">
        <f t="shared" si="37"/>
        <v>19.149727083294305</v>
      </c>
      <c r="S126" s="271"/>
      <c r="T126" s="271"/>
      <c r="V126" s="203">
        <f>6.531-(7.326*O126)+(15.8*(H126^2))+(3.809*(O126^2))+(3.44*((E126))*H126)-(4.989*(E126)*O126)+(16.1*((E126)^2)*(O126^2))+(16*H126*(O126^2))-(13.6*((E126)^2)*H126)-(34.8*(H126^2)*O126)-(7.99*((E126)^2)*O126)</f>
        <v>2.9522884639999996</v>
      </c>
    </row>
    <row r="127" spans="2:22" s="165" customFormat="1" x14ac:dyDescent="0.2">
      <c r="B127" s="302"/>
      <c r="C127" s="297"/>
      <c r="D127" s="166" t="s">
        <v>219</v>
      </c>
      <c r="E127" s="287">
        <v>0.57999999999999996</v>
      </c>
      <c r="F127" s="287"/>
      <c r="G127" s="232">
        <v>0.16</v>
      </c>
      <c r="H127" s="232">
        <v>0.26</v>
      </c>
      <c r="I127" s="152" t="s">
        <v>32</v>
      </c>
      <c r="J127" s="232">
        <v>1.73</v>
      </c>
      <c r="K127" s="232" t="s">
        <v>131</v>
      </c>
      <c r="L127" s="232">
        <v>3.4</v>
      </c>
      <c r="M127" s="232">
        <v>0.04</v>
      </c>
      <c r="N127" s="233">
        <f t="shared" si="42"/>
        <v>0.30000000000000004</v>
      </c>
      <c r="O127" s="232">
        <v>0.34</v>
      </c>
      <c r="P127" s="236">
        <f t="shared" si="43"/>
        <v>0.28000000000000003</v>
      </c>
      <c r="Q127" s="232">
        <v>0.06</v>
      </c>
      <c r="R127" s="262">
        <f t="shared" si="37"/>
        <v>26.769253835940578</v>
      </c>
      <c r="S127" s="271"/>
      <c r="T127" s="271"/>
      <c r="V127" s="203">
        <f>6.531-(7.326*O127)+(15.8*(H127^2))+(3.809*(O127^2))+(3.44*((E127))*H127)-(4.989*(E127)*O127)+(16.1*((E127)^2)*(O127^2))+(16*H127*(O127^2))-(13.6*((E127)^2)*H127)-(34.8*(H127^2)*O127)-(7.99*((E127)^2)*O127)</f>
        <v>3.2872539840000017</v>
      </c>
    </row>
    <row r="128" spans="2:22" s="165" customFormat="1" x14ac:dyDescent="0.2">
      <c r="B128" s="302"/>
      <c r="C128" s="295" t="s">
        <v>611</v>
      </c>
      <c r="D128" s="231" t="s">
        <v>148</v>
      </c>
      <c r="E128" s="231">
        <v>0.56999999999999995</v>
      </c>
      <c r="F128" s="231">
        <v>0.28999999999999998</v>
      </c>
      <c r="G128" s="231">
        <v>0.05</v>
      </c>
      <c r="H128" s="231">
        <v>0.09</v>
      </c>
      <c r="I128" s="231" t="s">
        <v>136</v>
      </c>
      <c r="J128" s="231">
        <v>1.44</v>
      </c>
      <c r="K128" s="231">
        <v>2.76</v>
      </c>
      <c r="L128" s="231">
        <v>39.6</v>
      </c>
      <c r="M128" s="231" t="s">
        <v>131</v>
      </c>
      <c r="N128" s="231" t="s">
        <v>131</v>
      </c>
      <c r="O128" s="231">
        <v>0.48</v>
      </c>
      <c r="P128" s="233">
        <f t="shared" si="43"/>
        <v>0.43</v>
      </c>
      <c r="Q128" s="231">
        <v>0.05</v>
      </c>
      <c r="R128" s="259">
        <f t="shared" si="37"/>
        <v>4.1581967386121237</v>
      </c>
      <c r="S128" s="271"/>
      <c r="T128" s="271"/>
      <c r="V128" s="203">
        <f>6.531-(7.326*O128)+(15.8*(H128^2))+(3.809*(O128^2))+(3.44*((E128+F128))*H128)-(4.989*(E128+F128)*O128)+(16.1*((E128+F128)^2)*(O128^2))+(16*H128*(O128^2))-(13.6*((E128+F128)^2)*H128)-(34.8*(H128^2)*O128)-(7.99*((E128+F128)^2)*O128)</f>
        <v>1.4250815040000009</v>
      </c>
    </row>
    <row r="129" spans="2:22" s="165" customFormat="1" x14ac:dyDescent="0.2">
      <c r="B129" s="302"/>
      <c r="C129" s="297"/>
      <c r="D129" s="232" t="s">
        <v>298</v>
      </c>
      <c r="E129" s="232">
        <v>0.61</v>
      </c>
      <c r="F129" s="232">
        <v>0.31</v>
      </c>
      <c r="G129" s="232">
        <v>0.03</v>
      </c>
      <c r="H129" s="232">
        <v>0.05</v>
      </c>
      <c r="I129" s="232" t="s">
        <v>2</v>
      </c>
      <c r="J129" s="236">
        <v>1.6</v>
      </c>
      <c r="K129" s="236">
        <v>2.9</v>
      </c>
      <c r="L129" s="232">
        <v>40.1</v>
      </c>
      <c r="M129" s="232" t="s">
        <v>131</v>
      </c>
      <c r="N129" s="232" t="s">
        <v>131</v>
      </c>
      <c r="O129" s="232">
        <v>0.45</v>
      </c>
      <c r="P129" s="249">
        <f t="shared" si="43"/>
        <v>0.42000000000000004</v>
      </c>
      <c r="Q129" s="253">
        <v>0.03</v>
      </c>
      <c r="R129" s="260">
        <f t="shared" si="37"/>
        <v>4.0611204156976344</v>
      </c>
      <c r="S129" s="271"/>
      <c r="T129" s="271"/>
      <c r="V129" s="203">
        <f>6.531-(7.326*O129)+(15.8*(H129^2))+(3.809*(O129^2))+(3.44*((E129+F129))*H129)-(4.989*(E129+F129)*O129)+(16.1*((E129+F129)^2)*(O129^2))+(16*H129*(O129^2))-(13.6*((E129+F129)^2)*H129)-(34.8*(H129^2)*O129)-(7.99*((E129+F129)^2)*O129)</f>
        <v>1.4014588999999997</v>
      </c>
    </row>
    <row r="130" spans="2:22" s="165" customFormat="1" x14ac:dyDescent="0.2">
      <c r="B130" s="302"/>
      <c r="C130" s="295" t="s">
        <v>1052</v>
      </c>
      <c r="D130" s="230" t="s">
        <v>384</v>
      </c>
      <c r="E130" s="230">
        <v>0.06</v>
      </c>
      <c r="F130" s="230">
        <v>0.01</v>
      </c>
      <c r="G130" s="230">
        <v>0.24</v>
      </c>
      <c r="H130" s="230">
        <v>0.69</v>
      </c>
      <c r="I130" s="230" t="s">
        <v>194</v>
      </c>
      <c r="J130" s="230">
        <v>1.47</v>
      </c>
      <c r="K130" s="230">
        <v>2.98</v>
      </c>
      <c r="L130" s="230">
        <v>0.04</v>
      </c>
      <c r="M130" s="230" t="s">
        <v>131</v>
      </c>
      <c r="N130" s="230" t="s">
        <v>131</v>
      </c>
      <c r="O130" s="230">
        <v>0.51</v>
      </c>
      <c r="P130" s="233">
        <f t="shared" ref="P130:P131" si="44">10^((LOG(L130*24)-4.3)/2.8)</f>
        <v>2.8704766061563993E-2</v>
      </c>
      <c r="Q130" s="164" t="s">
        <v>131</v>
      </c>
      <c r="R130" s="259">
        <f t="shared" ref="R130:R142" si="45">EXP(V130)</f>
        <v>290.65514014787112</v>
      </c>
      <c r="S130" s="271"/>
      <c r="T130" s="271"/>
      <c r="V130" s="203">
        <f>6.531-(7.326*O130)+(15.8*(H130^2))+(3.809*(O130^2))+(3.44*((E130+F130))*H130)-(4.989*(E130+F130)*O130)+(16.1*((E130+F130)^2)*(O130^2))+(16*H130*(O130^2))-(13.6*((E130+F130)^2)*H130)-(34.8*(H130^2)*O130)-(7.99*((E130+F130)^2)*O130)</f>
        <v>5.6721374789999999</v>
      </c>
    </row>
    <row r="131" spans="2:22" s="165" customFormat="1" x14ac:dyDescent="0.2">
      <c r="B131" s="302"/>
      <c r="C131" s="297"/>
      <c r="D131" s="232" t="s">
        <v>385</v>
      </c>
      <c r="E131" s="232">
        <v>0.09</v>
      </c>
      <c r="F131" s="232">
        <v>0.01</v>
      </c>
      <c r="G131" s="232">
        <v>0.32</v>
      </c>
      <c r="H131" s="232">
        <v>0.59</v>
      </c>
      <c r="I131" s="232" t="s">
        <v>6</v>
      </c>
      <c r="J131" s="232">
        <v>1.44</v>
      </c>
      <c r="K131" s="232">
        <v>2.98</v>
      </c>
      <c r="L131" s="232">
        <v>0.02</v>
      </c>
      <c r="M131" s="232" t="s">
        <v>131</v>
      </c>
      <c r="N131" s="232" t="s">
        <v>131</v>
      </c>
      <c r="O131" s="232">
        <v>0.52</v>
      </c>
      <c r="P131" s="236">
        <f t="shared" si="44"/>
        <v>2.2410074435894618E-2</v>
      </c>
      <c r="Q131" s="232" t="s">
        <v>131</v>
      </c>
      <c r="R131" s="260">
        <f t="shared" si="45"/>
        <v>214.87369706576575</v>
      </c>
      <c r="S131" s="271"/>
      <c r="T131" s="271"/>
      <c r="V131" s="203">
        <f>6.531-(7.326*O131)+(15.8*(H131^2))+(3.809*(O131^2))+(3.44*((E131+F131))*H131)-(4.989*(E131+F131)*O131)+(16.1*((E131+F131)^2)*(O131^2))+(16*H131*(O131^2))-(13.6*((E131+F131)^2)*H131)-(34.8*(H131^2)*O131)-(7.99*((E131+F131)^2)*O131)</f>
        <v>5.370050400000002</v>
      </c>
    </row>
    <row r="132" spans="2:22" s="165" customFormat="1" x14ac:dyDescent="0.2">
      <c r="B132" s="302"/>
      <c r="C132" s="295" t="s">
        <v>614</v>
      </c>
      <c r="D132" s="231" t="s">
        <v>84</v>
      </c>
      <c r="E132" s="290">
        <v>0.75</v>
      </c>
      <c r="F132" s="290"/>
      <c r="G132" s="231">
        <v>0.15</v>
      </c>
      <c r="H132" s="234">
        <v>0.1</v>
      </c>
      <c r="I132" s="230" t="s">
        <v>186</v>
      </c>
      <c r="J132" s="231">
        <v>1.64</v>
      </c>
      <c r="K132" s="231" t="s">
        <v>131</v>
      </c>
      <c r="L132" s="231">
        <v>1.1000000000000001</v>
      </c>
      <c r="M132" s="231">
        <v>0.04</v>
      </c>
      <c r="N132" s="231">
        <f t="shared" ref="N132:N133" si="46">O132-M132</f>
        <v>0.27</v>
      </c>
      <c r="O132" s="231">
        <v>0.31</v>
      </c>
      <c r="P132" s="233">
        <f t="shared" ref="P132:P133" si="47">O132-Q132</f>
        <v>0.26</v>
      </c>
      <c r="Q132" s="231">
        <v>0.05</v>
      </c>
      <c r="R132" s="259">
        <f t="shared" si="45"/>
        <v>14.012808090643581</v>
      </c>
      <c r="S132" s="271"/>
      <c r="T132" s="271"/>
      <c r="V132" s="203">
        <f>6.531-(7.326*O132)+(15.8*(H132^2))+(3.809*(O132^2))+(3.44*((E132))*H132)-(4.989*(E132)*O132)+(16.1*((E132)^2)*(O132^2))+(16*H132*(O132^2))-(13.6*((E132)^2)*H132)-(34.8*(H132^2)*O132)-(7.99*((E132)^2)*O132)</f>
        <v>2.6399717750000025</v>
      </c>
    </row>
    <row r="133" spans="2:22" s="165" customFormat="1" x14ac:dyDescent="0.2">
      <c r="B133" s="302"/>
      <c r="C133" s="297"/>
      <c r="D133" s="166" t="s">
        <v>219</v>
      </c>
      <c r="E133" s="287">
        <v>0.52</v>
      </c>
      <c r="F133" s="287"/>
      <c r="G133" s="232">
        <v>0.15</v>
      </c>
      <c r="H133" s="232">
        <v>0.33</v>
      </c>
      <c r="I133" s="154" t="s">
        <v>32</v>
      </c>
      <c r="J133" s="232">
        <v>1.77</v>
      </c>
      <c r="K133" s="232" t="s">
        <v>131</v>
      </c>
      <c r="L133" s="232">
        <v>1.7</v>
      </c>
      <c r="M133" s="232">
        <v>0.04</v>
      </c>
      <c r="N133" s="232">
        <f t="shared" si="46"/>
        <v>0.24999999999999997</v>
      </c>
      <c r="O133" s="232">
        <v>0.28999999999999998</v>
      </c>
      <c r="P133" s="249">
        <f t="shared" si="47"/>
        <v>0.22999999999999998</v>
      </c>
      <c r="Q133" s="232">
        <v>0.06</v>
      </c>
      <c r="R133" s="262">
        <f t="shared" si="45"/>
        <v>63.843460915011988</v>
      </c>
      <c r="S133" s="271"/>
      <c r="T133" s="271"/>
      <c r="V133" s="203">
        <f>6.531-(7.326*O133)+(15.8*(H133^2))+(3.809*(O133^2))+(3.44*((E133))*H133)-(4.989*(E133)*O133)+(16.1*((E133)^2)*(O133^2))+(16*H133*(O133^2))-(13.6*((E133)^2)*H133)-(34.8*(H133^2)*O133)-(7.99*((E133)^2)*O133)</f>
        <v>4.1564341640000002</v>
      </c>
    </row>
    <row r="134" spans="2:22" s="165" customFormat="1" x14ac:dyDescent="0.2">
      <c r="B134" s="302"/>
      <c r="C134" s="295" t="s">
        <v>610</v>
      </c>
      <c r="D134" s="230" t="s">
        <v>389</v>
      </c>
      <c r="E134" s="233">
        <v>0.3</v>
      </c>
      <c r="F134" s="230">
        <v>0.35</v>
      </c>
      <c r="G134" s="230">
        <v>0.17</v>
      </c>
      <c r="H134" s="230">
        <v>0.18</v>
      </c>
      <c r="I134" s="230" t="s">
        <v>186</v>
      </c>
      <c r="J134" s="230">
        <v>1.01</v>
      </c>
      <c r="K134" s="233">
        <v>2.7</v>
      </c>
      <c r="L134" s="230">
        <v>0.2</v>
      </c>
      <c r="M134" s="230" t="s">
        <v>131</v>
      </c>
      <c r="N134" s="230" t="s">
        <v>131</v>
      </c>
      <c r="O134" s="230">
        <v>0.36</v>
      </c>
      <c r="P134" s="233">
        <f t="shared" ref="P134:P135" si="48">10^((LOG(L134*24)-4.3)/2.8)</f>
        <v>5.1001876607963514E-2</v>
      </c>
      <c r="Q134" s="164" t="s">
        <v>131</v>
      </c>
      <c r="R134" s="259">
        <f t="shared" si="45"/>
        <v>15.388397248039432</v>
      </c>
      <c r="S134" s="271"/>
      <c r="T134" s="271"/>
      <c r="V134" s="203">
        <f>6.531-(7.326*O134)+(15.8*(H134^2))+(3.809*(O134^2))+(3.44*((E134+F134))*H134)-(4.989*(E134+F134)*O134)+(16.1*((E134+F134)^2)*(O134^2))+(16*H134*(O134^2))-(13.6*((E134+F134)^2)*H134)-(34.8*(H134^2)*O134)-(7.99*((E134+F134)^2)*O134)</f>
        <v>2.7336138000000014</v>
      </c>
    </row>
    <row r="135" spans="2:22" s="165" customFormat="1" x14ac:dyDescent="0.2">
      <c r="B135" s="302"/>
      <c r="C135" s="297"/>
      <c r="D135" s="230" t="s">
        <v>391</v>
      </c>
      <c r="E135" s="230">
        <v>0.15</v>
      </c>
      <c r="F135" s="230">
        <v>0.24</v>
      </c>
      <c r="G135" s="233">
        <v>0.1</v>
      </c>
      <c r="H135" s="230">
        <v>0.51</v>
      </c>
      <c r="I135" s="253" t="s">
        <v>6</v>
      </c>
      <c r="J135" s="253">
        <v>1.65</v>
      </c>
      <c r="K135" s="253">
        <v>2.73</v>
      </c>
      <c r="L135" s="253">
        <v>0.4</v>
      </c>
      <c r="M135" s="253" t="s">
        <v>131</v>
      </c>
      <c r="N135" s="253" t="s">
        <v>131</v>
      </c>
      <c r="O135" s="249">
        <v>0.4</v>
      </c>
      <c r="P135" s="249">
        <f t="shared" si="48"/>
        <v>6.5327624900140283E-2</v>
      </c>
      <c r="Q135" s="253" t="s">
        <v>131</v>
      </c>
      <c r="R135" s="260">
        <f t="shared" si="45"/>
        <v>116.89690587586743</v>
      </c>
      <c r="S135" s="271"/>
      <c r="T135" s="271"/>
      <c r="V135" s="203">
        <f>6.531-(7.326*O135)+(15.8*(H135^2))+(3.809*(O135^2))+(3.44*((E135+F135))*H135)-(4.989*(E135+F135)*O135)+(16.1*((E135+F135)^2)*(O135^2))+(16*H135*(O135^2))-(13.6*((E135+F135)^2)*H135)-(34.8*(H135^2)*O135)-(7.99*((E135+F135)^2)*O135)</f>
        <v>4.7612923999999976</v>
      </c>
    </row>
    <row r="136" spans="2:22" s="165" customFormat="1" x14ac:dyDescent="0.2">
      <c r="B136" s="302"/>
      <c r="C136" s="295" t="s">
        <v>615</v>
      </c>
      <c r="D136" s="235" t="s">
        <v>94</v>
      </c>
      <c r="E136" s="235">
        <v>0.12</v>
      </c>
      <c r="F136" s="235">
        <v>0.13</v>
      </c>
      <c r="G136" s="235">
        <v>0.27</v>
      </c>
      <c r="H136" s="235">
        <v>0.48</v>
      </c>
      <c r="I136" s="240" t="s">
        <v>6</v>
      </c>
      <c r="J136" s="240">
        <v>1.08</v>
      </c>
      <c r="K136" s="240">
        <v>2.66</v>
      </c>
      <c r="L136" s="240">
        <v>0.8</v>
      </c>
      <c r="M136" s="240" t="s">
        <v>131</v>
      </c>
      <c r="N136" s="240" t="s">
        <v>131</v>
      </c>
      <c r="O136" s="240">
        <v>0.59</v>
      </c>
      <c r="P136" s="243">
        <f t="shared" ref="P136:P138" si="49">O136-Q136</f>
        <v>0.35</v>
      </c>
      <c r="Q136" s="240">
        <v>0.24</v>
      </c>
      <c r="R136" s="259">
        <f t="shared" si="45"/>
        <v>84.969721467483836</v>
      </c>
      <c r="S136" s="271"/>
      <c r="T136" s="271"/>
      <c r="V136" s="203">
        <f>6.531-(7.326*O136)+(15.8*(H136^2))+(3.809*(O136^2))+(3.44*((E136+F136))*H136)-(4.989*(E136+F136)*O136)+(16.1*((E136+F136)^2)*(O136^2))+(16*H136*(O136^2))-(13.6*((E136+F136)^2)*H136)-(34.8*(H136^2)*O136)-(7.99*((E136+F136)^2)*O136)</f>
        <v>4.4422949750000011</v>
      </c>
    </row>
    <row r="137" spans="2:22" s="165" customFormat="1" x14ac:dyDescent="0.2">
      <c r="B137" s="303"/>
      <c r="C137" s="297"/>
      <c r="D137" s="235" t="s">
        <v>36</v>
      </c>
      <c r="E137" s="235">
        <v>0.09</v>
      </c>
      <c r="F137" s="235">
        <v>0.14000000000000001</v>
      </c>
      <c r="G137" s="235">
        <v>0.16</v>
      </c>
      <c r="H137" s="235">
        <v>0.61</v>
      </c>
      <c r="I137" s="242" t="s">
        <v>194</v>
      </c>
      <c r="J137" s="242">
        <v>1.46</v>
      </c>
      <c r="K137" s="242">
        <v>2.63</v>
      </c>
      <c r="L137" s="242">
        <v>0.9</v>
      </c>
      <c r="M137" s="242" t="s">
        <v>131</v>
      </c>
      <c r="N137" s="242" t="s">
        <v>131</v>
      </c>
      <c r="O137" s="242">
        <v>0.44</v>
      </c>
      <c r="P137" s="236">
        <f t="shared" si="49"/>
        <v>0.21</v>
      </c>
      <c r="Q137" s="242">
        <v>0.23</v>
      </c>
      <c r="R137" s="259">
        <f t="shared" si="45"/>
        <v>279.75156571141025</v>
      </c>
      <c r="S137" s="271"/>
      <c r="T137" s="271"/>
      <c r="V137" s="203">
        <f>6.531-(7.326*O137)+(15.8*(H137^2))+(3.809*(O137^2))+(3.44*((E137+F137))*H137)-(4.989*(E137+F137)*O137)+(16.1*((E137+F137)^2)*(O137^2))+(16*H137*(O137^2))-(13.6*((E137+F137)^2)*H137)-(34.8*(H137^2)*O137)-(7.99*((E137+F137)^2)*O137)</f>
        <v>5.6339019440000015</v>
      </c>
    </row>
    <row r="138" spans="2:22" s="165" customFormat="1" x14ac:dyDescent="0.2">
      <c r="B138" s="301" t="s">
        <v>494</v>
      </c>
      <c r="C138" s="295" t="s">
        <v>608</v>
      </c>
      <c r="D138" s="231" t="s">
        <v>84</v>
      </c>
      <c r="E138" s="290">
        <v>0.51</v>
      </c>
      <c r="F138" s="290"/>
      <c r="G138" s="231">
        <v>0.09</v>
      </c>
      <c r="H138" s="234">
        <v>0.4</v>
      </c>
      <c r="I138" s="231" t="s">
        <v>51</v>
      </c>
      <c r="J138" s="231">
        <v>1.54</v>
      </c>
      <c r="K138" s="231">
        <v>2.78</v>
      </c>
      <c r="L138" s="231">
        <v>0.5</v>
      </c>
      <c r="M138" s="231">
        <v>0.13</v>
      </c>
      <c r="N138" s="231">
        <f t="shared" ref="N138" si="50">O138-M138</f>
        <v>0.31</v>
      </c>
      <c r="O138" s="231">
        <v>0.44</v>
      </c>
      <c r="P138" s="233">
        <f t="shared" si="49"/>
        <v>0.22</v>
      </c>
      <c r="Q138" s="231">
        <v>0.22</v>
      </c>
      <c r="R138" s="261">
        <f t="shared" si="45"/>
        <v>30.744174710576797</v>
      </c>
      <c r="S138" s="271"/>
      <c r="T138" s="271"/>
      <c r="V138" s="203">
        <f>6.531-(7.326*O138)+(15.8*(H138^2))+(3.809*(O138^2))+(3.44*((E138))*H138)-(4.989*(E138)*O138)+(16.1*((E138)^2)*(O138^2))+(16*H138*(O138^2))-(13.6*((E138)^2)*H138)-(34.8*(H138^2)*O138)-(7.99*((E138)^2)*O138)</f>
        <v>3.4257005359999999</v>
      </c>
    </row>
    <row r="139" spans="2:22" s="165" customFormat="1" x14ac:dyDescent="0.2">
      <c r="B139" s="302"/>
      <c r="C139" s="296"/>
      <c r="D139" s="230" t="s">
        <v>290</v>
      </c>
      <c r="E139" s="230">
        <v>0.33</v>
      </c>
      <c r="F139" s="233">
        <v>0.6</v>
      </c>
      <c r="G139" s="230">
        <v>0.03</v>
      </c>
      <c r="H139" s="230">
        <v>0.04</v>
      </c>
      <c r="I139" s="240" t="s">
        <v>2</v>
      </c>
      <c r="J139" s="240">
        <v>1.56</v>
      </c>
      <c r="K139" s="240">
        <v>2.66</v>
      </c>
      <c r="L139" s="240">
        <v>46.4</v>
      </c>
      <c r="M139" s="240" t="s">
        <v>131</v>
      </c>
      <c r="N139" s="240" t="s">
        <v>131</v>
      </c>
      <c r="O139" s="240">
        <v>0.41</v>
      </c>
      <c r="P139" s="243">
        <f t="shared" ref="P139:P141" si="51">10^((LOG(L139*24)-4.3)/2.8)</f>
        <v>0.35678229409653212</v>
      </c>
      <c r="Q139" s="240" t="s">
        <v>131</v>
      </c>
      <c r="R139" s="259">
        <f t="shared" si="45"/>
        <v>4.6658634067193239</v>
      </c>
      <c r="S139" s="271"/>
      <c r="T139" s="271"/>
      <c r="V139" s="203">
        <f t="shared" ref="V139:V160" si="52">6.531-(7.326*O139)+(15.8*(H139^2))+(3.809*(O139^2))+(3.44*((E139+F139))*H139)-(4.989*(E139+F139)*O139)+(16.1*((E139+F139)^2)*(O139^2))+(16*H139*(O139^2))-(13.6*((E139+F139)^2)*H139)-(34.8*(H139^2)*O139)-(7.99*((E139+F139)^2)*O139)</f>
        <v>1.5402728990000005</v>
      </c>
    </row>
    <row r="140" spans="2:22" s="165" customFormat="1" x14ac:dyDescent="0.2">
      <c r="B140" s="302"/>
      <c r="C140" s="296"/>
      <c r="D140" s="231" t="s">
        <v>148</v>
      </c>
      <c r="E140" s="231">
        <v>0.26</v>
      </c>
      <c r="F140" s="231">
        <v>0.45</v>
      </c>
      <c r="G140" s="231">
        <v>0.11</v>
      </c>
      <c r="H140" s="231">
        <v>0.18</v>
      </c>
      <c r="I140" s="240" t="s">
        <v>186</v>
      </c>
      <c r="J140" s="240">
        <v>1.41</v>
      </c>
      <c r="K140" s="240">
        <v>2.58</v>
      </c>
      <c r="L140" s="240">
        <v>31.8</v>
      </c>
      <c r="M140" s="240" t="s">
        <v>131</v>
      </c>
      <c r="N140" s="240" t="s">
        <v>131</v>
      </c>
      <c r="O140" s="240">
        <v>0.45</v>
      </c>
      <c r="P140" s="243">
        <f t="shared" si="51"/>
        <v>0.31174494130065494</v>
      </c>
      <c r="Q140" s="240" t="s">
        <v>131</v>
      </c>
      <c r="R140" s="259">
        <f t="shared" si="45"/>
        <v>7.6596682621394745</v>
      </c>
      <c r="S140" s="271"/>
      <c r="T140" s="271"/>
      <c r="V140" s="203">
        <f t="shared" si="52"/>
        <v>2.0359686749999995</v>
      </c>
    </row>
    <row r="141" spans="2:22" s="165" customFormat="1" x14ac:dyDescent="0.2">
      <c r="B141" s="302"/>
      <c r="C141" s="296"/>
      <c r="D141" s="232" t="s">
        <v>407</v>
      </c>
      <c r="E141" s="232">
        <v>0.24</v>
      </c>
      <c r="F141" s="232">
        <v>0.33</v>
      </c>
      <c r="G141" s="232">
        <v>0.12</v>
      </c>
      <c r="H141" s="232">
        <v>0.31</v>
      </c>
      <c r="I141" s="247" t="s">
        <v>32</v>
      </c>
      <c r="J141" s="240">
        <v>1.24</v>
      </c>
      <c r="K141" s="240">
        <v>2.67</v>
      </c>
      <c r="L141" s="240">
        <v>3.9</v>
      </c>
      <c r="M141" s="240" t="s">
        <v>131</v>
      </c>
      <c r="N141" s="240" t="s">
        <v>131</v>
      </c>
      <c r="O141" s="240">
        <v>0.54</v>
      </c>
      <c r="P141" s="243">
        <f t="shared" si="51"/>
        <v>0.14733733260425763</v>
      </c>
      <c r="Q141" s="240" t="s">
        <v>131</v>
      </c>
      <c r="R141" s="259">
        <f t="shared" si="45"/>
        <v>14.446303721261209</v>
      </c>
      <c r="S141" s="271"/>
      <c r="T141" s="271"/>
      <c r="V141" s="203">
        <f t="shared" si="52"/>
        <v>2.6704385839999998</v>
      </c>
    </row>
    <row r="142" spans="2:22" s="165" customFormat="1" x14ac:dyDescent="0.2">
      <c r="B142" s="302"/>
      <c r="C142" s="297"/>
      <c r="D142" s="232" t="s">
        <v>418</v>
      </c>
      <c r="E142" s="232">
        <v>0.24</v>
      </c>
      <c r="F142" s="232">
        <v>0.12</v>
      </c>
      <c r="G142" s="232">
        <v>0.18</v>
      </c>
      <c r="H142" s="232">
        <v>0.47</v>
      </c>
      <c r="I142" s="232" t="s">
        <v>6</v>
      </c>
      <c r="J142" s="232">
        <v>1.52</v>
      </c>
      <c r="K142" s="232">
        <v>2.66</v>
      </c>
      <c r="L142" s="232">
        <v>1.2</v>
      </c>
      <c r="M142" s="232">
        <v>0.06</v>
      </c>
      <c r="N142" s="230">
        <f t="shared" ref="N142" si="53">O142-M142</f>
        <v>0.37</v>
      </c>
      <c r="O142" s="232">
        <v>0.43</v>
      </c>
      <c r="P142" s="236">
        <f t="shared" ref="P142" si="54">O142-Q142</f>
        <v>0.16999999999999998</v>
      </c>
      <c r="Q142" s="232">
        <v>0.26</v>
      </c>
      <c r="R142" s="260">
        <f t="shared" si="45"/>
        <v>97.72039846490668</v>
      </c>
      <c r="S142" s="271"/>
      <c r="T142" s="271"/>
      <c r="V142" s="203">
        <f t="shared" si="52"/>
        <v>4.5821103240000012</v>
      </c>
    </row>
    <row r="143" spans="2:22" s="165" customFormat="1" x14ac:dyDescent="0.2">
      <c r="B143" s="302"/>
      <c r="C143" s="295" t="s">
        <v>612</v>
      </c>
      <c r="D143" s="230" t="s">
        <v>429</v>
      </c>
      <c r="E143" s="230">
        <v>0.34</v>
      </c>
      <c r="F143" s="230">
        <v>0</v>
      </c>
      <c r="G143" s="230">
        <v>0.27</v>
      </c>
      <c r="H143" s="230">
        <v>0.39</v>
      </c>
      <c r="I143" s="230" t="s">
        <v>59</v>
      </c>
      <c r="J143" s="230">
        <v>1.08</v>
      </c>
      <c r="K143" s="230">
        <v>2.63</v>
      </c>
      <c r="L143" s="230">
        <v>2.2000000000000002</v>
      </c>
      <c r="M143" s="230" t="s">
        <v>131</v>
      </c>
      <c r="N143" s="230" t="s">
        <v>131</v>
      </c>
      <c r="O143" s="230">
        <v>0.59</v>
      </c>
      <c r="P143" s="233">
        <f t="shared" ref="P143:P147" si="55">10^((LOG(L143*24)-4.3)/2.8)</f>
        <v>0.12009145735694383</v>
      </c>
      <c r="Q143" s="164" t="s">
        <v>131</v>
      </c>
      <c r="R143" s="259">
        <f t="shared" ref="R143:R155" si="56">EXP(V143)</f>
        <v>51.014389296597805</v>
      </c>
      <c r="S143" s="271"/>
      <c r="T143" s="271"/>
      <c r="V143" s="203">
        <f t="shared" si="52"/>
        <v>3.9321077359999999</v>
      </c>
    </row>
    <row r="144" spans="2:22" s="165" customFormat="1" x14ac:dyDescent="0.2">
      <c r="B144" s="302"/>
      <c r="C144" s="296"/>
      <c r="D144" s="230" t="s">
        <v>27</v>
      </c>
      <c r="E144" s="230">
        <v>0.06</v>
      </c>
      <c r="F144" s="230">
        <v>0.01</v>
      </c>
      <c r="G144" s="233">
        <v>0.2</v>
      </c>
      <c r="H144" s="230">
        <v>0.73</v>
      </c>
      <c r="I144" s="230" t="s">
        <v>194</v>
      </c>
      <c r="J144" s="230">
        <v>1.1100000000000001</v>
      </c>
      <c r="K144" s="230">
        <v>2.62</v>
      </c>
      <c r="L144" s="230">
        <v>0.5</v>
      </c>
      <c r="M144" s="230" t="s">
        <v>131</v>
      </c>
      <c r="N144" s="230" t="s">
        <v>131</v>
      </c>
      <c r="O144" s="230">
        <v>0.57999999999999996</v>
      </c>
      <c r="P144" s="233">
        <f t="shared" si="55"/>
        <v>7.0746928222926761E-2</v>
      </c>
      <c r="Q144" s="164" t="s">
        <v>131</v>
      </c>
      <c r="R144" s="259">
        <f t="shared" si="56"/>
        <v>161.5153873769647</v>
      </c>
      <c r="S144" s="271"/>
      <c r="T144" s="271"/>
      <c r="V144" s="203">
        <f t="shared" si="52"/>
        <v>5.0846004160000051</v>
      </c>
    </row>
    <row r="145" spans="2:22" s="165" customFormat="1" x14ac:dyDescent="0.2">
      <c r="B145" s="302"/>
      <c r="C145" s="296"/>
      <c r="D145" s="232" t="s">
        <v>431</v>
      </c>
      <c r="E145" s="236">
        <v>0.4</v>
      </c>
      <c r="F145" s="232">
        <v>0</v>
      </c>
      <c r="G145" s="232">
        <v>0.23</v>
      </c>
      <c r="H145" s="232">
        <v>0.37</v>
      </c>
      <c r="I145" s="240" t="s">
        <v>305</v>
      </c>
      <c r="J145" s="240">
        <v>1.1100000000000001</v>
      </c>
      <c r="K145" s="240">
        <v>2.64</v>
      </c>
      <c r="L145" s="240">
        <v>2</v>
      </c>
      <c r="M145" s="240" t="s">
        <v>131</v>
      </c>
      <c r="N145" s="240" t="s">
        <v>131</v>
      </c>
      <c r="O145" s="240">
        <v>0.57999999999999996</v>
      </c>
      <c r="P145" s="233">
        <f t="shared" si="55"/>
        <v>0.11607241310040284</v>
      </c>
      <c r="Q145" s="240" t="s">
        <v>131</v>
      </c>
      <c r="R145" s="259">
        <f t="shared" si="56"/>
        <v>37.570997136590805</v>
      </c>
      <c r="S145" s="271"/>
      <c r="T145" s="271"/>
      <c r="V145" s="203">
        <f t="shared" si="52"/>
        <v>3.6262324000000019</v>
      </c>
    </row>
    <row r="146" spans="2:22" s="165" customFormat="1" x14ac:dyDescent="0.2">
      <c r="B146" s="302"/>
      <c r="C146" s="296"/>
      <c r="D146" s="230" t="s">
        <v>384</v>
      </c>
      <c r="E146" s="230">
        <v>0.11</v>
      </c>
      <c r="F146" s="230">
        <v>0</v>
      </c>
      <c r="G146" s="230">
        <v>0.39</v>
      </c>
      <c r="H146" s="233">
        <v>0.5</v>
      </c>
      <c r="I146" s="240" t="s">
        <v>6</v>
      </c>
      <c r="J146" s="240">
        <v>1.1200000000000001</v>
      </c>
      <c r="K146" s="240">
        <v>2.63</v>
      </c>
      <c r="L146" s="240">
        <v>0.5</v>
      </c>
      <c r="M146" s="240" t="s">
        <v>131</v>
      </c>
      <c r="N146" s="240" t="s">
        <v>131</v>
      </c>
      <c r="O146" s="240">
        <v>0.56999999999999995</v>
      </c>
      <c r="P146" s="243">
        <f t="shared" si="55"/>
        <v>7.0746928222926761E-2</v>
      </c>
      <c r="Q146" s="240" t="s">
        <v>131</v>
      </c>
      <c r="R146" s="259">
        <f t="shared" si="56"/>
        <v>146.23582217213573</v>
      </c>
      <c r="S146" s="271"/>
      <c r="T146" s="271"/>
      <c r="V146" s="203">
        <f t="shared" si="52"/>
        <v>4.9852205389999993</v>
      </c>
    </row>
    <row r="147" spans="2:22" s="165" customFormat="1" x14ac:dyDescent="0.2">
      <c r="B147" s="302"/>
      <c r="C147" s="296"/>
      <c r="D147" s="232" t="s">
        <v>105</v>
      </c>
      <c r="E147" s="232">
        <v>0.57999999999999996</v>
      </c>
      <c r="F147" s="232">
        <v>0.27</v>
      </c>
      <c r="G147" s="232">
        <v>0.05</v>
      </c>
      <c r="H147" s="236">
        <v>0.1</v>
      </c>
      <c r="I147" s="240" t="s">
        <v>136</v>
      </c>
      <c r="J147" s="240">
        <v>1.23</v>
      </c>
      <c r="K147" s="240">
        <v>2.62</v>
      </c>
      <c r="L147" s="240">
        <v>8.3000000000000007</v>
      </c>
      <c r="M147" s="240" t="s">
        <v>131</v>
      </c>
      <c r="N147" s="240" t="s">
        <v>131</v>
      </c>
      <c r="O147" s="240">
        <v>0.53</v>
      </c>
      <c r="P147" s="243">
        <f t="shared" si="55"/>
        <v>0.1929569725170058</v>
      </c>
      <c r="Q147" s="240" t="s">
        <v>131</v>
      </c>
      <c r="R147" s="259">
        <f t="shared" si="56"/>
        <v>4.101496368284681</v>
      </c>
      <c r="S147" s="271"/>
      <c r="T147" s="271"/>
      <c r="V147" s="203">
        <f t="shared" si="52"/>
        <v>1.4113518750000003</v>
      </c>
    </row>
    <row r="148" spans="2:22" s="165" customFormat="1" x14ac:dyDescent="0.2">
      <c r="B148" s="302"/>
      <c r="C148" s="296"/>
      <c r="D148" s="232" t="s">
        <v>449</v>
      </c>
      <c r="E148" s="232">
        <v>0.53</v>
      </c>
      <c r="F148" s="232">
        <v>0.01</v>
      </c>
      <c r="G148" s="232">
        <v>0.22</v>
      </c>
      <c r="H148" s="232">
        <v>0.24</v>
      </c>
      <c r="I148" s="247" t="s">
        <v>32</v>
      </c>
      <c r="J148" s="240">
        <v>1.1399999999999999</v>
      </c>
      <c r="K148" s="240">
        <v>2.58</v>
      </c>
      <c r="L148" s="240">
        <v>0.5</v>
      </c>
      <c r="M148" s="240" t="s">
        <v>131</v>
      </c>
      <c r="N148" s="240" t="s">
        <v>131</v>
      </c>
      <c r="O148" s="240">
        <v>0.56000000000000005</v>
      </c>
      <c r="P148" s="243">
        <f t="shared" ref="P148:P160" si="57">10^((LOG(L148*24)-4.3)/2.8)</f>
        <v>7.0746928222926761E-2</v>
      </c>
      <c r="Q148" s="240" t="s">
        <v>131</v>
      </c>
      <c r="R148" s="259">
        <f t="shared" si="56"/>
        <v>15.921132200351579</v>
      </c>
      <c r="S148" s="271"/>
      <c r="T148" s="271"/>
      <c r="V148" s="203">
        <f t="shared" si="52"/>
        <v>2.7676472960000003</v>
      </c>
    </row>
    <row r="149" spans="2:22" s="165" customFormat="1" x14ac:dyDescent="0.2">
      <c r="B149" s="302"/>
      <c r="C149" s="296"/>
      <c r="D149" s="232" t="s">
        <v>453</v>
      </c>
      <c r="E149" s="232">
        <v>0.85</v>
      </c>
      <c r="F149" s="232">
        <v>0.02</v>
      </c>
      <c r="G149" s="232">
        <v>7.0000000000000007E-2</v>
      </c>
      <c r="H149" s="232">
        <v>0.06</v>
      </c>
      <c r="I149" s="240" t="s">
        <v>2</v>
      </c>
      <c r="J149" s="240">
        <v>1.1399999999999999</v>
      </c>
      <c r="K149" s="240">
        <v>2.64</v>
      </c>
      <c r="L149" s="240">
        <v>61</v>
      </c>
      <c r="M149" s="240" t="s">
        <v>131</v>
      </c>
      <c r="N149" s="240" t="s">
        <v>131</v>
      </c>
      <c r="O149" s="240">
        <v>0.56999999999999995</v>
      </c>
      <c r="P149" s="243">
        <f t="shared" si="57"/>
        <v>0.39340157909994511</v>
      </c>
      <c r="Q149" s="240" t="s">
        <v>131</v>
      </c>
      <c r="R149" s="259">
        <f t="shared" si="56"/>
        <v>4.4375479971402694</v>
      </c>
      <c r="S149" s="271"/>
      <c r="T149" s="271"/>
      <c r="V149" s="203">
        <f t="shared" si="52"/>
        <v>1.490101971000001</v>
      </c>
    </row>
    <row r="150" spans="2:22" s="165" customFormat="1" x14ac:dyDescent="0.2">
      <c r="B150" s="302"/>
      <c r="C150" s="297"/>
      <c r="D150" s="230" t="s">
        <v>24</v>
      </c>
      <c r="E150" s="230">
        <v>0.09</v>
      </c>
      <c r="F150" s="230">
        <v>0</v>
      </c>
      <c r="G150" s="230">
        <v>0.41</v>
      </c>
      <c r="H150" s="233">
        <v>0.5</v>
      </c>
      <c r="I150" s="253" t="s">
        <v>306</v>
      </c>
      <c r="J150" s="253">
        <v>1.1399999999999999</v>
      </c>
      <c r="K150" s="253">
        <v>2.67</v>
      </c>
      <c r="L150" s="253">
        <v>1</v>
      </c>
      <c r="M150" s="253" t="s">
        <v>131</v>
      </c>
      <c r="N150" s="253" t="s">
        <v>131</v>
      </c>
      <c r="O150" s="253">
        <v>0.56999999999999995</v>
      </c>
      <c r="P150" s="249">
        <f t="shared" si="57"/>
        <v>9.0618798702455219E-2</v>
      </c>
      <c r="Q150" s="253" t="s">
        <v>131</v>
      </c>
      <c r="R150" s="260">
        <f t="shared" si="56"/>
        <v>153.26811586181324</v>
      </c>
      <c r="S150" s="271"/>
      <c r="T150" s="271"/>
      <c r="V150" s="203">
        <f t="shared" si="52"/>
        <v>5.0321887790000011</v>
      </c>
    </row>
    <row r="151" spans="2:22" s="165" customFormat="1" x14ac:dyDescent="0.2">
      <c r="B151" s="302"/>
      <c r="C151" s="295" t="s">
        <v>609</v>
      </c>
      <c r="D151" s="230" t="s">
        <v>47</v>
      </c>
      <c r="E151" s="230">
        <v>0.28999999999999998</v>
      </c>
      <c r="F151" s="230">
        <v>0.31</v>
      </c>
      <c r="G151" s="230">
        <v>0.02</v>
      </c>
      <c r="H151" s="230">
        <v>0.38</v>
      </c>
      <c r="I151" s="230" t="s">
        <v>51</v>
      </c>
      <c r="J151" s="230">
        <v>1.27</v>
      </c>
      <c r="K151" s="230">
        <v>2.6</v>
      </c>
      <c r="L151" s="230">
        <v>29</v>
      </c>
      <c r="M151" s="230" t="s">
        <v>131</v>
      </c>
      <c r="N151" s="230" t="s">
        <v>131</v>
      </c>
      <c r="O151" s="230">
        <v>0.51</v>
      </c>
      <c r="P151" s="233">
        <f t="shared" si="57"/>
        <v>0.30164997930757004</v>
      </c>
      <c r="Q151" s="164" t="s">
        <v>131</v>
      </c>
      <c r="R151" s="259">
        <f t="shared" si="56"/>
        <v>12.470418254655623</v>
      </c>
      <c r="S151" s="271"/>
      <c r="T151" s="271"/>
      <c r="V151" s="203">
        <f t="shared" si="52"/>
        <v>2.5233593000000019</v>
      </c>
    </row>
    <row r="152" spans="2:22" s="165" customFormat="1" x14ac:dyDescent="0.2">
      <c r="B152" s="302"/>
      <c r="C152" s="296"/>
      <c r="D152" s="232" t="s">
        <v>459</v>
      </c>
      <c r="E152" s="232">
        <v>0.35</v>
      </c>
      <c r="F152" s="232">
        <v>0.32</v>
      </c>
      <c r="G152" s="232">
        <v>0.05</v>
      </c>
      <c r="H152" s="232">
        <v>0.28000000000000003</v>
      </c>
      <c r="I152" s="247" t="s">
        <v>32</v>
      </c>
      <c r="J152" s="240">
        <v>1.31</v>
      </c>
      <c r="K152" s="240">
        <v>2.65</v>
      </c>
      <c r="L152" s="240">
        <v>11</v>
      </c>
      <c r="M152" s="240" t="s">
        <v>131</v>
      </c>
      <c r="N152" s="240" t="s">
        <v>131</v>
      </c>
      <c r="O152" s="240">
        <v>0.51</v>
      </c>
      <c r="P152" s="243">
        <f t="shared" si="57"/>
        <v>0.21337535643569167</v>
      </c>
      <c r="Q152" s="240" t="s">
        <v>131</v>
      </c>
      <c r="R152" s="259">
        <f t="shared" si="56"/>
        <v>8.0026498573234104</v>
      </c>
      <c r="S152" s="271"/>
      <c r="T152" s="271"/>
      <c r="V152" s="203">
        <f t="shared" si="52"/>
        <v>2.0797727189999993</v>
      </c>
    </row>
    <row r="153" spans="2:22" s="165" customFormat="1" x14ac:dyDescent="0.2">
      <c r="B153" s="302"/>
      <c r="C153" s="297"/>
      <c r="D153" s="232" t="s">
        <v>460</v>
      </c>
      <c r="E153" s="232">
        <v>0.21</v>
      </c>
      <c r="F153" s="232">
        <v>0.24</v>
      </c>
      <c r="G153" s="232">
        <v>0.02</v>
      </c>
      <c r="H153" s="232">
        <v>0.53</v>
      </c>
      <c r="I153" s="232" t="s">
        <v>6</v>
      </c>
      <c r="J153" s="232">
        <v>1.21</v>
      </c>
      <c r="K153" s="232">
        <v>2.59</v>
      </c>
      <c r="L153" s="232">
        <v>22.2</v>
      </c>
      <c r="M153" s="232" t="s">
        <v>131</v>
      </c>
      <c r="N153" s="232" t="s">
        <v>131</v>
      </c>
      <c r="O153" s="232">
        <v>0.53</v>
      </c>
      <c r="P153" s="233">
        <f t="shared" si="57"/>
        <v>0.27419444285889438</v>
      </c>
      <c r="Q153" s="232" t="s">
        <v>131</v>
      </c>
      <c r="R153" s="259">
        <f t="shared" si="56"/>
        <v>36.115476125139566</v>
      </c>
      <c r="S153" s="271"/>
      <c r="T153" s="271"/>
      <c r="V153" s="203">
        <f t="shared" si="52"/>
        <v>3.5867214750000018</v>
      </c>
    </row>
    <row r="154" spans="2:22" s="165" customFormat="1" x14ac:dyDescent="0.2">
      <c r="B154" s="302"/>
      <c r="C154" s="295" t="s">
        <v>611</v>
      </c>
      <c r="D154" s="231" t="s">
        <v>162</v>
      </c>
      <c r="E154" s="231">
        <v>0.26</v>
      </c>
      <c r="F154" s="231">
        <v>0.67</v>
      </c>
      <c r="G154" s="231">
        <v>0.03</v>
      </c>
      <c r="H154" s="231">
        <v>0.04</v>
      </c>
      <c r="I154" s="231" t="s">
        <v>2</v>
      </c>
      <c r="J154" s="231">
        <v>1.48</v>
      </c>
      <c r="K154" s="231">
        <v>2.65</v>
      </c>
      <c r="L154" s="231">
        <v>6.2</v>
      </c>
      <c r="M154" s="231" t="s">
        <v>131</v>
      </c>
      <c r="N154" s="231" t="s">
        <v>131</v>
      </c>
      <c r="O154" s="231">
        <v>0.44</v>
      </c>
      <c r="P154" s="234">
        <f t="shared" si="57"/>
        <v>0.17386626815419481</v>
      </c>
      <c r="Q154" s="231" t="s">
        <v>131</v>
      </c>
      <c r="R154" s="261">
        <f t="shared" si="56"/>
        <v>4.2242725311170961</v>
      </c>
      <c r="S154" s="271"/>
      <c r="T154" s="271"/>
      <c r="V154" s="203">
        <f t="shared" si="52"/>
        <v>1.4408470639999984</v>
      </c>
    </row>
    <row r="155" spans="2:22" s="165" customFormat="1" x14ac:dyDescent="0.2">
      <c r="B155" s="302"/>
      <c r="C155" s="296"/>
      <c r="D155" s="230" t="s">
        <v>183</v>
      </c>
      <c r="E155" s="230">
        <v>0.44</v>
      </c>
      <c r="F155" s="230">
        <v>0.01</v>
      </c>
      <c r="G155" s="230">
        <v>0.32</v>
      </c>
      <c r="H155" s="230">
        <v>0.21</v>
      </c>
      <c r="I155" s="230" t="s">
        <v>305</v>
      </c>
      <c r="J155" s="230">
        <v>0.95</v>
      </c>
      <c r="K155" s="230">
        <v>2.5</v>
      </c>
      <c r="L155" s="230">
        <v>7.1</v>
      </c>
      <c r="M155" s="230" t="s">
        <v>131</v>
      </c>
      <c r="N155" s="230" t="s">
        <v>131</v>
      </c>
      <c r="O155" s="230">
        <v>0.62</v>
      </c>
      <c r="P155" s="233">
        <f t="shared" si="57"/>
        <v>0.18249002868148473</v>
      </c>
      <c r="Q155" s="164" t="s">
        <v>131</v>
      </c>
      <c r="R155" s="259">
        <f t="shared" si="56"/>
        <v>22.083408942418707</v>
      </c>
      <c r="S155" s="271"/>
      <c r="T155" s="271"/>
      <c r="V155" s="203">
        <f t="shared" si="52"/>
        <v>3.0948266000000002</v>
      </c>
    </row>
    <row r="156" spans="2:22" s="165" customFormat="1" x14ac:dyDescent="0.2">
      <c r="B156" s="302"/>
      <c r="C156" s="296"/>
      <c r="D156" s="230" t="s">
        <v>463</v>
      </c>
      <c r="E156" s="230">
        <v>0.18</v>
      </c>
      <c r="F156" s="230">
        <v>0.01</v>
      </c>
      <c r="G156" s="230">
        <v>0.46</v>
      </c>
      <c r="H156" s="230">
        <v>0.35</v>
      </c>
      <c r="I156" s="230" t="s">
        <v>186</v>
      </c>
      <c r="J156" s="230">
        <v>1.05</v>
      </c>
      <c r="K156" s="230">
        <v>2.5299999999999998</v>
      </c>
      <c r="L156" s="230">
        <v>1.3</v>
      </c>
      <c r="M156" s="230" t="s">
        <v>131</v>
      </c>
      <c r="N156" s="230" t="s">
        <v>131</v>
      </c>
      <c r="O156" s="230">
        <v>0.57999999999999996</v>
      </c>
      <c r="P156" s="233">
        <f t="shared" si="57"/>
        <v>9.9520455479791964E-2</v>
      </c>
      <c r="Q156" s="164" t="s">
        <v>131</v>
      </c>
      <c r="R156" s="259">
        <f t="shared" ref="R156:R165" si="58">EXP(V156)</f>
        <v>85.236370282722589</v>
      </c>
      <c r="S156" s="271"/>
      <c r="T156" s="271"/>
      <c r="V156" s="203">
        <f t="shared" si="52"/>
        <v>4.4454282240000023</v>
      </c>
    </row>
    <row r="157" spans="2:22" s="165" customFormat="1" x14ac:dyDescent="0.2">
      <c r="B157" s="302"/>
      <c r="C157" s="296"/>
      <c r="D157" s="232" t="s">
        <v>464</v>
      </c>
      <c r="E157" s="232">
        <v>0.17</v>
      </c>
      <c r="F157" s="232">
        <v>0.03</v>
      </c>
      <c r="G157" s="232">
        <v>0.42</v>
      </c>
      <c r="H157" s="232">
        <v>0.38</v>
      </c>
      <c r="I157" s="240" t="s">
        <v>306</v>
      </c>
      <c r="J157" s="240">
        <v>1.1399999999999999</v>
      </c>
      <c r="K157" s="240">
        <v>2.5499999999999998</v>
      </c>
      <c r="L157" s="240">
        <v>2.6</v>
      </c>
      <c r="M157" s="240" t="s">
        <v>131</v>
      </c>
      <c r="N157" s="240" t="s">
        <v>131</v>
      </c>
      <c r="O157" s="240">
        <v>0.55000000000000004</v>
      </c>
      <c r="P157" s="243">
        <f t="shared" si="57"/>
        <v>0.12747442678334339</v>
      </c>
      <c r="Q157" s="240" t="s">
        <v>131</v>
      </c>
      <c r="R157" s="259">
        <f t="shared" si="58"/>
        <v>93.296864439977497</v>
      </c>
      <c r="S157" s="271"/>
      <c r="T157" s="271"/>
      <c r="V157" s="203">
        <f t="shared" si="52"/>
        <v>4.5357865000000022</v>
      </c>
    </row>
    <row r="158" spans="2:22" s="165" customFormat="1" x14ac:dyDescent="0.2">
      <c r="B158" s="302"/>
      <c r="C158" s="296"/>
      <c r="D158" s="231" t="s">
        <v>148</v>
      </c>
      <c r="E158" s="231">
        <v>0.37</v>
      </c>
      <c r="F158" s="231">
        <v>0.11</v>
      </c>
      <c r="G158" s="231">
        <v>0.27</v>
      </c>
      <c r="H158" s="231">
        <v>0.25</v>
      </c>
      <c r="I158" s="247" t="s">
        <v>32</v>
      </c>
      <c r="J158" s="240">
        <v>1.36</v>
      </c>
      <c r="K158" s="240">
        <v>2.61</v>
      </c>
      <c r="L158" s="240">
        <v>3.5</v>
      </c>
      <c r="M158" s="240" t="s">
        <v>131</v>
      </c>
      <c r="N158" s="240" t="s">
        <v>131</v>
      </c>
      <c r="O158" s="240">
        <v>0.48</v>
      </c>
      <c r="P158" s="243">
        <f t="shared" si="57"/>
        <v>0.14175171320170782</v>
      </c>
      <c r="Q158" s="240" t="s">
        <v>131</v>
      </c>
      <c r="R158" s="259">
        <f t="shared" si="58"/>
        <v>24.734842965906786</v>
      </c>
      <c r="S158" s="271"/>
      <c r="T158" s="271"/>
      <c r="V158" s="203">
        <f t="shared" si="52"/>
        <v>3.2082128959999996</v>
      </c>
    </row>
    <row r="159" spans="2:22" s="165" customFormat="1" x14ac:dyDescent="0.2">
      <c r="B159" s="302"/>
      <c r="C159" s="296"/>
      <c r="D159" s="230" t="s">
        <v>285</v>
      </c>
      <c r="E159" s="230">
        <v>0.31</v>
      </c>
      <c r="F159" s="230">
        <v>7.0000000000000007E-2</v>
      </c>
      <c r="G159" s="230">
        <v>0.21</v>
      </c>
      <c r="H159" s="230">
        <v>0.41</v>
      </c>
      <c r="I159" s="240" t="s">
        <v>6</v>
      </c>
      <c r="J159" s="240">
        <v>1.37</v>
      </c>
      <c r="K159" s="240">
        <v>2.68</v>
      </c>
      <c r="L159" s="240">
        <v>5</v>
      </c>
      <c r="M159" s="240" t="s">
        <v>131</v>
      </c>
      <c r="N159" s="240" t="s">
        <v>131</v>
      </c>
      <c r="O159" s="240">
        <v>0.49</v>
      </c>
      <c r="P159" s="243">
        <f t="shared" si="57"/>
        <v>0.16100910837845328</v>
      </c>
      <c r="Q159" s="240" t="s">
        <v>131</v>
      </c>
      <c r="R159" s="259">
        <f t="shared" si="58"/>
        <v>55.42746028708472</v>
      </c>
      <c r="S159" s="271"/>
      <c r="T159" s="271"/>
      <c r="V159" s="203">
        <f t="shared" si="52"/>
        <v>4.0150751440000008</v>
      </c>
    </row>
    <row r="160" spans="2:22" s="165" customFormat="1" x14ac:dyDescent="0.2">
      <c r="B160" s="302"/>
      <c r="C160" s="296"/>
      <c r="D160" s="230" t="s">
        <v>475</v>
      </c>
      <c r="E160" s="230">
        <v>0.04</v>
      </c>
      <c r="F160" s="230">
        <v>0.14000000000000001</v>
      </c>
      <c r="G160" s="230">
        <v>0.21</v>
      </c>
      <c r="H160" s="230">
        <v>0.61</v>
      </c>
      <c r="I160" s="240" t="s">
        <v>194</v>
      </c>
      <c r="J160" s="240">
        <v>1.19</v>
      </c>
      <c r="K160" s="240">
        <v>2.58</v>
      </c>
      <c r="L160" s="240">
        <v>7.8</v>
      </c>
      <c r="M160" s="240" t="s">
        <v>131</v>
      </c>
      <c r="N160" s="240" t="s">
        <v>131</v>
      </c>
      <c r="O160" s="240">
        <v>0.54</v>
      </c>
      <c r="P160" s="243">
        <f t="shared" si="57"/>
        <v>0.18872242823816524</v>
      </c>
      <c r="Q160" s="240" t="s">
        <v>131</v>
      </c>
      <c r="R160" s="259">
        <f t="shared" si="58"/>
        <v>156.75203846658684</v>
      </c>
      <c r="S160" s="271"/>
      <c r="T160" s="271"/>
      <c r="V160" s="203">
        <f t="shared" si="52"/>
        <v>5.0546651839999983</v>
      </c>
    </row>
    <row r="161" spans="2:22" s="165" customFormat="1" x14ac:dyDescent="0.2">
      <c r="B161" s="303"/>
      <c r="C161" s="297"/>
      <c r="D161" s="231" t="s">
        <v>133</v>
      </c>
      <c r="E161" s="290">
        <v>0.86</v>
      </c>
      <c r="F161" s="290"/>
      <c r="G161" s="231">
        <v>0.08</v>
      </c>
      <c r="H161" s="231">
        <v>0.06</v>
      </c>
      <c r="I161" s="253" t="s">
        <v>136</v>
      </c>
      <c r="J161" s="253">
        <v>1.47</v>
      </c>
      <c r="K161" s="253">
        <v>2.75</v>
      </c>
      <c r="L161" s="253">
        <v>18.8</v>
      </c>
      <c r="M161" s="253">
        <v>0.31</v>
      </c>
      <c r="N161" s="253">
        <f t="shared" ref="N161:N163" si="59">O161-M161</f>
        <v>0.15000000000000002</v>
      </c>
      <c r="O161" s="253">
        <v>0.46</v>
      </c>
      <c r="P161" s="249">
        <f t="shared" ref="P161" si="60">O161-Q161</f>
        <v>0.4</v>
      </c>
      <c r="Q161" s="253">
        <v>0.06</v>
      </c>
      <c r="R161" s="260">
        <f t="shared" si="58"/>
        <v>4.8117818187014141</v>
      </c>
      <c r="S161" s="271"/>
      <c r="T161" s="271"/>
      <c r="V161" s="203">
        <f t="shared" ref="V161:V166" si="61">6.531-(7.326*O161)+(15.8*(H161^2))+(3.809*(O161^2))+(3.44*((E161))*H161)-(4.989*(E161)*O161)+(16.1*((E161)^2)*(O161^2))+(16*H161*(O161^2))-(13.6*((E161)^2)*H161)-(34.8*(H161^2)*O161)-(7.99*((E161)^2)*O161)</f>
        <v>1.5710674560000002</v>
      </c>
    </row>
    <row r="162" spans="2:22" x14ac:dyDescent="0.2">
      <c r="B162" s="301" t="s">
        <v>503</v>
      </c>
      <c r="C162" s="295" t="s">
        <v>608</v>
      </c>
      <c r="D162" s="141" t="s">
        <v>219</v>
      </c>
      <c r="E162" s="291">
        <v>0.57999999999999996</v>
      </c>
      <c r="F162" s="291"/>
      <c r="G162" s="240">
        <v>0.23</v>
      </c>
      <c r="H162" s="240">
        <v>0.18</v>
      </c>
      <c r="I162" s="240" t="s">
        <v>186</v>
      </c>
      <c r="J162" s="240">
        <v>1.57</v>
      </c>
      <c r="K162" s="240" t="s">
        <v>131</v>
      </c>
      <c r="L162" s="240">
        <v>0.1</v>
      </c>
      <c r="M162" s="240">
        <v>0.15</v>
      </c>
      <c r="N162" s="240">
        <f t="shared" si="59"/>
        <v>0.24000000000000002</v>
      </c>
      <c r="O162" s="240">
        <v>0.39</v>
      </c>
      <c r="P162" s="243">
        <f t="shared" ref="P162:P163" si="62">10^((LOG(L162*24)-4.3)/2.8)</f>
        <v>3.9817633375009633E-2</v>
      </c>
      <c r="Q162" s="164" t="s">
        <v>131</v>
      </c>
      <c r="R162" s="259">
        <f t="shared" si="58"/>
        <v>19.031295277107198</v>
      </c>
      <c r="S162" s="271"/>
      <c r="T162" s="271"/>
      <c r="V162" s="203">
        <f t="shared" si="61"/>
        <v>2.9460847440000011</v>
      </c>
    </row>
    <row r="163" spans="2:22" x14ac:dyDescent="0.2">
      <c r="B163" s="302"/>
      <c r="C163" s="297"/>
      <c r="D163" s="242" t="s">
        <v>502</v>
      </c>
      <c r="E163" s="287">
        <v>0.48</v>
      </c>
      <c r="F163" s="287"/>
      <c r="G163" s="242">
        <v>0.24</v>
      </c>
      <c r="H163" s="242">
        <v>0.28000000000000003</v>
      </c>
      <c r="I163" s="248" t="s">
        <v>32</v>
      </c>
      <c r="J163" s="242">
        <v>1.56</v>
      </c>
      <c r="K163" s="242" t="s">
        <v>131</v>
      </c>
      <c r="L163" s="242">
        <v>1.9</v>
      </c>
      <c r="M163" s="245">
        <v>0.1</v>
      </c>
      <c r="N163" s="240">
        <f t="shared" si="59"/>
        <v>0.30000000000000004</v>
      </c>
      <c r="O163" s="245">
        <v>0.4</v>
      </c>
      <c r="P163" s="249">
        <f t="shared" si="62"/>
        <v>0.11396543646256189</v>
      </c>
      <c r="Q163" s="253" t="s">
        <v>131</v>
      </c>
      <c r="R163" s="260">
        <f t="shared" si="58"/>
        <v>35.109396457955775</v>
      </c>
      <c r="S163" s="271"/>
      <c r="T163" s="271"/>
      <c r="V163" s="203">
        <f t="shared" si="61"/>
        <v>3.5584688000000009</v>
      </c>
    </row>
    <row r="164" spans="2:22" s="165" customFormat="1" x14ac:dyDescent="0.2">
      <c r="B164" s="302"/>
      <c r="C164" s="295" t="s">
        <v>609</v>
      </c>
      <c r="D164" s="230" t="s">
        <v>498</v>
      </c>
      <c r="E164" s="291">
        <v>0.24</v>
      </c>
      <c r="F164" s="291"/>
      <c r="G164" s="230">
        <v>0.22</v>
      </c>
      <c r="H164" s="230">
        <v>0.54</v>
      </c>
      <c r="I164" s="230" t="s">
        <v>6</v>
      </c>
      <c r="J164" s="230" t="s">
        <v>131</v>
      </c>
      <c r="K164" s="230" t="s">
        <v>131</v>
      </c>
      <c r="L164" s="230">
        <v>1.5</v>
      </c>
      <c r="M164" s="230" t="s">
        <v>131</v>
      </c>
      <c r="N164" s="230" t="s">
        <v>131</v>
      </c>
      <c r="O164" s="230">
        <v>0.47</v>
      </c>
      <c r="P164" s="233">
        <f t="shared" ref="P164:P166" si="63">10^((LOG(L164*24)-4.3)/2.8)</f>
        <v>0.10473890663038087</v>
      </c>
      <c r="Q164" s="164" t="s">
        <v>131</v>
      </c>
      <c r="R164" s="259">
        <f t="shared" si="58"/>
        <v>168.04527615213883</v>
      </c>
      <c r="S164" s="271"/>
      <c r="T164" s="271"/>
      <c r="V164" s="203">
        <f t="shared" si="61"/>
        <v>5.1242334440000015</v>
      </c>
    </row>
    <row r="165" spans="2:22" s="165" customFormat="1" x14ac:dyDescent="0.2">
      <c r="B165" s="303"/>
      <c r="C165" s="297"/>
      <c r="D165" s="230" t="s">
        <v>499</v>
      </c>
      <c r="E165" s="291">
        <v>0.19</v>
      </c>
      <c r="F165" s="291"/>
      <c r="G165" s="233">
        <v>0.2</v>
      </c>
      <c r="H165" s="230">
        <v>0.61</v>
      </c>
      <c r="I165" s="253" t="s">
        <v>194</v>
      </c>
      <c r="J165" s="253" t="s">
        <v>131</v>
      </c>
      <c r="K165" s="253" t="s">
        <v>131</v>
      </c>
      <c r="L165" s="253">
        <v>1.6</v>
      </c>
      <c r="M165" s="253" t="s">
        <v>131</v>
      </c>
      <c r="N165" s="253" t="s">
        <v>131</v>
      </c>
      <c r="O165" s="253">
        <v>0.51</v>
      </c>
      <c r="P165" s="249">
        <f t="shared" si="63"/>
        <v>0.10718112085918004</v>
      </c>
      <c r="Q165" s="253" t="s">
        <v>131</v>
      </c>
      <c r="R165" s="260">
        <f t="shared" si="58"/>
        <v>184.75511231970043</v>
      </c>
      <c r="S165" s="271"/>
      <c r="T165" s="271"/>
      <c r="V165" s="203">
        <f t="shared" si="61"/>
        <v>5.2190312309999962</v>
      </c>
    </row>
    <row r="166" spans="2:22" x14ac:dyDescent="0.2">
      <c r="B166" s="252" t="s">
        <v>504</v>
      </c>
      <c r="C166" s="232" t="s">
        <v>609</v>
      </c>
      <c r="D166" s="232" t="s">
        <v>508</v>
      </c>
      <c r="E166" s="291">
        <v>0.08</v>
      </c>
      <c r="F166" s="291"/>
      <c r="G166" s="230">
        <v>0.26</v>
      </c>
      <c r="H166" s="230">
        <v>0.67</v>
      </c>
      <c r="I166" s="232" t="s">
        <v>194</v>
      </c>
      <c r="J166" s="232">
        <v>1.1399999999999999</v>
      </c>
      <c r="K166" s="232" t="s">
        <v>131</v>
      </c>
      <c r="L166" s="232">
        <v>0.1</v>
      </c>
      <c r="M166" s="232">
        <v>0.11</v>
      </c>
      <c r="N166" s="232">
        <v>0.45</v>
      </c>
      <c r="O166" s="232">
        <v>0.56000000000000005</v>
      </c>
      <c r="P166" s="249">
        <f t="shared" si="63"/>
        <v>3.9817633375009633E-2</v>
      </c>
      <c r="Q166" s="232" t="s">
        <v>131</v>
      </c>
      <c r="R166" s="259">
        <f t="shared" ref="R166:R176" si="64">EXP(V166)</f>
        <v>187.80954371750326</v>
      </c>
      <c r="S166" s="271"/>
      <c r="T166" s="271"/>
      <c r="V166" s="203">
        <f t="shared" si="61"/>
        <v>5.2354283840000022</v>
      </c>
    </row>
    <row r="167" spans="2:22" x14ac:dyDescent="0.2">
      <c r="B167" s="301" t="s">
        <v>565</v>
      </c>
      <c r="C167" s="295" t="s">
        <v>613</v>
      </c>
      <c r="D167" s="231" t="s">
        <v>512</v>
      </c>
      <c r="E167" s="231">
        <v>0.28000000000000003</v>
      </c>
      <c r="F167" s="231">
        <v>0.12</v>
      </c>
      <c r="G167" s="231">
        <v>0.28000000000000003</v>
      </c>
      <c r="H167" s="231">
        <v>0.32</v>
      </c>
      <c r="I167" s="231" t="s">
        <v>59</v>
      </c>
      <c r="J167" s="231">
        <v>1.56</v>
      </c>
      <c r="K167" s="231">
        <v>2.54</v>
      </c>
      <c r="L167" s="231">
        <v>0.4</v>
      </c>
      <c r="M167" s="231" t="s">
        <v>131</v>
      </c>
      <c r="N167" s="231" t="s">
        <v>131</v>
      </c>
      <c r="O167" s="231">
        <v>0.37</v>
      </c>
      <c r="P167" s="233">
        <f t="shared" ref="P167:P176" si="65">O167-Q167</f>
        <v>0.28000000000000003</v>
      </c>
      <c r="Q167" s="231">
        <v>0.09</v>
      </c>
      <c r="R167" s="261">
        <f t="shared" si="64"/>
        <v>68.542370397747575</v>
      </c>
      <c r="S167" s="271"/>
      <c r="T167" s="271"/>
      <c r="V167" s="203">
        <f t="shared" ref="V167:V173" si="66">6.531-(7.326*O167)+(15.8*(H167^2))+(3.809*(O167^2))+(3.44*((E167+F167))*H167)-(4.989*(E167+F167)*O167)+(16.1*((E167+F167)^2)*(O167^2))+(16*H167*(O167^2))-(13.6*((E167+F167)^2)*H167)-(34.8*(H167^2)*O167)-(7.99*((E167+F167)^2)*O167)</f>
        <v>4.2274520999999998</v>
      </c>
    </row>
    <row r="168" spans="2:22" x14ac:dyDescent="0.2">
      <c r="B168" s="302"/>
      <c r="C168" s="296"/>
      <c r="D168" s="230" t="s">
        <v>514</v>
      </c>
      <c r="E168" s="230">
        <v>0.28999999999999998</v>
      </c>
      <c r="F168" s="230">
        <v>0.05</v>
      </c>
      <c r="G168" s="230">
        <v>0.21</v>
      </c>
      <c r="H168" s="230">
        <v>0.45</v>
      </c>
      <c r="I168" s="230" t="s">
        <v>6</v>
      </c>
      <c r="J168" s="230">
        <v>1.75</v>
      </c>
      <c r="K168" s="230">
        <v>2.63</v>
      </c>
      <c r="L168" s="230">
        <v>7.0000000000000007E-2</v>
      </c>
      <c r="M168" s="230" t="s">
        <v>131</v>
      </c>
      <c r="N168" s="230" t="s">
        <v>131</v>
      </c>
      <c r="O168" s="230">
        <v>0.33</v>
      </c>
      <c r="P168" s="233">
        <f t="shared" si="65"/>
        <v>0.2</v>
      </c>
      <c r="Q168" s="164">
        <v>0.13</v>
      </c>
      <c r="R168" s="259">
        <f t="shared" si="64"/>
        <v>209.19150075514665</v>
      </c>
      <c r="S168" s="271"/>
      <c r="T168" s="271"/>
      <c r="V168" s="203">
        <f t="shared" si="66"/>
        <v>5.3432501039999982</v>
      </c>
    </row>
    <row r="169" spans="2:22" x14ac:dyDescent="0.2">
      <c r="B169" s="302"/>
      <c r="C169" s="297"/>
      <c r="D169" s="232" t="s">
        <v>515</v>
      </c>
      <c r="E169" s="236">
        <v>0.3</v>
      </c>
      <c r="F169" s="232">
        <v>7.0000000000000007E-2</v>
      </c>
      <c r="G169" s="232">
        <v>0.26</v>
      </c>
      <c r="H169" s="232">
        <v>0.37</v>
      </c>
      <c r="I169" s="232" t="s">
        <v>117</v>
      </c>
      <c r="J169" s="232">
        <v>1.63</v>
      </c>
      <c r="K169" s="232">
        <v>2.62</v>
      </c>
      <c r="L169" s="232">
        <v>7.0000000000000007E-2</v>
      </c>
      <c r="M169" s="232" t="s">
        <v>131</v>
      </c>
      <c r="N169" s="232" t="s">
        <v>131</v>
      </c>
      <c r="O169" s="232">
        <v>0.38</v>
      </c>
      <c r="P169" s="236">
        <f t="shared" si="65"/>
        <v>0.26</v>
      </c>
      <c r="Q169" s="232">
        <v>0.12</v>
      </c>
      <c r="R169" s="260">
        <f t="shared" si="64"/>
        <v>88.930806828950949</v>
      </c>
      <c r="S169" s="271"/>
      <c r="T169" s="271"/>
      <c r="V169" s="203">
        <f t="shared" si="66"/>
        <v>4.4878586159999996</v>
      </c>
    </row>
    <row r="170" spans="2:22" x14ac:dyDescent="0.2">
      <c r="B170" s="302"/>
      <c r="C170" s="295" t="s">
        <v>611</v>
      </c>
      <c r="D170" s="230" t="s">
        <v>519</v>
      </c>
      <c r="E170" s="230">
        <v>0.51</v>
      </c>
      <c r="F170" s="230">
        <v>0.18</v>
      </c>
      <c r="G170" s="230">
        <v>0.11</v>
      </c>
      <c r="H170" s="233">
        <v>0.1</v>
      </c>
      <c r="I170" s="230" t="s">
        <v>186</v>
      </c>
      <c r="J170" s="230">
        <v>1.81</v>
      </c>
      <c r="K170" s="230">
        <v>2.6</v>
      </c>
      <c r="L170" s="230">
        <v>10.8</v>
      </c>
      <c r="M170" s="230" t="s">
        <v>131</v>
      </c>
      <c r="N170" s="230" t="s">
        <v>131</v>
      </c>
      <c r="O170" s="233">
        <v>0.3</v>
      </c>
      <c r="P170" s="233">
        <f t="shared" si="65"/>
        <v>0.27999999999999997</v>
      </c>
      <c r="Q170" s="164">
        <v>0.02</v>
      </c>
      <c r="R170" s="259">
        <f t="shared" si="64"/>
        <v>19.676168841796873</v>
      </c>
      <c r="S170" s="271"/>
      <c r="T170" s="271"/>
      <c r="V170" s="203">
        <f t="shared" si="66"/>
        <v>2.9794082</v>
      </c>
    </row>
    <row r="171" spans="2:22" x14ac:dyDescent="0.2">
      <c r="B171" s="302"/>
      <c r="C171" s="297"/>
      <c r="D171" s="232" t="s">
        <v>523</v>
      </c>
      <c r="E171" s="232">
        <v>0.64</v>
      </c>
      <c r="F171" s="232">
        <v>0.17</v>
      </c>
      <c r="G171" s="232">
        <v>0.11</v>
      </c>
      <c r="H171" s="232">
        <v>0.08</v>
      </c>
      <c r="I171" s="232" t="s">
        <v>136</v>
      </c>
      <c r="J171" s="232">
        <v>1.89</v>
      </c>
      <c r="K171" s="232">
        <v>2.61</v>
      </c>
      <c r="L171" s="232">
        <v>0.3</v>
      </c>
      <c r="M171" s="232" t="s">
        <v>131</v>
      </c>
      <c r="N171" s="232" t="s">
        <v>131</v>
      </c>
      <c r="O171" s="232">
        <v>0.28000000000000003</v>
      </c>
      <c r="P171" s="236">
        <f t="shared" si="65"/>
        <v>0.26</v>
      </c>
      <c r="Q171" s="232">
        <v>0.02</v>
      </c>
      <c r="R171" s="259">
        <f t="shared" si="64"/>
        <v>14.230033182950622</v>
      </c>
      <c r="S171" s="271"/>
      <c r="T171" s="271"/>
      <c r="V171" s="203">
        <f t="shared" si="66"/>
        <v>2.6553547439999994</v>
      </c>
    </row>
    <row r="172" spans="2:22" x14ac:dyDescent="0.2">
      <c r="B172" s="302"/>
      <c r="C172" s="295" t="s">
        <v>614</v>
      </c>
      <c r="D172" s="231" t="s">
        <v>84</v>
      </c>
      <c r="E172" s="231">
        <v>0.39</v>
      </c>
      <c r="F172" s="231">
        <v>0.26</v>
      </c>
      <c r="G172" s="231">
        <v>0.16</v>
      </c>
      <c r="H172" s="231">
        <v>0.05</v>
      </c>
      <c r="I172" s="231" t="s">
        <v>186</v>
      </c>
      <c r="J172" s="231">
        <v>1.48</v>
      </c>
      <c r="K172" s="231">
        <v>2.5499999999999998</v>
      </c>
      <c r="L172" s="231">
        <v>9.6</v>
      </c>
      <c r="M172" s="231" t="s">
        <v>131</v>
      </c>
      <c r="N172" s="231" t="s">
        <v>131</v>
      </c>
      <c r="O172" s="234">
        <v>0.34</v>
      </c>
      <c r="P172" s="233">
        <f t="shared" si="65"/>
        <v>0.29000000000000004</v>
      </c>
      <c r="Q172" s="231">
        <v>0.05</v>
      </c>
      <c r="R172" s="261">
        <f t="shared" si="64"/>
        <v>18.980041885456007</v>
      </c>
      <c r="S172" s="271"/>
      <c r="T172" s="271"/>
      <c r="V172" s="203">
        <f t="shared" si="66"/>
        <v>2.9433880000000006</v>
      </c>
    </row>
    <row r="173" spans="2:22" x14ac:dyDescent="0.2">
      <c r="B173" s="303"/>
      <c r="C173" s="297"/>
      <c r="D173" s="166" t="s">
        <v>524</v>
      </c>
      <c r="E173" s="232">
        <v>0.48</v>
      </c>
      <c r="F173" s="232">
        <v>0.19</v>
      </c>
      <c r="G173" s="232">
        <v>0.13</v>
      </c>
      <c r="H173" s="232">
        <v>0.06</v>
      </c>
      <c r="I173" s="154" t="s">
        <v>32</v>
      </c>
      <c r="J173" s="232">
        <v>1.55</v>
      </c>
      <c r="K173" s="232">
        <v>2.5099999999999998</v>
      </c>
      <c r="L173" s="232">
        <v>9.6</v>
      </c>
      <c r="M173" s="232" t="s">
        <v>131</v>
      </c>
      <c r="N173" s="232" t="s">
        <v>131</v>
      </c>
      <c r="O173" s="236">
        <v>0.38</v>
      </c>
      <c r="P173" s="236">
        <f t="shared" si="65"/>
        <v>0.34</v>
      </c>
      <c r="Q173" s="232">
        <v>0.04</v>
      </c>
      <c r="R173" s="262">
        <f t="shared" si="64"/>
        <v>13.839044323014134</v>
      </c>
      <c r="S173" s="271"/>
      <c r="T173" s="271"/>
      <c r="V173" s="203">
        <f t="shared" si="66"/>
        <v>2.6274938960000007</v>
      </c>
    </row>
    <row r="174" spans="2:22" x14ac:dyDescent="0.2">
      <c r="B174" s="301" t="s">
        <v>566</v>
      </c>
      <c r="C174" s="295" t="s">
        <v>608</v>
      </c>
      <c r="D174" s="241" t="s">
        <v>131</v>
      </c>
      <c r="E174" s="290">
        <v>0.38</v>
      </c>
      <c r="F174" s="290"/>
      <c r="G174" s="241">
        <v>0.47</v>
      </c>
      <c r="H174" s="241">
        <v>0.15</v>
      </c>
      <c r="I174" s="241" t="s">
        <v>305</v>
      </c>
      <c r="J174" s="246">
        <v>1.63</v>
      </c>
      <c r="K174" s="241">
        <v>2.58</v>
      </c>
      <c r="L174" s="241">
        <v>0.3</v>
      </c>
      <c r="M174" s="201">
        <f t="shared" ref="M174:M175" si="67">O174-N174</f>
        <v>3.999999999999998E-2</v>
      </c>
      <c r="N174" s="189">
        <v>0.33</v>
      </c>
      <c r="O174" s="241">
        <v>0.37</v>
      </c>
      <c r="P174" s="243">
        <f t="shared" ref="P174:P175" si="68">10^((LOG(L174*24)-4.3)/2.8)</f>
        <v>5.8948925261695886E-2</v>
      </c>
      <c r="Q174" s="241" t="s">
        <v>131</v>
      </c>
      <c r="R174" s="259">
        <f t="shared" si="64"/>
        <v>45.95274454672326</v>
      </c>
      <c r="S174" s="271"/>
      <c r="T174" s="271"/>
      <c r="V174" s="203">
        <f>6.531-(7.326*O174)+(15.8*(H174^2))+(3.809*(O174^2))+(3.44*((E174))*H174)-(4.989*(E174)*O174)+(16.1*((E174)^2)*(O174^2))+(16*H174*(O174^2))-(13.6*((E174)^2)*H174)-(34.8*(H174^2)*O174)-(7.99*((E174)^2)*O174)</f>
        <v>3.8276135759999992</v>
      </c>
    </row>
    <row r="175" spans="2:22" x14ac:dyDescent="0.2">
      <c r="B175" s="302"/>
      <c r="C175" s="297"/>
      <c r="D175" s="242" t="s">
        <v>131</v>
      </c>
      <c r="E175" s="287">
        <v>0.22</v>
      </c>
      <c r="F175" s="287"/>
      <c r="G175" s="242">
        <v>0.34</v>
      </c>
      <c r="H175" s="242">
        <v>0.44</v>
      </c>
      <c r="I175" s="242" t="s">
        <v>6</v>
      </c>
      <c r="J175" s="248">
        <v>1.54</v>
      </c>
      <c r="K175" s="242">
        <v>2.65</v>
      </c>
      <c r="L175" s="242">
        <v>3.0000000000000001E-3</v>
      </c>
      <c r="M175" s="200">
        <f t="shared" si="67"/>
        <v>7.0000000000000007E-2</v>
      </c>
      <c r="N175" s="200">
        <v>0.31</v>
      </c>
      <c r="O175" s="242">
        <v>0.38</v>
      </c>
      <c r="P175" s="245">
        <f t="shared" si="68"/>
        <v>1.1381255612286457E-2</v>
      </c>
      <c r="Q175" s="242" t="s">
        <v>131</v>
      </c>
      <c r="R175" s="262">
        <f t="shared" si="64"/>
        <v>222.35726185685832</v>
      </c>
      <c r="S175" s="271"/>
      <c r="T175" s="271"/>
      <c r="V175" s="203">
        <f>6.531-(7.326*O175)+(15.8*(H175^2))+(3.809*(O175^2))+(3.44*((E175))*H175)-(4.989*(E175)*O175)+(16.1*((E175)^2)*(O175^2))+(16*H175*(O175^2))-(13.6*((E175)^2)*H175)-(34.8*(H175^2)*O175)-(7.99*((E175)^2)*O175)</f>
        <v>5.4042853759999989</v>
      </c>
    </row>
    <row r="176" spans="2:22" x14ac:dyDescent="0.2">
      <c r="B176" s="302"/>
      <c r="C176" s="295" t="s">
        <v>609</v>
      </c>
      <c r="D176" s="231" t="s">
        <v>302</v>
      </c>
      <c r="E176" s="231">
        <v>0.14000000000000001</v>
      </c>
      <c r="F176" s="231">
        <v>0.23</v>
      </c>
      <c r="G176" s="231">
        <v>0.28999999999999998</v>
      </c>
      <c r="H176" s="231">
        <v>0.33</v>
      </c>
      <c r="I176" s="231" t="s">
        <v>59</v>
      </c>
      <c r="J176" s="231">
        <v>1.29</v>
      </c>
      <c r="K176" s="231">
        <v>2.9</v>
      </c>
      <c r="L176" s="231">
        <v>13.3</v>
      </c>
      <c r="M176" s="231">
        <v>0.09</v>
      </c>
      <c r="N176" s="234">
        <f t="shared" ref="N176" si="69">O176-M176</f>
        <v>0.43000000000000005</v>
      </c>
      <c r="O176" s="234">
        <v>0.52</v>
      </c>
      <c r="P176" s="233">
        <f t="shared" si="65"/>
        <v>0.29000000000000004</v>
      </c>
      <c r="Q176" s="231">
        <v>0.23</v>
      </c>
      <c r="R176" s="261">
        <f t="shared" si="64"/>
        <v>44.792388077482272</v>
      </c>
      <c r="S176" s="271"/>
      <c r="T176" s="271"/>
      <c r="V176" s="203">
        <f>6.531-(7.326*O176)+(15.8*(H176^2))+(3.809*(O176^2))+(3.44*((E176+F176))*H176)-(4.989*(E176+F176)*O176)+(16.1*((E176+F176)^2)*(O176^2))+(16*H176*(O176^2))-(13.6*((E176+F176)^2)*H176)-(34.8*(H176^2)*O176)-(7.99*((E176+F176)^2)*O176)</f>
        <v>3.8020382160000019</v>
      </c>
    </row>
    <row r="177" spans="2:22" x14ac:dyDescent="0.2">
      <c r="B177" s="302"/>
      <c r="C177" s="296"/>
      <c r="D177" s="231" t="s">
        <v>158</v>
      </c>
      <c r="E177" s="290">
        <v>0.24</v>
      </c>
      <c r="F177" s="290"/>
      <c r="G177" s="231">
        <v>0.15</v>
      </c>
      <c r="H177" s="231">
        <v>0.61</v>
      </c>
      <c r="I177" s="240" t="s">
        <v>194</v>
      </c>
      <c r="J177" s="240" t="s">
        <v>131</v>
      </c>
      <c r="K177" s="240" t="s">
        <v>131</v>
      </c>
      <c r="L177" s="240">
        <v>0.4</v>
      </c>
      <c r="M177" s="240" t="s">
        <v>131</v>
      </c>
      <c r="N177" s="240" t="s">
        <v>131</v>
      </c>
      <c r="O177" s="243">
        <v>0.51</v>
      </c>
      <c r="P177" s="243">
        <f t="shared" ref="P177" si="70">10^((LOG(L177*24)-4.3)/2.8)</f>
        <v>6.5327624900140283E-2</v>
      </c>
      <c r="Q177" s="240" t="s">
        <v>131</v>
      </c>
      <c r="R177" s="259">
        <f t="shared" ref="R177" si="71">EXP(V177)</f>
        <v>151.53111690930865</v>
      </c>
      <c r="S177" s="271"/>
      <c r="T177" s="271"/>
      <c r="V177" s="203">
        <f>6.531-(7.326*O177)+(15.8*(H177^2))+(3.809*(O177^2))+(3.44*((E177+F177))*H177)-(4.989*(E177+F177)*O177)+(16.1*((E177+F177)^2)*(O177^2))+(16*H177*(O177^2))-(13.6*((E177+F177)^2)*H177)-(34.8*(H177^2)*O177)-(7.99*((E177+F177)^2)*O177)</f>
        <v>5.020790995999997</v>
      </c>
    </row>
    <row r="178" spans="2:22" x14ac:dyDescent="0.2">
      <c r="B178" s="302"/>
      <c r="C178" s="296"/>
      <c r="D178" s="231" t="s">
        <v>148</v>
      </c>
      <c r="E178" s="231">
        <v>0.08</v>
      </c>
      <c r="F178" s="233">
        <v>0.32</v>
      </c>
      <c r="G178" s="231">
        <v>0.12</v>
      </c>
      <c r="H178" s="231">
        <v>0.48</v>
      </c>
      <c r="I178" s="240" t="s">
        <v>6</v>
      </c>
      <c r="J178" s="240">
        <v>1.25</v>
      </c>
      <c r="K178" s="240">
        <v>2.54</v>
      </c>
      <c r="L178" s="240">
        <v>1.1000000000000001</v>
      </c>
      <c r="M178" s="240" t="s">
        <v>131</v>
      </c>
      <c r="N178" s="240" t="s">
        <v>131</v>
      </c>
      <c r="O178" s="240">
        <v>0.64</v>
      </c>
      <c r="P178" s="243">
        <f t="shared" ref="P178" si="72">O178-Q178</f>
        <v>0.41000000000000003</v>
      </c>
      <c r="Q178" s="240">
        <v>0.23</v>
      </c>
      <c r="R178" s="259">
        <f>EXP(V178)</f>
        <v>37.821404538709508</v>
      </c>
      <c r="S178" s="271"/>
      <c r="T178" s="271"/>
      <c r="V178" s="203">
        <f t="shared" ref="V178:V179" si="73">6.531-(7.326*O178)+(15.8*(H178^2))+(3.809*(O178^2))+(3.44*((E178+F178))*H178)-(4.989*(E178+F178)*O178)+(16.1*((E178+F178)^2)*(O178^2))+(16*H178*(O178^2))-(13.6*((E178+F178)^2)*H178)-(34.8*(H178^2)*O178)-(7.99*((E178+F178)^2)*O178)</f>
        <v>3.6328752000000009</v>
      </c>
    </row>
    <row r="179" spans="2:22" x14ac:dyDescent="0.2">
      <c r="B179" s="302"/>
      <c r="C179" s="296"/>
      <c r="D179" s="232" t="s">
        <v>557</v>
      </c>
      <c r="E179" s="232">
        <v>0.05</v>
      </c>
      <c r="F179" s="232">
        <v>0.49</v>
      </c>
      <c r="G179" s="232">
        <v>0.14000000000000001</v>
      </c>
      <c r="H179" s="232">
        <v>0.32</v>
      </c>
      <c r="I179" s="247" t="s">
        <v>32</v>
      </c>
      <c r="J179" s="240">
        <v>1.56</v>
      </c>
      <c r="K179" s="240">
        <v>2.76</v>
      </c>
      <c r="L179" s="240">
        <v>5.3</v>
      </c>
      <c r="M179" s="240" t="s">
        <v>131</v>
      </c>
      <c r="N179" s="240" t="s">
        <v>131</v>
      </c>
      <c r="O179" s="240">
        <v>0.43</v>
      </c>
      <c r="P179" s="243">
        <f t="shared" ref="P179:P182" si="74">10^((LOG(L179*24)-4.3)/2.8)</f>
        <v>0.16439486732657463</v>
      </c>
      <c r="Q179" s="240" t="s">
        <v>131</v>
      </c>
      <c r="R179" s="259">
        <f>EXP(V179)</f>
        <v>23.348961412415321</v>
      </c>
      <c r="S179" s="271"/>
      <c r="T179" s="271"/>
      <c r="V179" s="203">
        <f t="shared" si="73"/>
        <v>3.1505525039999984</v>
      </c>
    </row>
    <row r="180" spans="2:22" x14ac:dyDescent="0.2">
      <c r="B180" s="302"/>
      <c r="C180" s="297"/>
      <c r="D180" s="230" t="s">
        <v>558</v>
      </c>
      <c r="E180" s="292">
        <v>0.5</v>
      </c>
      <c r="F180" s="292"/>
      <c r="G180" s="230">
        <v>0.05</v>
      </c>
      <c r="H180" s="230">
        <v>0.45</v>
      </c>
      <c r="I180" s="253" t="s">
        <v>51</v>
      </c>
      <c r="J180" s="233">
        <v>1.3</v>
      </c>
      <c r="K180" s="230">
        <v>2.76</v>
      </c>
      <c r="L180" s="230">
        <v>0.1</v>
      </c>
      <c r="M180" s="230" t="s">
        <v>131</v>
      </c>
      <c r="N180" s="230" t="s">
        <v>131</v>
      </c>
      <c r="O180" s="230">
        <v>0.53</v>
      </c>
      <c r="P180" s="233">
        <f t="shared" si="74"/>
        <v>3.9817633375009633E-2</v>
      </c>
      <c r="Q180" s="164" t="s">
        <v>131</v>
      </c>
      <c r="R180" s="259">
        <f>EXP(V180)</f>
        <v>24.510475558907626</v>
      </c>
      <c r="S180" s="271"/>
      <c r="T180" s="271"/>
      <c r="V180" s="203">
        <f>6.531-(7.326*O180)+(15.8*(H180^2))+(3.809*(O180^2))+(3.44*((E180))*H180)-(4.989*(E180)*O180)+(16.1*((E180)^2)*(O180^2))+(16*H180*(O180^2))-(13.6*((E180)^2)*H180)-(34.8*(H180^2)*O180)-(7.99*((E180)^2)*O180)</f>
        <v>3.1991006000000022</v>
      </c>
    </row>
    <row r="181" spans="2:22" x14ac:dyDescent="0.2">
      <c r="B181" s="302"/>
      <c r="C181" s="295" t="s">
        <v>1052</v>
      </c>
      <c r="D181" s="231" t="s">
        <v>479</v>
      </c>
      <c r="E181" s="290">
        <v>0.26</v>
      </c>
      <c r="F181" s="290"/>
      <c r="G181" s="231">
        <v>0.16</v>
      </c>
      <c r="H181" s="231">
        <v>0.57999999999999996</v>
      </c>
      <c r="I181" s="230" t="s">
        <v>6</v>
      </c>
      <c r="J181" s="231">
        <v>1.32</v>
      </c>
      <c r="K181" s="234">
        <v>2.5</v>
      </c>
      <c r="L181" s="231">
        <v>15.5</v>
      </c>
      <c r="M181" s="231" t="s">
        <v>131</v>
      </c>
      <c r="N181" s="231" t="s">
        <v>131</v>
      </c>
      <c r="O181" s="231">
        <v>0.49</v>
      </c>
      <c r="P181" s="234">
        <f t="shared" si="74"/>
        <v>0.24117748623336596</v>
      </c>
      <c r="Q181" s="231" t="s">
        <v>131</v>
      </c>
      <c r="R181" s="261">
        <f>EXP(V181)</f>
        <v>149.8051090036694</v>
      </c>
      <c r="S181" s="271"/>
      <c r="T181" s="271"/>
      <c r="V181" s="203">
        <f>6.531-(7.326*O181)+(15.8*(H181^2))+(3.809*(O181^2))+(3.44*((E181))*H181)-(4.989*(E181)*O181)+(16.1*((E181)^2)*(O181^2))+(16*H181*(O181^2))-(13.6*((E181)^2)*H181)-(34.8*(H181^2)*O181)-(7.99*((E181)^2)*O181)</f>
        <v>5.0093351760000004</v>
      </c>
    </row>
    <row r="182" spans="2:22" x14ac:dyDescent="0.2">
      <c r="B182" s="303"/>
      <c r="C182" s="297"/>
      <c r="D182" s="232" t="s">
        <v>564</v>
      </c>
      <c r="E182" s="287">
        <v>0.19</v>
      </c>
      <c r="F182" s="287"/>
      <c r="G182" s="232">
        <v>0.16</v>
      </c>
      <c r="H182" s="232">
        <v>0.65</v>
      </c>
      <c r="I182" s="232" t="s">
        <v>194</v>
      </c>
      <c r="J182" s="232">
        <v>1.25</v>
      </c>
      <c r="K182" s="236">
        <v>2.6</v>
      </c>
      <c r="L182" s="232">
        <v>0.9</v>
      </c>
      <c r="M182" s="232" t="s">
        <v>131</v>
      </c>
      <c r="N182" s="232" t="s">
        <v>131</v>
      </c>
      <c r="O182" s="232">
        <v>0.46</v>
      </c>
      <c r="P182" s="249">
        <f t="shared" si="74"/>
        <v>8.72722835328021E-2</v>
      </c>
      <c r="Q182" s="253" t="s">
        <v>131</v>
      </c>
      <c r="R182" s="260">
        <f>EXP(V182)</f>
        <v>310.99097609917851</v>
      </c>
      <c r="S182" s="271"/>
      <c r="T182" s="271"/>
      <c r="V182" s="203">
        <f>6.531-(7.326*O182)+(15.8*(H182^2))+(3.809*(O182^2))+(3.44*((E182))*H182)-(4.989*(E182)*O182)+(16.1*((E182)^2)*(O182^2))+(16*H182*(O182^2))-(13.6*((E182)^2)*H182)-(34.8*(H182^2)*O182)-(7.99*((E182)^2)*O182)</f>
        <v>5.7397638960000004</v>
      </c>
    </row>
  </sheetData>
  <mergeCells count="134">
    <mergeCell ref="C164:C165"/>
    <mergeCell ref="B162:B165"/>
    <mergeCell ref="C167:C169"/>
    <mergeCell ref="C170:C171"/>
    <mergeCell ref="C172:C173"/>
    <mergeCell ref="B167:B173"/>
    <mergeCell ref="C176:C180"/>
    <mergeCell ref="C174:C175"/>
    <mergeCell ref="C181:C182"/>
    <mergeCell ref="B174:B182"/>
    <mergeCell ref="C151:C153"/>
    <mergeCell ref="C154:C161"/>
    <mergeCell ref="B138:B161"/>
    <mergeCell ref="E163:F163"/>
    <mergeCell ref="C162:C163"/>
    <mergeCell ref="C130:C131"/>
    <mergeCell ref="C132:C133"/>
    <mergeCell ref="C134:C135"/>
    <mergeCell ref="C136:C137"/>
    <mergeCell ref="B112:B137"/>
    <mergeCell ref="C138:C142"/>
    <mergeCell ref="C143:C150"/>
    <mergeCell ref="C117:C119"/>
    <mergeCell ref="C120:C122"/>
    <mergeCell ref="C123:C124"/>
    <mergeCell ref="C125:C127"/>
    <mergeCell ref="C128:C129"/>
    <mergeCell ref="E125:F125"/>
    <mergeCell ref="E126:F126"/>
    <mergeCell ref="B110:B111"/>
    <mergeCell ref="C112:C116"/>
    <mergeCell ref="B69:B72"/>
    <mergeCell ref="C69:C70"/>
    <mergeCell ref="C71:C72"/>
    <mergeCell ref="B73:B75"/>
    <mergeCell ref="C74:C75"/>
    <mergeCell ref="C76:C80"/>
    <mergeCell ref="C81:C84"/>
    <mergeCell ref="C85:C90"/>
    <mergeCell ref="C92:C93"/>
    <mergeCell ref="B76:B95"/>
    <mergeCell ref="C94:C95"/>
    <mergeCell ref="C54:C56"/>
    <mergeCell ref="C57:C58"/>
    <mergeCell ref="C59:C63"/>
    <mergeCell ref="C64:C66"/>
    <mergeCell ref="B54:B68"/>
    <mergeCell ref="C67:C68"/>
    <mergeCell ref="C96:C101"/>
    <mergeCell ref="C102:C106"/>
    <mergeCell ref="C107:C108"/>
    <mergeCell ref="B96:B109"/>
    <mergeCell ref="B29:B33"/>
    <mergeCell ref="C29:C33"/>
    <mergeCell ref="C34:C36"/>
    <mergeCell ref="B34:B42"/>
    <mergeCell ref="C37:C42"/>
    <mergeCell ref="E182:F182"/>
    <mergeCell ref="E181:F181"/>
    <mergeCell ref="E180:F180"/>
    <mergeCell ref="E177:F177"/>
    <mergeCell ref="E174:F174"/>
    <mergeCell ref="E175:F175"/>
    <mergeCell ref="E166:F166"/>
    <mergeCell ref="E165:F165"/>
    <mergeCell ref="E164:F164"/>
    <mergeCell ref="E161:F161"/>
    <mergeCell ref="E162:F162"/>
    <mergeCell ref="E133:F133"/>
    <mergeCell ref="E138:F138"/>
    <mergeCell ref="E127:F127"/>
    <mergeCell ref="E132:F132"/>
    <mergeCell ref="E111:F111"/>
    <mergeCell ref="C43:C48"/>
    <mergeCell ref="B43:B52"/>
    <mergeCell ref="C49:C52"/>
    <mergeCell ref="E110:F110"/>
    <mergeCell ref="E109:F109"/>
    <mergeCell ref="E107:F107"/>
    <mergeCell ref="E108:F108"/>
    <mergeCell ref="E105:F105"/>
    <mergeCell ref="E106:F106"/>
    <mergeCell ref="E104:F104"/>
    <mergeCell ref="E103:F103"/>
    <mergeCell ref="E102:F102"/>
    <mergeCell ref="E100:F100"/>
    <mergeCell ref="E101:F101"/>
    <mergeCell ref="E95:F95"/>
    <mergeCell ref="E96:F96"/>
    <mergeCell ref="E97:F97"/>
    <mergeCell ref="E98:F98"/>
    <mergeCell ref="E99:F99"/>
    <mergeCell ref="E91:F91"/>
    <mergeCell ref="E92:F92"/>
    <mergeCell ref="E93:F93"/>
    <mergeCell ref="E94:F94"/>
    <mergeCell ref="E88:F88"/>
    <mergeCell ref="E90:F90"/>
    <mergeCell ref="E85:F85"/>
    <mergeCell ref="E83:F83"/>
    <mergeCell ref="E84:F84"/>
    <mergeCell ref="E81:F81"/>
    <mergeCell ref="E82:F82"/>
    <mergeCell ref="E79:F79"/>
    <mergeCell ref="E80:F80"/>
    <mergeCell ref="E2:F2"/>
    <mergeCell ref="I2:I3"/>
    <mergeCell ref="J2:K2"/>
    <mergeCell ref="L2:L3"/>
    <mergeCell ref="M2:P2"/>
    <mergeCell ref="Q2:Q3"/>
    <mergeCell ref="E76:F76"/>
    <mergeCell ref="E77:F77"/>
    <mergeCell ref="E78:F78"/>
    <mergeCell ref="E73:F73"/>
    <mergeCell ref="E74:F74"/>
    <mergeCell ref="E75:F75"/>
    <mergeCell ref="E49:F49"/>
    <mergeCell ref="E50:F50"/>
    <mergeCell ref="E48:F48"/>
    <mergeCell ref="C5:C10"/>
    <mergeCell ref="C11:C14"/>
    <mergeCell ref="C15:C19"/>
    <mergeCell ref="B5:B22"/>
    <mergeCell ref="C20:C22"/>
    <mergeCell ref="E4:H4"/>
    <mergeCell ref="J4:K4"/>
    <mergeCell ref="M4:Q4"/>
    <mergeCell ref="E23:F23"/>
    <mergeCell ref="C23:C25"/>
    <mergeCell ref="B23:B28"/>
    <mergeCell ref="C26:C28"/>
    <mergeCell ref="E24:F24"/>
    <mergeCell ref="E25:F2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3D7A-DA74-41C3-BC59-DD3CFA7ECA7D}">
  <dimension ref="A1:W239"/>
  <sheetViews>
    <sheetView topLeftCell="A205" zoomScaleNormal="100" workbookViewId="0">
      <selection activeCell="O3" sqref="O3"/>
    </sheetView>
  </sheetViews>
  <sheetFormatPr defaultColWidth="9.140625" defaultRowHeight="15" x14ac:dyDescent="0.25"/>
  <cols>
    <col min="1" max="1" width="8.85546875" style="4"/>
    <col min="2" max="7" width="9.140625" style="1"/>
    <col min="8" max="8" width="20.42578125" style="1" customWidth="1"/>
    <col min="9" max="15" width="9.140625" style="1"/>
    <col min="16" max="16" width="15.5703125" style="1" customWidth="1"/>
    <col min="17" max="17" width="9.140625" style="1"/>
    <col min="18" max="18" width="8.85546875" style="4"/>
    <col min="19" max="19" width="17.140625" style="1" customWidth="1"/>
    <col min="20" max="20" width="14.28515625" style="1" bestFit="1" customWidth="1"/>
    <col min="21" max="16384" width="9.140625" style="1"/>
  </cols>
  <sheetData>
    <row r="1" spans="1:2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0" x14ac:dyDescent="0.25">
      <c r="A2" s="5"/>
      <c r="B2" s="6"/>
      <c r="C2" s="6"/>
      <c r="D2" s="314" t="s">
        <v>2</v>
      </c>
      <c r="E2" s="314"/>
      <c r="F2" s="6"/>
      <c r="G2" s="6"/>
      <c r="H2" s="6"/>
      <c r="I2" s="314" t="s">
        <v>11</v>
      </c>
      <c r="J2" s="314"/>
      <c r="K2" s="314"/>
      <c r="L2" s="7"/>
      <c r="M2" s="313" t="s">
        <v>14</v>
      </c>
      <c r="N2" s="314"/>
      <c r="O2" s="314"/>
      <c r="P2" s="309" t="s">
        <v>592</v>
      </c>
      <c r="Q2" s="310"/>
      <c r="R2" s="8"/>
    </row>
    <row r="3" spans="1:20" ht="42.75" x14ac:dyDescent="0.2">
      <c r="A3" s="9" t="s">
        <v>0</v>
      </c>
      <c r="B3" s="10" t="s">
        <v>1</v>
      </c>
      <c r="C3" s="9" t="s">
        <v>16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28</v>
      </c>
      <c r="I3" s="9" t="s">
        <v>8</v>
      </c>
      <c r="J3" s="9" t="s">
        <v>9</v>
      </c>
      <c r="K3" s="9" t="s">
        <v>10</v>
      </c>
      <c r="L3" s="11" t="s">
        <v>597</v>
      </c>
      <c r="M3" s="12" t="s">
        <v>307</v>
      </c>
      <c r="N3" s="9" t="s">
        <v>12</v>
      </c>
      <c r="O3" s="9" t="s">
        <v>13</v>
      </c>
      <c r="P3" s="13" t="s">
        <v>593</v>
      </c>
      <c r="Q3" s="14" t="s">
        <v>594</v>
      </c>
      <c r="R3" s="15" t="s">
        <v>33</v>
      </c>
    </row>
    <row r="4" spans="1:20" ht="17.25" x14ac:dyDescent="0.25">
      <c r="A4" s="16"/>
      <c r="B4" s="17"/>
      <c r="C4" s="18" t="s">
        <v>15</v>
      </c>
      <c r="D4" s="307" t="s">
        <v>598</v>
      </c>
      <c r="E4" s="307"/>
      <c r="F4" s="307"/>
      <c r="G4" s="307"/>
      <c r="H4" s="18" t="s">
        <v>29</v>
      </c>
      <c r="I4" s="308" t="s">
        <v>599</v>
      </c>
      <c r="J4" s="308"/>
      <c r="K4" s="308"/>
      <c r="L4" s="308"/>
      <c r="M4" s="308"/>
      <c r="N4" s="308"/>
      <c r="O4" s="308"/>
      <c r="P4" s="308" t="s">
        <v>595</v>
      </c>
      <c r="Q4" s="308"/>
      <c r="R4" s="19"/>
    </row>
    <row r="5" spans="1:20" x14ac:dyDescent="0.25">
      <c r="A5" s="20">
        <v>1</v>
      </c>
      <c r="B5" s="21" t="s">
        <v>22</v>
      </c>
      <c r="C5" s="21" t="s">
        <v>27</v>
      </c>
      <c r="D5" s="21">
        <v>0.13</v>
      </c>
      <c r="E5" s="22">
        <v>0.3</v>
      </c>
      <c r="F5" s="21">
        <v>0.17</v>
      </c>
      <c r="G5" s="22">
        <v>0.4</v>
      </c>
      <c r="H5" s="21" t="s">
        <v>32</v>
      </c>
      <c r="I5" s="22">
        <v>0.18</v>
      </c>
      <c r="J5" s="22">
        <v>0.33</v>
      </c>
      <c r="K5" s="22">
        <v>0.51</v>
      </c>
      <c r="L5" s="22">
        <f>K5-O5</f>
        <v>0.29000000000000004</v>
      </c>
      <c r="M5" s="22" t="s">
        <v>131</v>
      </c>
      <c r="N5" s="22">
        <v>0.34</v>
      </c>
      <c r="O5" s="22">
        <v>0.22</v>
      </c>
      <c r="P5" s="22">
        <f>0.01*EXP(T5)</f>
        <v>0.38513055164662563</v>
      </c>
      <c r="Q5" s="23">
        <f>(K5-O5)/2</f>
        <v>0.14500000000000002</v>
      </c>
      <c r="R5" s="20" t="s">
        <v>34</v>
      </c>
      <c r="S5" s="1">
        <f>4.903*(105+0.02)^-0.4932</f>
        <v>0.4938221158867877</v>
      </c>
      <c r="T5" s="24">
        <f>6.531-(7.326*K5)+(15.8*(G5^2))+(3.809*(K5^2))+(3.44*((D5+E5))*G5)-(4.989*(D5+E5)*K5)+(16.1*((D5+E5)^2)*(K5^2))+(16*G5*(K5^2))-(13.6*((D5+E5)^2)*G5)-(34.8*(G5^2)*K5)-(7.99*((D5+E5)^2)*K5)</f>
        <v>3.6509972790000003</v>
      </c>
    </row>
    <row r="6" spans="1:20" x14ac:dyDescent="0.25">
      <c r="A6" s="25">
        <v>2</v>
      </c>
      <c r="B6" s="26" t="s">
        <v>21</v>
      </c>
      <c r="C6" s="26" t="s">
        <v>39</v>
      </c>
      <c r="D6" s="26">
        <v>0.21</v>
      </c>
      <c r="E6" s="26">
        <v>0.18</v>
      </c>
      <c r="F6" s="26">
        <v>0.17</v>
      </c>
      <c r="G6" s="26">
        <v>0.44</v>
      </c>
      <c r="H6" s="26" t="s">
        <v>6</v>
      </c>
      <c r="I6" s="26">
        <v>0.15</v>
      </c>
      <c r="J6" s="26">
        <v>0.36</v>
      </c>
      <c r="K6" s="26">
        <v>0.51</v>
      </c>
      <c r="L6" s="27">
        <f t="shared" ref="L6:L46" si="0">K6-O6</f>
        <v>0.27</v>
      </c>
      <c r="M6" s="26" t="s">
        <v>131</v>
      </c>
      <c r="N6" s="26">
        <v>0.32</v>
      </c>
      <c r="O6" s="26">
        <v>0.24</v>
      </c>
      <c r="P6" s="27">
        <f t="shared" ref="P6:P23" si="1">0.01*EXP(T6)</f>
        <v>0.51645382460601963</v>
      </c>
      <c r="Q6" s="28">
        <f t="shared" ref="Q6:Q23" si="2">(K6-O6)/2</f>
        <v>0.13500000000000001</v>
      </c>
      <c r="R6" s="29"/>
      <c r="T6" s="24">
        <f t="shared" ref="T6:T24" si="3">6.531-(7.326*K6)+(15.8*(G6^2))+(3.809*(K6^2))+(3.44*((D6+E6))*G6)-(4.989*(D6+E6)*K6)+(16.1*((D6+E6)^2)*(K6^2))+(16*G6*(K6^2))-(13.6*((D6+E6)^2)*G6)-(34.8*(G6^2)*K6)-(7.99*((D6+E6)^2)*K6)</f>
        <v>3.9444007910000005</v>
      </c>
    </row>
    <row r="7" spans="1:20" x14ac:dyDescent="0.25">
      <c r="A7" s="25">
        <v>3</v>
      </c>
      <c r="B7" s="26" t="s">
        <v>22</v>
      </c>
      <c r="C7" s="26" t="s">
        <v>45</v>
      </c>
      <c r="D7" s="18">
        <v>0.11</v>
      </c>
      <c r="E7" s="26">
        <v>0.28999999999999998</v>
      </c>
      <c r="F7" s="26">
        <v>0.15</v>
      </c>
      <c r="G7" s="26">
        <v>0.45</v>
      </c>
      <c r="H7" s="26" t="s">
        <v>6</v>
      </c>
      <c r="I7" s="26">
        <v>0.15</v>
      </c>
      <c r="J7" s="26">
        <v>0.36</v>
      </c>
      <c r="K7" s="30">
        <v>0.51</v>
      </c>
      <c r="L7" s="27">
        <f t="shared" si="0"/>
        <v>0.26</v>
      </c>
      <c r="M7" s="26" t="s">
        <v>131</v>
      </c>
      <c r="N7" s="30">
        <v>0.5</v>
      </c>
      <c r="O7" s="26">
        <v>0.25</v>
      </c>
      <c r="P7" s="27">
        <f t="shared" si="1"/>
        <v>0.49599884247083309</v>
      </c>
      <c r="Q7" s="28">
        <f t="shared" si="2"/>
        <v>0.13</v>
      </c>
      <c r="R7" s="29"/>
      <c r="T7" s="24">
        <f t="shared" si="3"/>
        <v>3.9039884999999996</v>
      </c>
    </row>
    <row r="8" spans="1:20" x14ac:dyDescent="0.25">
      <c r="A8" s="25">
        <v>4</v>
      </c>
      <c r="B8" s="18" t="s">
        <v>22</v>
      </c>
      <c r="C8" s="26" t="s">
        <v>50</v>
      </c>
      <c r="D8" s="26">
        <v>0.15</v>
      </c>
      <c r="E8" s="26">
        <v>0.22</v>
      </c>
      <c r="F8" s="26">
        <v>0.13</v>
      </c>
      <c r="G8" s="30">
        <v>0.5</v>
      </c>
      <c r="H8" s="26" t="s">
        <v>6</v>
      </c>
      <c r="I8" s="26">
        <v>0.13</v>
      </c>
      <c r="J8" s="26">
        <v>0.39</v>
      </c>
      <c r="K8" s="30">
        <v>0.52</v>
      </c>
      <c r="L8" s="27">
        <f t="shared" si="0"/>
        <v>0.24</v>
      </c>
      <c r="M8" s="26" t="s">
        <v>131</v>
      </c>
      <c r="N8" s="30">
        <v>0.38</v>
      </c>
      <c r="O8" s="26">
        <v>0.28000000000000003</v>
      </c>
      <c r="P8" s="27">
        <f t="shared" si="1"/>
        <v>0.61155745548859952</v>
      </c>
      <c r="Q8" s="28">
        <f t="shared" si="2"/>
        <v>0.12</v>
      </c>
      <c r="R8" s="29"/>
      <c r="T8" s="24">
        <f t="shared" si="3"/>
        <v>4.1134238159999992</v>
      </c>
    </row>
    <row r="9" spans="1:20" x14ac:dyDescent="0.25">
      <c r="A9" s="25">
        <v>5</v>
      </c>
      <c r="B9" s="26" t="s">
        <v>21</v>
      </c>
      <c r="C9" s="26" t="s">
        <v>56</v>
      </c>
      <c r="D9" s="26">
        <v>0.13</v>
      </c>
      <c r="E9" s="30">
        <v>0.2</v>
      </c>
      <c r="F9" s="26">
        <v>0.2</v>
      </c>
      <c r="G9" s="26">
        <v>0.47</v>
      </c>
      <c r="H9" s="26" t="s">
        <v>6</v>
      </c>
      <c r="I9" s="26">
        <v>0.14000000000000001</v>
      </c>
      <c r="J9" s="26">
        <v>0.38</v>
      </c>
      <c r="K9" s="30">
        <v>0.52</v>
      </c>
      <c r="L9" s="27">
        <f t="shared" si="0"/>
        <v>0.26</v>
      </c>
      <c r="M9" s="26" t="s">
        <v>131</v>
      </c>
      <c r="N9" s="26">
        <v>0.35</v>
      </c>
      <c r="O9" s="26">
        <v>0.26</v>
      </c>
      <c r="P9" s="27">
        <f t="shared" si="1"/>
        <v>0.72285958305916354</v>
      </c>
      <c r="Q9" s="28">
        <f t="shared" si="2"/>
        <v>0.13</v>
      </c>
      <c r="R9" s="29"/>
      <c r="T9" s="24">
        <f t="shared" si="3"/>
        <v>4.2806298960000007</v>
      </c>
    </row>
    <row r="10" spans="1:20" x14ac:dyDescent="0.25">
      <c r="A10" s="25">
        <v>6</v>
      </c>
      <c r="B10" s="26" t="s">
        <v>61</v>
      </c>
      <c r="C10" s="26" t="s">
        <v>67</v>
      </c>
      <c r="D10" s="26">
        <v>0.09</v>
      </c>
      <c r="E10" s="26">
        <v>0.24</v>
      </c>
      <c r="F10" s="26">
        <v>0.27</v>
      </c>
      <c r="G10" s="30">
        <v>0.4</v>
      </c>
      <c r="H10" s="26" t="s">
        <v>59</v>
      </c>
      <c r="I10" s="26">
        <v>0.16</v>
      </c>
      <c r="J10" s="26">
        <v>0.35</v>
      </c>
      <c r="K10" s="30">
        <v>0.51</v>
      </c>
      <c r="L10" s="27">
        <f t="shared" si="0"/>
        <v>0.29000000000000004</v>
      </c>
      <c r="M10" s="26" t="s">
        <v>131</v>
      </c>
      <c r="N10" s="30">
        <v>0.33</v>
      </c>
      <c r="O10" s="30">
        <v>0.22</v>
      </c>
      <c r="P10" s="27">
        <f t="shared" si="1"/>
        <v>0.64891089536056468</v>
      </c>
      <c r="Q10" s="28">
        <f t="shared" si="2"/>
        <v>0.14500000000000002</v>
      </c>
      <c r="R10" s="29"/>
      <c r="T10" s="24">
        <f t="shared" si="3"/>
        <v>4.1727103190000001</v>
      </c>
    </row>
    <row r="11" spans="1:20" x14ac:dyDescent="0.25">
      <c r="A11" s="25">
        <v>7</v>
      </c>
      <c r="B11" s="26" t="s">
        <v>60</v>
      </c>
      <c r="C11" s="26" t="s">
        <v>72</v>
      </c>
      <c r="D11" s="26">
        <v>0.04</v>
      </c>
      <c r="E11" s="26">
        <v>0.17</v>
      </c>
      <c r="F11" s="26">
        <v>0.27</v>
      </c>
      <c r="G11" s="26">
        <v>0.52</v>
      </c>
      <c r="H11" s="26" t="s">
        <v>6</v>
      </c>
      <c r="I11" s="30">
        <v>0.1</v>
      </c>
      <c r="J11" s="26">
        <v>0.44</v>
      </c>
      <c r="K11" s="26">
        <v>0.54</v>
      </c>
      <c r="L11" s="27">
        <f t="shared" si="0"/>
        <v>0.24000000000000005</v>
      </c>
      <c r="M11" s="26" t="s">
        <v>131</v>
      </c>
      <c r="N11" s="26">
        <v>0.41</v>
      </c>
      <c r="O11" s="30">
        <v>0.3</v>
      </c>
      <c r="P11" s="27">
        <f>0.01*EXP(T11)</f>
        <v>1.2365863874208456</v>
      </c>
      <c r="Q11" s="28">
        <f t="shared" si="2"/>
        <v>0.12000000000000002</v>
      </c>
      <c r="R11" s="29"/>
      <c r="T11" s="24">
        <f t="shared" si="3"/>
        <v>4.8175248560000012</v>
      </c>
    </row>
    <row r="12" spans="1:20" x14ac:dyDescent="0.25">
      <c r="A12" s="25">
        <v>8</v>
      </c>
      <c r="B12" s="18" t="s">
        <v>21</v>
      </c>
      <c r="C12" s="26" t="s">
        <v>74</v>
      </c>
      <c r="D12" s="26">
        <v>0.09</v>
      </c>
      <c r="E12" s="26">
        <v>0.26</v>
      </c>
      <c r="F12" s="26">
        <v>0.15</v>
      </c>
      <c r="G12" s="30">
        <v>0.5</v>
      </c>
      <c r="H12" s="26" t="s">
        <v>6</v>
      </c>
      <c r="I12" s="26">
        <v>0.13</v>
      </c>
      <c r="J12" s="26">
        <v>0.39</v>
      </c>
      <c r="K12" s="26">
        <v>0.52</v>
      </c>
      <c r="L12" s="27">
        <f t="shared" si="0"/>
        <v>0.24</v>
      </c>
      <c r="M12" s="26" t="s">
        <v>131</v>
      </c>
      <c r="N12" s="30">
        <v>0.7</v>
      </c>
      <c r="O12" s="26">
        <v>0.28000000000000003</v>
      </c>
      <c r="P12" s="27">
        <f t="shared" si="1"/>
        <v>0.68440790553363773</v>
      </c>
      <c r="Q12" s="28">
        <f t="shared" si="2"/>
        <v>0.12</v>
      </c>
      <c r="R12" s="29"/>
      <c r="T12" s="24">
        <f t="shared" si="3"/>
        <v>4.2259690000000001</v>
      </c>
    </row>
    <row r="13" spans="1:20" x14ac:dyDescent="0.25">
      <c r="A13" s="25">
        <v>9</v>
      </c>
      <c r="B13" s="18" t="s">
        <v>18</v>
      </c>
      <c r="C13" s="31" t="s">
        <v>79</v>
      </c>
      <c r="D13" s="26">
        <v>0.04</v>
      </c>
      <c r="E13" s="26">
        <v>0.34</v>
      </c>
      <c r="F13" s="26">
        <v>0.12</v>
      </c>
      <c r="G13" s="30">
        <v>0.5</v>
      </c>
      <c r="H13" s="26" t="s">
        <v>6</v>
      </c>
      <c r="I13" s="26">
        <v>0.13</v>
      </c>
      <c r="J13" s="26">
        <v>0.39</v>
      </c>
      <c r="K13" s="26">
        <v>0.52</v>
      </c>
      <c r="L13" s="27">
        <f t="shared" si="0"/>
        <v>0.25</v>
      </c>
      <c r="M13" s="26" t="s">
        <v>131</v>
      </c>
      <c r="N13" s="26">
        <v>0.34</v>
      </c>
      <c r="O13" s="26">
        <v>0.27</v>
      </c>
      <c r="P13" s="27">
        <f t="shared" si="1"/>
        <v>0.57695017386585112</v>
      </c>
      <c r="Q13" s="28">
        <f t="shared" si="2"/>
        <v>0.125</v>
      </c>
      <c r="R13" s="29"/>
      <c r="T13" s="24">
        <f t="shared" si="3"/>
        <v>4.0551708159999977</v>
      </c>
    </row>
    <row r="14" spans="1:20" x14ac:dyDescent="0.25">
      <c r="A14" s="25">
        <v>10</v>
      </c>
      <c r="B14" s="18" t="s">
        <v>19</v>
      </c>
      <c r="C14" s="26" t="s">
        <v>85</v>
      </c>
      <c r="D14" s="26">
        <v>0.13</v>
      </c>
      <c r="E14" s="26">
        <v>0.28999999999999998</v>
      </c>
      <c r="F14" s="26">
        <v>0.12</v>
      </c>
      <c r="G14" s="26">
        <v>0.46</v>
      </c>
      <c r="H14" s="26" t="s">
        <v>6</v>
      </c>
      <c r="I14" s="26">
        <v>0.15</v>
      </c>
      <c r="J14" s="26">
        <v>0.36</v>
      </c>
      <c r="K14" s="26">
        <v>0.51</v>
      </c>
      <c r="L14" s="27">
        <f t="shared" si="0"/>
        <v>0.26</v>
      </c>
      <c r="M14" s="26" t="s">
        <v>131</v>
      </c>
      <c r="N14" s="26">
        <v>0.34</v>
      </c>
      <c r="O14" s="26">
        <v>0.25</v>
      </c>
      <c r="P14" s="27">
        <f t="shared" si="1"/>
        <v>0.44696175738007166</v>
      </c>
      <c r="Q14" s="28">
        <f t="shared" si="2"/>
        <v>0.13</v>
      </c>
      <c r="R14" s="29"/>
      <c r="T14" s="24">
        <f t="shared" si="3"/>
        <v>3.7998879440000031</v>
      </c>
    </row>
    <row r="15" spans="1:20" x14ac:dyDescent="0.25">
      <c r="A15" s="25">
        <v>11</v>
      </c>
      <c r="B15" s="18" t="s">
        <v>75</v>
      </c>
      <c r="C15" s="26" t="s">
        <v>91</v>
      </c>
      <c r="D15" s="26">
        <v>0.13</v>
      </c>
      <c r="E15" s="26">
        <v>0.22</v>
      </c>
      <c r="F15" s="26">
        <v>0.19</v>
      </c>
      <c r="G15" s="26">
        <v>0.46</v>
      </c>
      <c r="H15" s="26" t="s">
        <v>6</v>
      </c>
      <c r="I15" s="26">
        <v>0.14000000000000001</v>
      </c>
      <c r="J15" s="26">
        <v>0.38</v>
      </c>
      <c r="K15" s="26">
        <v>0.52</v>
      </c>
      <c r="L15" s="27">
        <f t="shared" si="0"/>
        <v>0.27</v>
      </c>
      <c r="M15" s="26" t="s">
        <v>131</v>
      </c>
      <c r="N15" s="26">
        <v>0.36</v>
      </c>
      <c r="O15" s="26">
        <v>0.25</v>
      </c>
      <c r="P15" s="27">
        <f t="shared" si="1"/>
        <v>0.64043298905215695</v>
      </c>
      <c r="Q15" s="28">
        <f t="shared" si="2"/>
        <v>0.13500000000000001</v>
      </c>
      <c r="R15" s="29"/>
      <c r="T15" s="24">
        <f t="shared" si="3"/>
        <v>4.1595594000000009</v>
      </c>
    </row>
    <row r="16" spans="1:20" x14ac:dyDescent="0.25">
      <c r="A16" s="25">
        <v>12</v>
      </c>
      <c r="B16" s="18" t="s">
        <v>77</v>
      </c>
      <c r="C16" s="26" t="s">
        <v>99</v>
      </c>
      <c r="D16" s="26">
        <v>0.12</v>
      </c>
      <c r="E16" s="26">
        <v>0.26</v>
      </c>
      <c r="F16" s="26">
        <v>0.13</v>
      </c>
      <c r="G16" s="26">
        <v>0.49</v>
      </c>
      <c r="H16" s="26" t="s">
        <v>6</v>
      </c>
      <c r="I16" s="26">
        <v>0.14000000000000001</v>
      </c>
      <c r="J16" s="26">
        <v>0.38</v>
      </c>
      <c r="K16" s="26">
        <v>0.52</v>
      </c>
      <c r="L16" s="27">
        <f t="shared" si="0"/>
        <v>0.25</v>
      </c>
      <c r="M16" s="26" t="s">
        <v>131</v>
      </c>
      <c r="N16" s="30">
        <v>0.4</v>
      </c>
      <c r="O16" s="26">
        <v>0.27</v>
      </c>
      <c r="P16" s="27">
        <f t="shared" si="1"/>
        <v>0.56894781079329715</v>
      </c>
      <c r="Q16" s="28">
        <f t="shared" si="2"/>
        <v>0.125</v>
      </c>
      <c r="R16" s="29"/>
      <c r="T16" s="24">
        <f t="shared" si="3"/>
        <v>4.0412036159999998</v>
      </c>
    </row>
    <row r="17" spans="1:20" x14ac:dyDescent="0.25">
      <c r="A17" s="25">
        <v>13</v>
      </c>
      <c r="B17" s="18" t="s">
        <v>75</v>
      </c>
      <c r="C17" s="26" t="s">
        <v>103</v>
      </c>
      <c r="D17" s="26">
        <v>0.15</v>
      </c>
      <c r="E17" s="26">
        <v>0.28999999999999998</v>
      </c>
      <c r="F17" s="26">
        <v>0.13</v>
      </c>
      <c r="G17" s="26">
        <v>0.43</v>
      </c>
      <c r="H17" s="26" t="s">
        <v>6</v>
      </c>
      <c r="I17" s="26">
        <v>0.17</v>
      </c>
      <c r="J17" s="26">
        <v>0.34</v>
      </c>
      <c r="K17" s="26">
        <v>0.51</v>
      </c>
      <c r="L17" s="27">
        <f t="shared" si="0"/>
        <v>0.27</v>
      </c>
      <c r="M17" s="26" t="s">
        <v>131</v>
      </c>
      <c r="N17" s="26">
        <v>0.34</v>
      </c>
      <c r="O17" s="26">
        <v>0.24</v>
      </c>
      <c r="P17" s="27">
        <f t="shared" si="1"/>
        <v>0.37929453823280834</v>
      </c>
      <c r="Q17" s="28">
        <f t="shared" si="2"/>
        <v>0.13500000000000001</v>
      </c>
      <c r="R17" s="29"/>
      <c r="T17" s="24">
        <f t="shared" si="3"/>
        <v>3.6357279560000015</v>
      </c>
    </row>
    <row r="18" spans="1:20" x14ac:dyDescent="0.25">
      <c r="A18" s="25">
        <v>14</v>
      </c>
      <c r="B18" s="18" t="s">
        <v>19</v>
      </c>
      <c r="C18" s="26" t="s">
        <v>108</v>
      </c>
      <c r="D18" s="26">
        <v>0.01</v>
      </c>
      <c r="E18" s="26">
        <v>0.22</v>
      </c>
      <c r="F18" s="26">
        <v>0.24</v>
      </c>
      <c r="G18" s="26">
        <v>0.53</v>
      </c>
      <c r="H18" s="26" t="s">
        <v>6</v>
      </c>
      <c r="I18" s="30">
        <v>0.1</v>
      </c>
      <c r="J18" s="26">
        <v>0.44</v>
      </c>
      <c r="K18" s="26">
        <v>0.54</v>
      </c>
      <c r="L18" s="27">
        <f t="shared" si="0"/>
        <v>0.23000000000000004</v>
      </c>
      <c r="M18" s="26" t="s">
        <v>131</v>
      </c>
      <c r="N18" s="26">
        <v>0.41</v>
      </c>
      <c r="O18" s="26">
        <v>0.31</v>
      </c>
      <c r="P18" s="27">
        <f t="shared" si="1"/>
        <v>1.1633675712788933</v>
      </c>
      <c r="Q18" s="28">
        <f t="shared" si="2"/>
        <v>0.11500000000000002</v>
      </c>
      <c r="R18" s="29"/>
      <c r="T18" s="24">
        <f t="shared" si="3"/>
        <v>4.7564890639999993</v>
      </c>
    </row>
    <row r="19" spans="1:20" x14ac:dyDescent="0.25">
      <c r="A19" s="25">
        <v>15</v>
      </c>
      <c r="B19" s="18" t="s">
        <v>110</v>
      </c>
      <c r="C19" s="18" t="s">
        <v>115</v>
      </c>
      <c r="D19" s="18">
        <v>0.02</v>
      </c>
      <c r="E19" s="18">
        <v>0.09</v>
      </c>
      <c r="F19" s="18">
        <v>0.33</v>
      </c>
      <c r="G19" s="18">
        <v>0.56000000000000005</v>
      </c>
      <c r="H19" s="26" t="s">
        <v>6</v>
      </c>
      <c r="I19" s="18">
        <v>7.0000000000000007E-2</v>
      </c>
      <c r="J19" s="18">
        <v>0.48</v>
      </c>
      <c r="K19" s="18">
        <v>0.55000000000000004</v>
      </c>
      <c r="L19" s="27">
        <f t="shared" si="0"/>
        <v>0.22000000000000003</v>
      </c>
      <c r="M19" s="18" t="s">
        <v>131</v>
      </c>
      <c r="N19" s="18">
        <v>0.44</v>
      </c>
      <c r="O19" s="18">
        <v>0.33</v>
      </c>
      <c r="P19" s="27">
        <f t="shared" si="1"/>
        <v>1.7081327059017084</v>
      </c>
      <c r="Q19" s="28">
        <f t="shared" si="2"/>
        <v>0.11000000000000001</v>
      </c>
      <c r="R19" s="25"/>
      <c r="T19" s="24">
        <f t="shared" si="3"/>
        <v>5.1405709750000037</v>
      </c>
    </row>
    <row r="20" spans="1:20" x14ac:dyDescent="0.25">
      <c r="A20" s="25">
        <v>16</v>
      </c>
      <c r="B20" s="18" t="s">
        <v>110</v>
      </c>
      <c r="C20" s="18" t="s">
        <v>122</v>
      </c>
      <c r="D20" s="18">
        <v>0.03</v>
      </c>
      <c r="E20" s="27">
        <v>0.2</v>
      </c>
      <c r="F20" s="18">
        <v>0.36</v>
      </c>
      <c r="G20" s="18">
        <v>0.41</v>
      </c>
      <c r="H20" s="26" t="s">
        <v>68</v>
      </c>
      <c r="I20" s="18">
        <v>0.14000000000000001</v>
      </c>
      <c r="J20" s="18">
        <v>0.38</v>
      </c>
      <c r="K20" s="18">
        <v>0.52</v>
      </c>
      <c r="L20" s="27">
        <f t="shared" si="0"/>
        <v>0.29000000000000004</v>
      </c>
      <c r="M20" s="18" t="s">
        <v>131</v>
      </c>
      <c r="N20" s="18">
        <v>0.35</v>
      </c>
      <c r="O20" s="18">
        <v>0.23</v>
      </c>
      <c r="P20" s="27">
        <f t="shared" si="1"/>
        <v>0.97762909437272727</v>
      </c>
      <c r="Q20" s="28">
        <f t="shared" si="2"/>
        <v>0.14500000000000002</v>
      </c>
      <c r="R20" s="16"/>
      <c r="T20" s="24">
        <f t="shared" si="3"/>
        <v>4.5825452560000004</v>
      </c>
    </row>
    <row r="21" spans="1:20" s="32" customFormat="1" ht="15" customHeight="1" x14ac:dyDescent="0.35">
      <c r="A21" s="25">
        <v>17</v>
      </c>
      <c r="B21" s="18" t="s">
        <v>600</v>
      </c>
      <c r="C21" s="18" t="s">
        <v>123</v>
      </c>
      <c r="D21" s="18">
        <v>0</v>
      </c>
      <c r="E21" s="18">
        <v>0.68</v>
      </c>
      <c r="F21" s="18">
        <v>0.12</v>
      </c>
      <c r="G21" s="27">
        <v>0.2</v>
      </c>
      <c r="H21" s="26" t="s">
        <v>31</v>
      </c>
      <c r="I21" s="18">
        <v>0.08</v>
      </c>
      <c r="J21" s="18">
        <v>0.45</v>
      </c>
      <c r="K21" s="18">
        <v>0.53</v>
      </c>
      <c r="L21" s="27">
        <f t="shared" si="0"/>
        <v>0.25</v>
      </c>
      <c r="M21" s="18" t="s">
        <v>131</v>
      </c>
      <c r="N21" s="18">
        <v>0.34</v>
      </c>
      <c r="O21" s="18">
        <v>0.28000000000000003</v>
      </c>
      <c r="P21" s="27">
        <f t="shared" si="1"/>
        <v>7.818076840600989E-2</v>
      </c>
      <c r="Q21" s="28">
        <f t="shared" si="2"/>
        <v>0.125</v>
      </c>
      <c r="R21" s="25"/>
      <c r="T21" s="24">
        <f t="shared" si="3"/>
        <v>2.0564385959999996</v>
      </c>
    </row>
    <row r="22" spans="1:20" s="32" customFormat="1" ht="15" customHeight="1" x14ac:dyDescent="0.35">
      <c r="A22" s="25">
        <v>18</v>
      </c>
      <c r="B22" s="18" t="s">
        <v>601</v>
      </c>
      <c r="C22" s="18" t="s">
        <v>124</v>
      </c>
      <c r="D22" s="18">
        <v>0</v>
      </c>
      <c r="E22" s="18">
        <v>0.52</v>
      </c>
      <c r="F22" s="18">
        <v>0.33</v>
      </c>
      <c r="G22" s="18">
        <v>0.15</v>
      </c>
      <c r="H22" s="26" t="s">
        <v>68</v>
      </c>
      <c r="I22" s="27">
        <v>0.1</v>
      </c>
      <c r="J22" s="18">
        <v>0.45</v>
      </c>
      <c r="K22" s="18">
        <v>0.55000000000000004</v>
      </c>
      <c r="L22" s="27">
        <f t="shared" si="0"/>
        <v>0.28000000000000003</v>
      </c>
      <c r="M22" s="18" t="s">
        <v>131</v>
      </c>
      <c r="N22" s="18">
        <v>0.37</v>
      </c>
      <c r="O22" s="18">
        <v>0.27</v>
      </c>
      <c r="P22" s="27">
        <f t="shared" si="1"/>
        <v>0.15229971567031853</v>
      </c>
      <c r="Q22" s="28">
        <f t="shared" si="2"/>
        <v>0.14000000000000001</v>
      </c>
      <c r="R22" s="25"/>
      <c r="T22" s="24">
        <f t="shared" si="3"/>
        <v>2.7232652999999996</v>
      </c>
    </row>
    <row r="23" spans="1:20" s="32" customFormat="1" ht="15" customHeight="1" x14ac:dyDescent="0.35">
      <c r="A23" s="25">
        <v>19</v>
      </c>
      <c r="B23" s="18" t="s">
        <v>602</v>
      </c>
      <c r="C23" s="18" t="s">
        <v>125</v>
      </c>
      <c r="D23" s="18">
        <v>0</v>
      </c>
      <c r="E23" s="18">
        <v>0.24</v>
      </c>
      <c r="F23" s="18">
        <v>0.56000000000000005</v>
      </c>
      <c r="G23" s="27">
        <v>0.2</v>
      </c>
      <c r="H23" s="18" t="s">
        <v>117</v>
      </c>
      <c r="I23" s="18">
        <v>0.05</v>
      </c>
      <c r="J23" s="18">
        <v>0.49</v>
      </c>
      <c r="K23" s="18">
        <v>0.54</v>
      </c>
      <c r="L23" s="27">
        <f t="shared" si="0"/>
        <v>0.17000000000000004</v>
      </c>
      <c r="M23" s="18" t="s">
        <v>131</v>
      </c>
      <c r="N23" s="18">
        <v>0.44</v>
      </c>
      <c r="O23" s="18">
        <v>0.37</v>
      </c>
      <c r="P23" s="27">
        <f t="shared" si="1"/>
        <v>0.48563645499550351</v>
      </c>
      <c r="Q23" s="28">
        <f t="shared" si="2"/>
        <v>8.500000000000002E-2</v>
      </c>
      <c r="R23" s="25"/>
      <c r="T23" s="24">
        <f t="shared" si="3"/>
        <v>3.8828752159999991</v>
      </c>
    </row>
    <row r="24" spans="1:20" s="32" customFormat="1" x14ac:dyDescent="0.25">
      <c r="A24" s="33">
        <v>20</v>
      </c>
      <c r="B24" s="34" t="s">
        <v>126</v>
      </c>
      <c r="C24" s="35" t="s">
        <v>128</v>
      </c>
      <c r="D24" s="34">
        <v>0</v>
      </c>
      <c r="E24" s="36">
        <v>0.7</v>
      </c>
      <c r="F24" s="34">
        <v>0.22</v>
      </c>
      <c r="G24" s="34">
        <v>0.08</v>
      </c>
      <c r="H24" s="37" t="s">
        <v>31</v>
      </c>
      <c r="I24" s="34">
        <v>0.08</v>
      </c>
      <c r="J24" s="34">
        <v>0.47</v>
      </c>
      <c r="K24" s="34">
        <v>0.54</v>
      </c>
      <c r="L24" s="27">
        <f t="shared" si="0"/>
        <v>0.33000000000000007</v>
      </c>
      <c r="M24" s="34" t="s">
        <v>131</v>
      </c>
      <c r="N24" s="36">
        <v>0.3</v>
      </c>
      <c r="O24" s="34">
        <v>0.21</v>
      </c>
      <c r="P24" s="36">
        <f>0.01*EXP(T24)</f>
        <v>7.3869874528469104E-2</v>
      </c>
      <c r="Q24" s="38">
        <f>(K24-O24)/2</f>
        <v>0.16500000000000004</v>
      </c>
      <c r="R24" s="33"/>
      <c r="T24" s="24">
        <f t="shared" si="3"/>
        <v>1.9997199999999991</v>
      </c>
    </row>
    <row r="25" spans="1:20" s="32" customFormat="1" x14ac:dyDescent="0.25">
      <c r="A25" s="25">
        <v>21</v>
      </c>
      <c r="B25" s="18" t="s">
        <v>132</v>
      </c>
      <c r="C25" s="18" t="s">
        <v>135</v>
      </c>
      <c r="D25" s="307">
        <v>0.56000000000000005</v>
      </c>
      <c r="E25" s="307"/>
      <c r="F25" s="18">
        <v>0.03</v>
      </c>
      <c r="G25" s="18">
        <v>0.41</v>
      </c>
      <c r="H25" s="26" t="s">
        <v>51</v>
      </c>
      <c r="I25" s="18">
        <v>0.19</v>
      </c>
      <c r="J25" s="18">
        <v>0.24</v>
      </c>
      <c r="K25" s="18">
        <v>0.43</v>
      </c>
      <c r="L25" s="22">
        <f>K25-O25</f>
        <v>0.32</v>
      </c>
      <c r="M25" s="18" t="s">
        <v>131</v>
      </c>
      <c r="N25" s="18">
        <v>0.15</v>
      </c>
      <c r="O25" s="18">
        <v>0.11</v>
      </c>
      <c r="P25" s="27">
        <f t="shared" ref="P25:P87" si="4">0.01*EXP(T25)</f>
        <v>0.22977973519451755</v>
      </c>
      <c r="Q25" s="28">
        <f t="shared" ref="Q25:Q46" si="5">(K25-O25)/2</f>
        <v>0.16</v>
      </c>
      <c r="R25" s="20" t="s">
        <v>137</v>
      </c>
      <c r="T25" s="24">
        <f>6.531-(7.326*K25)+(15.8*(G25^2))+(3.809*(K25^2))+(3.44*((D25))*G25)-(4.989*(D25)*K25)+(16.1*((D25)^2)*(K25^2))+(16*G25*(K25^2))-(13.6*((D25)^2)*G25)-(34.8*(G25^2)*K25)-(7.99*((D25)^2)*K25)</f>
        <v>3.1345360839999996</v>
      </c>
    </row>
    <row r="26" spans="1:20" s="32" customFormat="1" x14ac:dyDescent="0.25">
      <c r="A26" s="25">
        <v>22</v>
      </c>
      <c r="B26" s="18" t="s">
        <v>132</v>
      </c>
      <c r="C26" s="18" t="s">
        <v>140</v>
      </c>
      <c r="D26" s="307">
        <v>0.56000000000000005</v>
      </c>
      <c r="E26" s="307"/>
      <c r="F26" s="18">
        <v>0.03</v>
      </c>
      <c r="G26" s="18">
        <v>0.41</v>
      </c>
      <c r="H26" s="26" t="s">
        <v>51</v>
      </c>
      <c r="I26" s="18">
        <v>0.22</v>
      </c>
      <c r="J26" s="18">
        <v>0.21</v>
      </c>
      <c r="K26" s="18">
        <v>0.43</v>
      </c>
      <c r="L26" s="27">
        <f t="shared" si="0"/>
        <v>0.32</v>
      </c>
      <c r="M26" s="18" t="s">
        <v>131</v>
      </c>
      <c r="N26" s="18">
        <v>0.15</v>
      </c>
      <c r="O26" s="18">
        <v>0.11</v>
      </c>
      <c r="P26" s="27">
        <f t="shared" si="4"/>
        <v>0.22977973519451755</v>
      </c>
      <c r="Q26" s="28">
        <f t="shared" si="5"/>
        <v>0.16</v>
      </c>
      <c r="R26" s="25"/>
      <c r="T26" s="24">
        <f>6.531-(7.326*K26)+(15.8*(G26^2))+(3.809*(K26^2))+(3.44*((D26))*G26)-(4.989*(D26)*K26)+(16.1*((D26)^2)*(K26^2))+(16*G26*(K26^2))-(13.6*((D26)^2)*G26)-(34.8*(G26^2)*K26)-(7.99*((D26)^2)*K26)</f>
        <v>3.1345360839999996</v>
      </c>
    </row>
    <row r="27" spans="1:20" s="32" customFormat="1" x14ac:dyDescent="0.25">
      <c r="A27" s="25">
        <v>23</v>
      </c>
      <c r="B27" s="18" t="s">
        <v>20</v>
      </c>
      <c r="C27" s="18" t="s">
        <v>142</v>
      </c>
      <c r="D27" s="307">
        <v>0.53</v>
      </c>
      <c r="E27" s="307"/>
      <c r="F27" s="18">
        <v>0.05</v>
      </c>
      <c r="G27" s="18">
        <v>0.42</v>
      </c>
      <c r="H27" s="26" t="s">
        <v>51</v>
      </c>
      <c r="I27" s="18">
        <v>0.28999999999999998</v>
      </c>
      <c r="J27" s="18">
        <v>0.15</v>
      </c>
      <c r="K27" s="18">
        <v>0.44</v>
      </c>
      <c r="L27" s="27">
        <f t="shared" si="0"/>
        <v>0.33</v>
      </c>
      <c r="M27" s="18" t="s">
        <v>131</v>
      </c>
      <c r="N27" s="18">
        <v>0.16</v>
      </c>
      <c r="O27" s="18">
        <v>0.11</v>
      </c>
      <c r="P27" s="27">
        <f t="shared" si="4"/>
        <v>0.27601994207283509</v>
      </c>
      <c r="Q27" s="28">
        <f t="shared" si="5"/>
        <v>0.16500000000000001</v>
      </c>
      <c r="R27" s="25"/>
      <c r="T27" s="24">
        <f>6.531-(7.326*K27)+(15.8*(G27^2))+(3.809*(K27^2))+(3.44*((D27))*G27)-(4.989*(D27)*K27)+(16.1*((D27)^2)*(K27^2))+(16*G27*(K27^2))-(13.6*((D27)^2)*G27)-(34.8*(G27^2)*K27)-(7.99*((D27)^2)*K27)</f>
        <v>3.3178880240000015</v>
      </c>
    </row>
    <row r="28" spans="1:20" s="32" customFormat="1" x14ac:dyDescent="0.25">
      <c r="A28" s="25">
        <v>24</v>
      </c>
      <c r="B28" s="18" t="s">
        <v>19</v>
      </c>
      <c r="C28" s="18" t="s">
        <v>144</v>
      </c>
      <c r="D28" s="18">
        <v>0.31</v>
      </c>
      <c r="E28" s="18">
        <v>0.15</v>
      </c>
      <c r="F28" s="18">
        <v>0.12</v>
      </c>
      <c r="G28" s="18">
        <v>0.42</v>
      </c>
      <c r="H28" s="26" t="s">
        <v>51</v>
      </c>
      <c r="I28" s="18">
        <v>0.35</v>
      </c>
      <c r="J28" s="18">
        <v>0.12</v>
      </c>
      <c r="K28" s="18">
        <v>0.47</v>
      </c>
      <c r="L28" s="27">
        <f t="shared" si="0"/>
        <v>0.29999999999999993</v>
      </c>
      <c r="M28" s="18" t="s">
        <v>131</v>
      </c>
      <c r="N28" s="18">
        <v>0.22</v>
      </c>
      <c r="O28" s="18">
        <v>0.17</v>
      </c>
      <c r="P28" s="27">
        <f t="shared" si="4"/>
        <v>0.3850609359637297</v>
      </c>
      <c r="Q28" s="28">
        <f t="shared" si="5"/>
        <v>0.14999999999999997</v>
      </c>
      <c r="R28" s="25"/>
      <c r="T28" s="24">
        <f>6.531-(7.326*K28)+(15.8*(G28^2))+(3.809*(K28^2))+(3.44*((D28+E28))*G28)-(4.989*(D28+E28)*K28)+(16.1*((D28+E28)^2)*(K28^2))+(16*G28*(K28^2))-(13.6*((D28+E28)^2)*G28)-(34.8*(G28^2)*K28)-(7.99*((D28+E28)^2)*K28)</f>
        <v>3.6508165040000025</v>
      </c>
    </row>
    <row r="29" spans="1:20" s="32" customFormat="1" x14ac:dyDescent="0.25">
      <c r="A29" s="25">
        <v>25</v>
      </c>
      <c r="B29" s="18" t="s">
        <v>19</v>
      </c>
      <c r="C29" s="18" t="s">
        <v>147</v>
      </c>
      <c r="D29" s="18">
        <v>0.31</v>
      </c>
      <c r="E29" s="18">
        <v>0.15</v>
      </c>
      <c r="F29" s="18">
        <v>0.12</v>
      </c>
      <c r="G29" s="18">
        <v>0.42</v>
      </c>
      <c r="H29" s="26" t="s">
        <v>51</v>
      </c>
      <c r="I29" s="18">
        <v>0.34</v>
      </c>
      <c r="J29" s="18">
        <v>0.13</v>
      </c>
      <c r="K29" s="18">
        <v>0.47</v>
      </c>
      <c r="L29" s="27">
        <f t="shared" si="0"/>
        <v>0.32999999999999996</v>
      </c>
      <c r="M29" s="18" t="s">
        <v>131</v>
      </c>
      <c r="N29" s="18">
        <v>0.21</v>
      </c>
      <c r="O29" s="18">
        <v>0.14000000000000001</v>
      </c>
      <c r="P29" s="27">
        <f t="shared" si="4"/>
        <v>0.3850609359637297</v>
      </c>
      <c r="Q29" s="28">
        <f t="shared" si="5"/>
        <v>0.16499999999999998</v>
      </c>
      <c r="R29" s="25"/>
      <c r="T29" s="24">
        <f>6.531-(7.326*K29)+(15.8*(G29^2))+(3.809*(K29^2))+(3.44*((D29+E29))*G29)-(4.989*(D29+E29)*K29)+(16.1*((D29+E29)^2)*(K29^2))+(16*G29*(K29^2))-(13.6*((D29+E29)^2)*G29)-(34.8*(G29^2)*K29)-(7.99*((D29+E29)^2)*K29)</f>
        <v>3.6508165040000025</v>
      </c>
    </row>
    <row r="30" spans="1:20" s="32" customFormat="1" x14ac:dyDescent="0.25">
      <c r="A30" s="25">
        <v>26</v>
      </c>
      <c r="B30" s="18" t="s">
        <v>19</v>
      </c>
      <c r="C30" s="18" t="s">
        <v>150</v>
      </c>
      <c r="D30" s="18">
        <v>0.26</v>
      </c>
      <c r="E30" s="18">
        <v>0.15</v>
      </c>
      <c r="F30" s="18">
        <v>0.11</v>
      </c>
      <c r="G30" s="18">
        <v>0.48</v>
      </c>
      <c r="H30" s="26" t="s">
        <v>6</v>
      </c>
      <c r="I30" s="18">
        <v>0.34</v>
      </c>
      <c r="J30" s="18">
        <v>0.13</v>
      </c>
      <c r="K30" s="18">
        <v>0.47</v>
      </c>
      <c r="L30" s="27">
        <f t="shared" si="0"/>
        <v>0.29999999999999993</v>
      </c>
      <c r="M30" s="18" t="s">
        <v>131</v>
      </c>
      <c r="N30" s="18">
        <v>0.26</v>
      </c>
      <c r="O30" s="18">
        <v>0.17</v>
      </c>
      <c r="P30" s="27">
        <f t="shared" si="4"/>
        <v>0.59289524572040286</v>
      </c>
      <c r="Q30" s="28">
        <f t="shared" si="5"/>
        <v>0.14999999999999997</v>
      </c>
      <c r="R30" s="25"/>
      <c r="T30" s="24">
        <f>6.531-(7.326*K30)+(15.8*(G30^2))+(3.809*(K30^2))+(3.44*((D30+E30))*G30)-(4.989*(D30+E30)*K30)+(16.1*((D30+E30)^2)*(K30^2))+(16*G30*(K30^2))-(13.6*((D30+E30)^2)*G30)-(34.8*(G30^2)*K30)-(7.99*((D30+E30)^2)*K30)</f>
        <v>4.0824326390000003</v>
      </c>
    </row>
    <row r="31" spans="1:20" s="32" customFormat="1" x14ac:dyDescent="0.25">
      <c r="A31" s="33">
        <v>27</v>
      </c>
      <c r="B31" s="34" t="s">
        <v>19</v>
      </c>
      <c r="C31" s="34" t="s">
        <v>147</v>
      </c>
      <c r="D31" s="34">
        <v>0.25</v>
      </c>
      <c r="E31" s="34">
        <v>0.16</v>
      </c>
      <c r="F31" s="36">
        <v>0.1</v>
      </c>
      <c r="G31" s="34">
        <v>0.49</v>
      </c>
      <c r="H31" s="37" t="s">
        <v>6</v>
      </c>
      <c r="I31" s="34">
        <v>0.34</v>
      </c>
      <c r="J31" s="34">
        <v>0.15</v>
      </c>
      <c r="K31" s="34">
        <v>0.49</v>
      </c>
      <c r="L31" s="27">
        <f t="shared" si="0"/>
        <v>0.31</v>
      </c>
      <c r="M31" s="34" t="s">
        <v>131</v>
      </c>
      <c r="N31" s="34">
        <v>0.27</v>
      </c>
      <c r="O31" s="34">
        <v>0.18</v>
      </c>
      <c r="P31" s="36">
        <f t="shared" si="4"/>
        <v>0.54480777389314672</v>
      </c>
      <c r="Q31" s="38">
        <f t="shared" si="5"/>
        <v>0.155</v>
      </c>
      <c r="R31" s="33"/>
      <c r="T31" s="24">
        <f>6.531-(7.326*K31)+(15.8*(G31^2))+(3.809*(K31^2))+(3.44*((D31+E31))*G31)-(4.989*(D31+E31)*K31)+(16.1*((D31+E31)^2)*(K31^2))+(16*G31*(K31^2))-(13.6*((D31+E31)^2)*G31)-(34.8*(G31^2)*K31)-(7.99*((D31+E31)^2)*K31)</f>
        <v>3.9978479310000004</v>
      </c>
    </row>
    <row r="32" spans="1:20" s="32" customFormat="1" x14ac:dyDescent="0.25">
      <c r="A32" s="39">
        <v>28</v>
      </c>
      <c r="B32" s="18" t="s">
        <v>76</v>
      </c>
      <c r="C32" s="18" t="s">
        <v>152</v>
      </c>
      <c r="D32" s="307">
        <v>0.15</v>
      </c>
      <c r="E32" s="307"/>
      <c r="F32" s="18">
        <v>0.12</v>
      </c>
      <c r="G32" s="18">
        <v>0.73</v>
      </c>
      <c r="H32" s="26" t="s">
        <v>194</v>
      </c>
      <c r="I32" s="18">
        <v>0.15</v>
      </c>
      <c r="J32" s="18">
        <v>0.42</v>
      </c>
      <c r="K32" s="18">
        <v>0.56999999999999995</v>
      </c>
      <c r="L32" s="22">
        <f t="shared" si="0"/>
        <v>0.24999999999999994</v>
      </c>
      <c r="M32" s="18" t="s">
        <v>131</v>
      </c>
      <c r="N32" s="18">
        <v>0.41</v>
      </c>
      <c r="O32" s="18">
        <v>0.32</v>
      </c>
      <c r="P32" s="27">
        <f t="shared" si="4"/>
        <v>1.4529054192061586</v>
      </c>
      <c r="Q32" s="28">
        <f t="shared" si="5"/>
        <v>0.12499999999999997</v>
      </c>
      <c r="R32" s="25" t="s">
        <v>176</v>
      </c>
      <c r="T32" s="24">
        <f>6.531-(7.326*K32)+(15.8*(G32^2))+(3.809*(K32^2))+(3.44*((D32))*G32)-(4.989*(D32)*K32)+(16.1*((D32)^2)*(K32^2))+(16*G32*(K32^2))-(13.6*((D32)^2)*G32)-(34.8*(G32^2)*K32)-(7.99*((D32)^2)*K32)</f>
        <v>4.9787354750000015</v>
      </c>
    </row>
    <row r="33" spans="1:23" s="32" customFormat="1" x14ac:dyDescent="0.25">
      <c r="A33" s="25">
        <v>29</v>
      </c>
      <c r="B33" s="18" t="s">
        <v>75</v>
      </c>
      <c r="C33" s="18" t="s">
        <v>156</v>
      </c>
      <c r="D33" s="18">
        <v>0.08</v>
      </c>
      <c r="E33" s="18">
        <v>0.08</v>
      </c>
      <c r="F33" s="18">
        <v>0.09</v>
      </c>
      <c r="G33" s="18">
        <v>0.75</v>
      </c>
      <c r="H33" s="26" t="s">
        <v>194</v>
      </c>
      <c r="I33" s="18">
        <v>0.18</v>
      </c>
      <c r="J33" s="27">
        <v>0.4</v>
      </c>
      <c r="K33" s="18">
        <v>0.57999999999999996</v>
      </c>
      <c r="L33" s="40" t="e">
        <f>'Parâmetros dissertação'!#REF!</f>
        <v>#REF!</v>
      </c>
      <c r="M33" s="18" t="s">
        <v>131</v>
      </c>
      <c r="N33" s="18" t="s">
        <v>131</v>
      </c>
      <c r="O33" s="18" t="s">
        <v>131</v>
      </c>
      <c r="P33" s="28">
        <f>0.01*EXP(T33)</f>
        <v>1.2682187006702805</v>
      </c>
      <c r="Q33" s="27" t="s">
        <v>131</v>
      </c>
      <c r="R33" s="25"/>
      <c r="T33" s="24">
        <f t="shared" ref="T33:T48" si="6">6.531-(7.326*K33)+(15.8*(G33^2))+(3.809*(K33^2))+(3.44*((D33+E33))*G33)-(4.989*(D33+E33)*K33)+(16.1*((D33+E33)^2)*(K33^2))+(16*G33*(K33^2))-(13.6*((D33+E33)^2)*G33)-(34.8*(G33^2)*K33)-(7.99*((D33+E33)^2)*K33)</f>
        <v>4.8427835040000069</v>
      </c>
      <c r="W33" s="32">
        <v>446.4</v>
      </c>
    </row>
    <row r="34" spans="1:23" s="32" customFormat="1" x14ac:dyDescent="0.25">
      <c r="A34" s="25">
        <v>30</v>
      </c>
      <c r="B34" s="18" t="s">
        <v>75</v>
      </c>
      <c r="C34" s="18" t="s">
        <v>177</v>
      </c>
      <c r="D34" s="18">
        <v>0.21</v>
      </c>
      <c r="E34" s="18">
        <v>0.01</v>
      </c>
      <c r="F34" s="18">
        <v>0.06</v>
      </c>
      <c r="G34" s="18">
        <f>1-F34-E34-D34</f>
        <v>0.72</v>
      </c>
      <c r="H34" s="26" t="s">
        <v>194</v>
      </c>
      <c r="I34" s="18">
        <v>0.24</v>
      </c>
      <c r="J34" s="18">
        <v>0.36</v>
      </c>
      <c r="K34" s="18">
        <v>0.61</v>
      </c>
      <c r="L34" s="40">
        <f>10^((LOG(W34,10)-4.3)/2.8)</f>
        <v>0.30349723226285741</v>
      </c>
      <c r="M34" s="18" t="s">
        <v>131</v>
      </c>
      <c r="N34" s="18" t="s">
        <v>131</v>
      </c>
      <c r="O34" s="18" t="s">
        <v>131</v>
      </c>
      <c r="P34" s="28">
        <f t="shared" si="4"/>
        <v>0.82079110469184813</v>
      </c>
      <c r="Q34" s="27" t="s">
        <v>131</v>
      </c>
      <c r="R34" s="25"/>
      <c r="T34" s="24">
        <f t="shared" si="6"/>
        <v>4.407683544000002</v>
      </c>
      <c r="W34" s="32">
        <v>708</v>
      </c>
    </row>
    <row r="35" spans="1:23" s="32" customFormat="1" x14ac:dyDescent="0.25">
      <c r="A35" s="25">
        <v>31</v>
      </c>
      <c r="B35" s="18" t="s">
        <v>75</v>
      </c>
      <c r="C35" s="18" t="s">
        <v>161</v>
      </c>
      <c r="D35" s="18">
        <v>0.21</v>
      </c>
      <c r="E35" s="18">
        <v>0.02</v>
      </c>
      <c r="F35" s="27">
        <v>0.1</v>
      </c>
      <c r="G35" s="18">
        <f>1-F35-E35-D35</f>
        <v>0.67</v>
      </c>
      <c r="H35" s="26" t="s">
        <v>194</v>
      </c>
      <c r="I35" s="27">
        <v>0.2</v>
      </c>
      <c r="J35" s="27">
        <v>0.3</v>
      </c>
      <c r="K35" s="27">
        <v>0.5</v>
      </c>
      <c r="L35" s="40">
        <f>10^((LOG(W35,10)-4.3)/2.8)</f>
        <v>0.30604987665887284</v>
      </c>
      <c r="M35" s="18" t="s">
        <v>131</v>
      </c>
      <c r="N35" s="18" t="s">
        <v>131</v>
      </c>
      <c r="O35" s="18" t="s">
        <v>131</v>
      </c>
      <c r="P35" s="28">
        <f t="shared" si="4"/>
        <v>1.9208561805470989</v>
      </c>
      <c r="Q35" s="27" t="s">
        <v>131</v>
      </c>
      <c r="R35" s="25"/>
      <c r="T35" s="24">
        <f t="shared" si="6"/>
        <v>5.2579412000000012</v>
      </c>
      <c r="W35" s="32">
        <v>724.8</v>
      </c>
    </row>
    <row r="36" spans="1:23" s="32" customFormat="1" x14ac:dyDescent="0.25">
      <c r="A36" s="25">
        <v>32</v>
      </c>
      <c r="B36" s="18" t="s">
        <v>75</v>
      </c>
      <c r="C36" s="18" t="s">
        <v>164</v>
      </c>
      <c r="D36" s="18">
        <v>0.14000000000000001</v>
      </c>
      <c r="E36" s="18">
        <v>0.04</v>
      </c>
      <c r="F36" s="18">
        <v>0.13</v>
      </c>
      <c r="G36" s="18">
        <f>1-F36-E36-D36</f>
        <v>0.69</v>
      </c>
      <c r="H36" s="26" t="s">
        <v>194</v>
      </c>
      <c r="I36" s="18">
        <v>0.26</v>
      </c>
      <c r="J36" s="18">
        <v>0.32</v>
      </c>
      <c r="K36" s="18">
        <v>0.59</v>
      </c>
      <c r="L36" s="40">
        <f>10^((LOG(W36,10)-4.3)/2.8)</f>
        <v>0.27939843166067285</v>
      </c>
      <c r="M36" s="18" t="s">
        <v>131</v>
      </c>
      <c r="N36" s="18" t="s">
        <v>131</v>
      </c>
      <c r="O36" s="18" t="s">
        <v>131</v>
      </c>
      <c r="P36" s="28">
        <f t="shared" si="4"/>
        <v>1.1522795041923164</v>
      </c>
      <c r="Q36" s="27" t="s">
        <v>131</v>
      </c>
      <c r="R36" s="25"/>
      <c r="T36" s="24">
        <f t="shared" si="6"/>
        <v>4.7469123440000063</v>
      </c>
      <c r="W36" s="32">
        <v>561.6</v>
      </c>
    </row>
    <row r="37" spans="1:23" s="32" customFormat="1" x14ac:dyDescent="0.25">
      <c r="A37" s="25">
        <v>33</v>
      </c>
      <c r="B37" s="18" t="s">
        <v>76</v>
      </c>
      <c r="C37" s="18" t="s">
        <v>170</v>
      </c>
      <c r="D37" s="18">
        <v>0.18</v>
      </c>
      <c r="E37" s="18">
        <v>0.05</v>
      </c>
      <c r="F37" s="18">
        <v>0.12</v>
      </c>
      <c r="G37" s="18">
        <f>1-F37-E37-D37</f>
        <v>0.64999999999999991</v>
      </c>
      <c r="H37" s="26" t="s">
        <v>194</v>
      </c>
      <c r="I37" s="18">
        <v>0.08</v>
      </c>
      <c r="J37" s="27">
        <v>0.4</v>
      </c>
      <c r="K37" s="18">
        <v>0.48</v>
      </c>
      <c r="L37" s="40">
        <f>10^((LOG(W37,10)-4.3)/2.8)</f>
        <v>0.20623442385277407</v>
      </c>
      <c r="M37" s="18" t="s">
        <v>131</v>
      </c>
      <c r="N37" s="18" t="s">
        <v>131</v>
      </c>
      <c r="O37" s="18" t="s">
        <v>131</v>
      </c>
      <c r="P37" s="28">
        <f t="shared" si="4"/>
        <v>2.2042098720533296</v>
      </c>
      <c r="Q37" s="27" t="s">
        <v>131</v>
      </c>
      <c r="R37" s="25"/>
      <c r="T37" s="24">
        <f t="shared" si="6"/>
        <v>5.3955392959999999</v>
      </c>
      <c r="W37" s="32">
        <v>240</v>
      </c>
    </row>
    <row r="38" spans="1:23" s="32" customFormat="1" x14ac:dyDescent="0.25">
      <c r="A38" s="33">
        <v>34</v>
      </c>
      <c r="B38" s="34" t="s">
        <v>76</v>
      </c>
      <c r="C38" s="34" t="s">
        <v>173</v>
      </c>
      <c r="D38" s="34">
        <v>0.28999999999999998</v>
      </c>
      <c r="E38" s="34">
        <v>0.13</v>
      </c>
      <c r="F38" s="36">
        <v>0.1</v>
      </c>
      <c r="G38" s="34">
        <f>1-F38-E38-D38</f>
        <v>0.48000000000000004</v>
      </c>
      <c r="H38" s="37" t="s">
        <v>6</v>
      </c>
      <c r="I38" s="34">
        <v>0.14000000000000001</v>
      </c>
      <c r="J38" s="34">
        <v>0.32</v>
      </c>
      <c r="K38" s="34">
        <v>0.46</v>
      </c>
      <c r="L38" s="40">
        <f>10^((LOG(W38,10)-4.3)/2.8)</f>
        <v>0.22205989295511208</v>
      </c>
      <c r="M38" s="34" t="s">
        <v>131</v>
      </c>
      <c r="N38" s="34" t="s">
        <v>131</v>
      </c>
      <c r="O38" s="34" t="s">
        <v>131</v>
      </c>
      <c r="P38" s="38">
        <f t="shared" si="4"/>
        <v>0.58844072355335042</v>
      </c>
      <c r="Q38" s="36" t="s">
        <v>131</v>
      </c>
      <c r="R38" s="33"/>
      <c r="T38" s="24">
        <f t="shared" si="6"/>
        <v>4.0748911039999998</v>
      </c>
      <c r="W38" s="32">
        <v>295.2</v>
      </c>
    </row>
    <row r="39" spans="1:23" s="32" customFormat="1" x14ac:dyDescent="0.25">
      <c r="A39" s="20">
        <v>35</v>
      </c>
      <c r="B39" s="21" t="s">
        <v>178</v>
      </c>
      <c r="C39" s="21" t="s">
        <v>148</v>
      </c>
      <c r="D39" s="21">
        <v>0.78</v>
      </c>
      <c r="E39" s="21">
        <v>0.12</v>
      </c>
      <c r="F39" s="21">
        <v>0.03</v>
      </c>
      <c r="G39" s="21">
        <v>7.0000000000000007E-2</v>
      </c>
      <c r="H39" s="21" t="s">
        <v>185</v>
      </c>
      <c r="I39" s="21" t="s">
        <v>131</v>
      </c>
      <c r="J39" s="21" t="s">
        <v>131</v>
      </c>
      <c r="K39" s="22">
        <v>0.38</v>
      </c>
      <c r="L39" s="22">
        <f t="shared" si="0"/>
        <v>0.35</v>
      </c>
      <c r="M39" s="21" t="s">
        <v>131</v>
      </c>
      <c r="N39" s="21">
        <v>0.12</v>
      </c>
      <c r="O39" s="21">
        <v>0.03</v>
      </c>
      <c r="P39" s="27">
        <f t="shared" si="4"/>
        <v>5.1276650519364628E-2</v>
      </c>
      <c r="Q39" s="28">
        <f t="shared" si="5"/>
        <v>0.17499999999999999</v>
      </c>
      <c r="R39" s="20" t="s">
        <v>187</v>
      </c>
      <c r="T39" s="24">
        <f t="shared" si="6"/>
        <v>1.6346503999999999</v>
      </c>
    </row>
    <row r="40" spans="1:23" s="32" customFormat="1" x14ac:dyDescent="0.25">
      <c r="A40" s="25">
        <v>36</v>
      </c>
      <c r="B40" s="18" t="s">
        <v>178</v>
      </c>
      <c r="C40" s="18" t="s">
        <v>148</v>
      </c>
      <c r="D40" s="18">
        <v>0.61</v>
      </c>
      <c r="E40" s="18">
        <v>0.14000000000000001</v>
      </c>
      <c r="F40" s="18">
        <v>0.05</v>
      </c>
      <c r="G40" s="18">
        <v>0.2</v>
      </c>
      <c r="H40" s="26" t="s">
        <v>32</v>
      </c>
      <c r="I40" s="18" t="s">
        <v>131</v>
      </c>
      <c r="J40" s="18" t="s">
        <v>131</v>
      </c>
      <c r="K40" s="27">
        <v>0.33</v>
      </c>
      <c r="L40" s="27">
        <f t="shared" si="0"/>
        <v>0.23</v>
      </c>
      <c r="M40" s="18" t="s">
        <v>131</v>
      </c>
      <c r="N40" s="27">
        <v>0.2</v>
      </c>
      <c r="O40" s="27">
        <v>0.1</v>
      </c>
      <c r="P40" s="27">
        <f t="shared" si="4"/>
        <v>0.10010599433492794</v>
      </c>
      <c r="Q40" s="28">
        <f t="shared" si="5"/>
        <v>0.115</v>
      </c>
      <c r="R40" s="41"/>
      <c r="T40" s="24">
        <f t="shared" si="6"/>
        <v>2.3036444749999996</v>
      </c>
    </row>
    <row r="41" spans="1:23" s="32" customFormat="1" x14ac:dyDescent="0.25">
      <c r="A41" s="25">
        <v>37</v>
      </c>
      <c r="B41" s="18" t="s">
        <v>75</v>
      </c>
      <c r="C41" s="18" t="s">
        <v>192</v>
      </c>
      <c r="D41" s="18">
        <v>0.1</v>
      </c>
      <c r="E41" s="18">
        <v>0.02</v>
      </c>
      <c r="F41" s="18">
        <v>0.02</v>
      </c>
      <c r="G41" s="18">
        <v>0.86</v>
      </c>
      <c r="H41" s="18" t="s">
        <v>194</v>
      </c>
      <c r="I41" s="18" t="s">
        <v>131</v>
      </c>
      <c r="J41" s="18" t="s">
        <v>131</v>
      </c>
      <c r="K41" s="27">
        <v>0.5</v>
      </c>
      <c r="L41" s="40">
        <f t="shared" ref="L41:L72" si="7">10^((LOG(W41,10)-4.3)/2.8)</f>
        <v>9.671577518164183E-2</v>
      </c>
      <c r="M41" s="18" t="s">
        <v>131</v>
      </c>
      <c r="N41" s="18" t="s">
        <v>131</v>
      </c>
      <c r="O41" s="18" t="s">
        <v>131</v>
      </c>
      <c r="P41" s="28">
        <f t="shared" si="4"/>
        <v>3.893846217535724</v>
      </c>
      <c r="Q41" s="27" t="s">
        <v>131</v>
      </c>
      <c r="R41" s="25"/>
      <c r="T41" s="24">
        <f t="shared" si="6"/>
        <v>5.9645676000000005</v>
      </c>
      <c r="W41" s="32">
        <v>28.8</v>
      </c>
    </row>
    <row r="42" spans="1:23" s="32" customFormat="1" x14ac:dyDescent="0.25">
      <c r="A42" s="25">
        <v>38</v>
      </c>
      <c r="B42" s="18" t="s">
        <v>77</v>
      </c>
      <c r="C42" s="18" t="s">
        <v>182</v>
      </c>
      <c r="D42" s="18">
        <v>0.34</v>
      </c>
      <c r="E42" s="27">
        <v>0.1</v>
      </c>
      <c r="F42" s="18">
        <v>0.01</v>
      </c>
      <c r="G42" s="18">
        <v>0.55000000000000004</v>
      </c>
      <c r="H42" s="26" t="s">
        <v>6</v>
      </c>
      <c r="I42" s="18" t="s">
        <v>131</v>
      </c>
      <c r="J42" s="18" t="s">
        <v>131</v>
      </c>
      <c r="K42" s="27">
        <v>0.44</v>
      </c>
      <c r="L42" s="40">
        <f t="shared" si="7"/>
        <v>7.5506893743615106E-2</v>
      </c>
      <c r="M42" s="18" t="s">
        <v>131</v>
      </c>
      <c r="N42" s="18" t="s">
        <v>131</v>
      </c>
      <c r="O42" s="18" t="s">
        <v>131</v>
      </c>
      <c r="P42" s="28">
        <f t="shared" si="4"/>
        <v>0.6924059309105367</v>
      </c>
      <c r="Q42" s="27" t="s">
        <v>131</v>
      </c>
      <c r="R42" s="25"/>
      <c r="T42" s="24">
        <f t="shared" si="6"/>
        <v>4.2375872960000009</v>
      </c>
      <c r="W42" s="32">
        <v>14.4</v>
      </c>
    </row>
    <row r="43" spans="1:23" s="32" customFormat="1" x14ac:dyDescent="0.25">
      <c r="A43" s="25">
        <v>39</v>
      </c>
      <c r="B43" s="18" t="s">
        <v>75</v>
      </c>
      <c r="C43" s="18" t="s">
        <v>149</v>
      </c>
      <c r="D43" s="18">
        <v>0.69</v>
      </c>
      <c r="E43" s="18">
        <v>0.15</v>
      </c>
      <c r="F43" s="18">
        <v>0.01</v>
      </c>
      <c r="G43" s="18">
        <v>0.15</v>
      </c>
      <c r="H43" s="18" t="s">
        <v>186</v>
      </c>
      <c r="I43" s="18" t="s">
        <v>131</v>
      </c>
      <c r="J43" s="18" t="s">
        <v>131</v>
      </c>
      <c r="K43" s="27">
        <v>0.34</v>
      </c>
      <c r="L43" s="40">
        <f t="shared" si="7"/>
        <v>0.19378405776755844</v>
      </c>
      <c r="M43" s="18" t="s">
        <v>131</v>
      </c>
      <c r="N43" s="18" t="s">
        <v>131</v>
      </c>
      <c r="O43" s="18" t="s">
        <v>131</v>
      </c>
      <c r="P43" s="28">
        <f t="shared" si="4"/>
        <v>6.1273327189590873E-2</v>
      </c>
      <c r="Q43" s="27" t="s">
        <v>131</v>
      </c>
      <c r="R43" s="25"/>
      <c r="T43" s="24">
        <f t="shared" si="6"/>
        <v>1.8127595360000008</v>
      </c>
      <c r="W43" s="32">
        <v>201.6</v>
      </c>
    </row>
    <row r="44" spans="1:23" s="32" customFormat="1" x14ac:dyDescent="0.25">
      <c r="A44" s="25">
        <v>40</v>
      </c>
      <c r="B44" s="18" t="s">
        <v>178</v>
      </c>
      <c r="C44" s="18" t="s">
        <v>62</v>
      </c>
      <c r="D44" s="18">
        <v>0.25</v>
      </c>
      <c r="E44" s="27">
        <v>0.1</v>
      </c>
      <c r="F44" s="18">
        <v>0.02</v>
      </c>
      <c r="G44" s="18">
        <v>0.63</v>
      </c>
      <c r="H44" s="18" t="s">
        <v>194</v>
      </c>
      <c r="I44" s="18" t="s">
        <v>131</v>
      </c>
      <c r="J44" s="18" t="s">
        <v>131</v>
      </c>
      <c r="K44" s="27">
        <v>0.48</v>
      </c>
      <c r="L44" s="27">
        <f t="shared" si="0"/>
        <v>0.22999999999999998</v>
      </c>
      <c r="M44" s="18" t="s">
        <v>131</v>
      </c>
      <c r="N44" s="18">
        <v>0.33</v>
      </c>
      <c r="O44" s="18">
        <v>0.25</v>
      </c>
      <c r="P44" s="27">
        <f t="shared" si="4"/>
        <v>1.111777642454552</v>
      </c>
      <c r="Q44" s="28">
        <f t="shared" si="5"/>
        <v>0.11499999999999999</v>
      </c>
      <c r="R44" s="25"/>
      <c r="T44" s="24">
        <f t="shared" si="6"/>
        <v>4.7111304000000054</v>
      </c>
    </row>
    <row r="45" spans="1:23" s="32" customFormat="1" x14ac:dyDescent="0.25">
      <c r="A45" s="25">
        <v>41</v>
      </c>
      <c r="B45" s="18" t="s">
        <v>75</v>
      </c>
      <c r="C45" s="42" t="s">
        <v>198</v>
      </c>
      <c r="D45" s="18">
        <v>0.24</v>
      </c>
      <c r="E45" s="18">
        <v>0.09</v>
      </c>
      <c r="F45" s="18">
        <v>0.03</v>
      </c>
      <c r="G45" s="18">
        <v>0.64</v>
      </c>
      <c r="H45" s="18" t="s">
        <v>194</v>
      </c>
      <c r="I45" s="18" t="s">
        <v>131</v>
      </c>
      <c r="J45" s="18" t="s">
        <v>131</v>
      </c>
      <c r="K45" s="27">
        <v>0.48</v>
      </c>
      <c r="L45" s="40">
        <f t="shared" si="7"/>
        <v>0.28443356121668223</v>
      </c>
      <c r="M45" s="18" t="s">
        <v>131</v>
      </c>
      <c r="N45" s="18" t="s">
        <v>131</v>
      </c>
      <c r="O45" s="18" t="s">
        <v>131</v>
      </c>
      <c r="P45" s="28">
        <f t="shared" si="4"/>
        <v>1.2848867086836018</v>
      </c>
      <c r="Q45" s="27" t="s">
        <v>131</v>
      </c>
      <c r="R45" s="25"/>
      <c r="T45" s="24">
        <f t="shared" si="6"/>
        <v>4.855840736000002</v>
      </c>
      <c r="W45" s="32">
        <v>590.4</v>
      </c>
    </row>
    <row r="46" spans="1:23" s="32" customFormat="1" x14ac:dyDescent="0.25">
      <c r="A46" s="33">
        <v>42</v>
      </c>
      <c r="B46" s="34" t="s">
        <v>178</v>
      </c>
      <c r="C46" s="34" t="s">
        <v>148</v>
      </c>
      <c r="D46" s="34">
        <v>0.26</v>
      </c>
      <c r="E46" s="34">
        <v>7.0000000000000007E-2</v>
      </c>
      <c r="F46" s="34">
        <v>0.02</v>
      </c>
      <c r="G46" s="34">
        <f>1-F46-E46-D46</f>
        <v>0.64999999999999991</v>
      </c>
      <c r="H46" s="34" t="s">
        <v>194</v>
      </c>
      <c r="I46" s="34" t="s">
        <v>131</v>
      </c>
      <c r="J46" s="34" t="s">
        <v>131</v>
      </c>
      <c r="K46" s="36">
        <v>0.42</v>
      </c>
      <c r="L46" s="36">
        <f t="shared" si="0"/>
        <v>0.13999999999999996</v>
      </c>
      <c r="M46" s="34" t="s">
        <v>131</v>
      </c>
      <c r="N46" s="34">
        <v>0.35</v>
      </c>
      <c r="O46" s="34">
        <v>0.28000000000000003</v>
      </c>
      <c r="P46" s="36">
        <f t="shared" si="4"/>
        <v>2.4185779657906203</v>
      </c>
      <c r="Q46" s="38">
        <f t="shared" si="5"/>
        <v>6.9999999999999979E-2</v>
      </c>
      <c r="R46" s="33"/>
      <c r="T46" s="24">
        <f t="shared" si="6"/>
        <v>5.4883499360000014</v>
      </c>
    </row>
    <row r="47" spans="1:23" s="32" customFormat="1" x14ac:dyDescent="0.25">
      <c r="A47" s="25">
        <v>43</v>
      </c>
      <c r="B47" s="18" t="s">
        <v>20</v>
      </c>
      <c r="C47" s="18" t="s">
        <v>205</v>
      </c>
      <c r="D47" s="15">
        <v>0.16</v>
      </c>
      <c r="E47" s="18">
        <v>0.24</v>
      </c>
      <c r="F47" s="27">
        <v>0.1</v>
      </c>
      <c r="G47" s="27">
        <v>0.5</v>
      </c>
      <c r="H47" s="26" t="s">
        <v>6</v>
      </c>
      <c r="I47" s="18">
        <v>0.03</v>
      </c>
      <c r="J47" s="18">
        <v>0.32</v>
      </c>
      <c r="K47" s="18">
        <v>0.35</v>
      </c>
      <c r="L47" s="40">
        <f t="shared" si="7"/>
        <v>5.3612240401324861E-2</v>
      </c>
      <c r="M47" s="18" t="s">
        <v>131</v>
      </c>
      <c r="N47" s="18" t="s">
        <v>131</v>
      </c>
      <c r="O47" s="18" t="s">
        <v>131</v>
      </c>
      <c r="P47" s="28">
        <f t="shared" si="4"/>
        <v>1.6209174466120067</v>
      </c>
      <c r="Q47" s="27" t="s">
        <v>131</v>
      </c>
      <c r="R47" s="20" t="s">
        <v>19</v>
      </c>
      <c r="T47" s="24">
        <f t="shared" si="6"/>
        <v>5.088162500000001</v>
      </c>
      <c r="W47" s="32">
        <v>5.52</v>
      </c>
    </row>
    <row r="48" spans="1:23" s="32" customFormat="1" x14ac:dyDescent="0.25">
      <c r="A48" s="25">
        <v>44</v>
      </c>
      <c r="B48" s="18" t="s">
        <v>132</v>
      </c>
      <c r="C48" s="18" t="s">
        <v>216</v>
      </c>
      <c r="D48" s="18">
        <v>0.28999999999999998</v>
      </c>
      <c r="E48" s="18">
        <v>0.46</v>
      </c>
      <c r="F48" s="18">
        <v>0.14000000000000001</v>
      </c>
      <c r="G48" s="27">
        <v>0.11</v>
      </c>
      <c r="H48" s="18" t="s">
        <v>186</v>
      </c>
      <c r="I48" s="18">
        <v>0.16</v>
      </c>
      <c r="J48" s="18">
        <v>0.16</v>
      </c>
      <c r="K48" s="18">
        <v>0.32</v>
      </c>
      <c r="L48" s="40">
        <f t="shared" si="7"/>
        <v>9.3144101164500448E-2</v>
      </c>
      <c r="M48" s="18" t="s">
        <v>131</v>
      </c>
      <c r="N48" s="18" t="s">
        <v>131</v>
      </c>
      <c r="O48" s="18" t="s">
        <v>131</v>
      </c>
      <c r="P48" s="28">
        <f t="shared" si="4"/>
        <v>0.12774870512109476</v>
      </c>
      <c r="Q48" s="27" t="s">
        <v>131</v>
      </c>
      <c r="R48" s="25"/>
      <c r="T48" s="24">
        <f t="shared" si="6"/>
        <v>2.5474800000000011</v>
      </c>
      <c r="W48" s="32">
        <v>25.92</v>
      </c>
    </row>
    <row r="49" spans="1:23" s="32" customFormat="1" x14ac:dyDescent="0.25">
      <c r="A49" s="25">
        <v>45</v>
      </c>
      <c r="B49" s="18" t="s">
        <v>20</v>
      </c>
      <c r="C49" s="18" t="s">
        <v>199</v>
      </c>
      <c r="D49" s="307">
        <v>0.75</v>
      </c>
      <c r="E49" s="307"/>
      <c r="F49" s="18">
        <v>0.04</v>
      </c>
      <c r="G49" s="18">
        <v>0.21</v>
      </c>
      <c r="H49" s="18" t="s">
        <v>221</v>
      </c>
      <c r="I49" s="18">
        <v>0.17</v>
      </c>
      <c r="J49" s="18">
        <v>0.18</v>
      </c>
      <c r="K49" s="18">
        <v>0.35</v>
      </c>
      <c r="L49" s="40">
        <f t="shared" si="7"/>
        <v>0.19386641744188177</v>
      </c>
      <c r="M49" s="18" t="s">
        <v>131</v>
      </c>
      <c r="N49" s="18" t="s">
        <v>131</v>
      </c>
      <c r="O49" s="18" t="s">
        <v>131</v>
      </c>
      <c r="P49" s="28">
        <f t="shared" si="4"/>
        <v>8.7302270278982436E-2</v>
      </c>
      <c r="Q49" s="27" t="s">
        <v>131</v>
      </c>
      <c r="R49" s="25"/>
      <c r="T49" s="24">
        <f>6.531-(7.326*K49)+(15.8*(G49^2))+(3.809*(K49^2))+(3.44*((D49))*G49)-(4.989*(D49)*K49)+(16.1*((D49)^2)*(K49^2))+(16*G49*(K49^2))-(13.6*((D49)^2)*G49)-(34.8*(G49^2)*K49)-(7.99*((D49)^2)*K49)</f>
        <v>2.1667913749999999</v>
      </c>
      <c r="W49" s="32">
        <v>201.84</v>
      </c>
    </row>
    <row r="50" spans="1:23" s="32" customFormat="1" x14ac:dyDescent="0.25">
      <c r="A50" s="25">
        <v>46</v>
      </c>
      <c r="B50" s="18" t="s">
        <v>18</v>
      </c>
      <c r="C50" s="42" t="s">
        <v>222</v>
      </c>
      <c r="D50" s="307">
        <v>0.61</v>
      </c>
      <c r="E50" s="307"/>
      <c r="F50" s="18">
        <v>0.08</v>
      </c>
      <c r="G50" s="18">
        <f>1-F50-D50</f>
        <v>0.31000000000000005</v>
      </c>
      <c r="H50" s="18" t="s">
        <v>221</v>
      </c>
      <c r="I50" s="18">
        <v>0.06</v>
      </c>
      <c r="J50" s="18">
        <v>0.26</v>
      </c>
      <c r="K50" s="18">
        <v>0.32</v>
      </c>
      <c r="L50" s="40">
        <f t="shared" si="7"/>
        <v>3.1085991987579692E-2</v>
      </c>
      <c r="M50" s="18" t="s">
        <v>131</v>
      </c>
      <c r="N50" s="18" t="s">
        <v>131</v>
      </c>
      <c r="O50" s="18" t="s">
        <v>131</v>
      </c>
      <c r="P50" s="28">
        <f t="shared" si="4"/>
        <v>0.27188314417868376</v>
      </c>
      <c r="Q50" s="27" t="s">
        <v>131</v>
      </c>
      <c r="R50" s="25"/>
      <c r="T50" s="24">
        <f>6.531-(7.326*K50)+(15.8*(G50^2))+(3.809*(K50^2))+(3.44*((D50))*G50)-(4.989*(D50)*K50)+(16.1*((D50)^2)*(K50^2))+(16*G50*(K50^2))-(13.6*((D50)^2)*G50)-(34.8*(G50^2)*K50)-(7.99*((D50)^2)*K50)</f>
        <v>3.3027872639999991</v>
      </c>
      <c r="W50" s="32">
        <v>1.2</v>
      </c>
    </row>
    <row r="51" spans="1:23" s="32" customFormat="1" x14ac:dyDescent="0.25">
      <c r="A51" s="33">
        <v>47</v>
      </c>
      <c r="B51" s="34" t="s">
        <v>75</v>
      </c>
      <c r="C51" s="34" t="s">
        <v>227</v>
      </c>
      <c r="D51" s="34">
        <v>0.14000000000000001</v>
      </c>
      <c r="E51" s="34">
        <v>0.23</v>
      </c>
      <c r="F51" s="34">
        <v>0.11</v>
      </c>
      <c r="G51" s="34">
        <f>1-F51-E51-D51</f>
        <v>0.52</v>
      </c>
      <c r="H51" s="37" t="s">
        <v>6</v>
      </c>
      <c r="I51" s="34">
        <v>0.03</v>
      </c>
      <c r="J51" s="34">
        <v>0.32</v>
      </c>
      <c r="K51" s="34">
        <v>0.35</v>
      </c>
      <c r="L51" s="43">
        <f t="shared" si="7"/>
        <v>8.586672328701507E-2</v>
      </c>
      <c r="M51" s="34" t="s">
        <v>131</v>
      </c>
      <c r="N51" s="34" t="s">
        <v>131</v>
      </c>
      <c r="O51" s="34" t="s">
        <v>131</v>
      </c>
      <c r="P51" s="38">
        <f t="shared" si="4"/>
        <v>2.1407670277810591</v>
      </c>
      <c r="Q51" s="36" t="s">
        <v>131</v>
      </c>
      <c r="R51" s="33"/>
      <c r="T51" s="24">
        <f t="shared" ref="T51:T79" si="8">6.531-(7.326*K51)+(15.8*(G51^2))+(3.809*(K51^2))+(3.44*((D51+E51))*G51)-(4.989*(D51+E51)*K51)+(16.1*((D51+E51)^2)*(K51^2))+(16*G51*(K51^2))-(13.6*((D51+E51)^2)*G51)-(34.8*(G51^2)*K51)-(7.99*((D51+E51)^2)*K51)</f>
        <v>5.3663343750000001</v>
      </c>
      <c r="W51" s="32">
        <v>20.64</v>
      </c>
    </row>
    <row r="52" spans="1:23" s="32" customFormat="1" x14ac:dyDescent="0.25">
      <c r="A52" s="25">
        <v>48</v>
      </c>
      <c r="B52" s="18" t="s">
        <v>131</v>
      </c>
      <c r="C52" s="18" t="s">
        <v>149</v>
      </c>
      <c r="D52" s="15">
        <v>0.43</v>
      </c>
      <c r="E52" s="15">
        <v>0.32</v>
      </c>
      <c r="F52" s="15">
        <v>0.12</v>
      </c>
      <c r="G52" s="15">
        <f>1-F52-E52-D52</f>
        <v>0.13000000000000006</v>
      </c>
      <c r="H52" s="18" t="s">
        <v>186</v>
      </c>
      <c r="I52" s="18">
        <v>0.24</v>
      </c>
      <c r="J52" s="18">
        <v>0.24</v>
      </c>
      <c r="K52" s="27">
        <v>0.48</v>
      </c>
      <c r="L52" s="40">
        <f t="shared" si="7"/>
        <v>0.13415867140331772</v>
      </c>
      <c r="M52" s="18" t="s">
        <v>131</v>
      </c>
      <c r="N52" s="18" t="s">
        <v>131</v>
      </c>
      <c r="O52" s="18" t="s">
        <v>131</v>
      </c>
      <c r="P52" s="28">
        <f t="shared" si="4"/>
        <v>6.2350587393886776E-2</v>
      </c>
      <c r="Q52" s="27" t="s">
        <v>131</v>
      </c>
      <c r="R52" s="25" t="s">
        <v>230</v>
      </c>
      <c r="T52" s="24">
        <f t="shared" si="8"/>
        <v>1.8301880000000015</v>
      </c>
      <c r="W52" s="32">
        <v>72</v>
      </c>
    </row>
    <row r="53" spans="1:23" s="32" customFormat="1" x14ac:dyDescent="0.25">
      <c r="A53" s="25">
        <v>49</v>
      </c>
      <c r="B53" s="18" t="s">
        <v>131</v>
      </c>
      <c r="C53" s="18" t="s">
        <v>149</v>
      </c>
      <c r="D53" s="18">
        <v>0.41</v>
      </c>
      <c r="E53" s="18">
        <v>0.33</v>
      </c>
      <c r="F53" s="18">
        <v>0.12</v>
      </c>
      <c r="G53" s="18">
        <f>1-F53-E53-D53</f>
        <v>0.14000000000000007</v>
      </c>
      <c r="H53" s="18" t="s">
        <v>186</v>
      </c>
      <c r="I53" s="18">
        <v>0.26</v>
      </c>
      <c r="J53" s="18">
        <v>0.23</v>
      </c>
      <c r="K53" s="27">
        <v>0.49</v>
      </c>
      <c r="L53" s="40">
        <f t="shared" si="7"/>
        <v>0.13415867140331772</v>
      </c>
      <c r="M53" s="18" t="s">
        <v>131</v>
      </c>
      <c r="N53" s="18" t="s">
        <v>131</v>
      </c>
      <c r="O53" s="18" t="s">
        <v>131</v>
      </c>
      <c r="P53" s="28">
        <f t="shared" si="4"/>
        <v>6.3390389767162686E-2</v>
      </c>
      <c r="Q53" s="27" t="s">
        <v>131</v>
      </c>
      <c r="R53" s="25"/>
      <c r="T53" s="24">
        <f t="shared" si="8"/>
        <v>1.8467271760000008</v>
      </c>
      <c r="W53" s="32">
        <v>72</v>
      </c>
    </row>
    <row r="54" spans="1:23" s="32" customFormat="1" x14ac:dyDescent="0.25">
      <c r="A54" s="25">
        <v>50</v>
      </c>
      <c r="B54" s="34" t="s">
        <v>131</v>
      </c>
      <c r="C54" s="34" t="s">
        <v>149</v>
      </c>
      <c r="D54" s="34">
        <v>0.45</v>
      </c>
      <c r="E54" s="34">
        <v>0.34</v>
      </c>
      <c r="F54" s="34">
        <v>0.09</v>
      </c>
      <c r="G54" s="34">
        <v>0.12</v>
      </c>
      <c r="H54" s="34" t="s">
        <v>186</v>
      </c>
      <c r="I54" s="34">
        <v>0.22</v>
      </c>
      <c r="J54" s="34">
        <v>0.26</v>
      </c>
      <c r="K54" s="34">
        <v>0.48</v>
      </c>
      <c r="L54" s="43">
        <f t="shared" si="7"/>
        <v>7.6396326377887361E-2</v>
      </c>
      <c r="M54" s="34" t="s">
        <v>131</v>
      </c>
      <c r="N54" s="34" t="s">
        <v>131</v>
      </c>
      <c r="O54" s="34" t="s">
        <v>131</v>
      </c>
      <c r="P54" s="38">
        <f t="shared" si="4"/>
        <v>5.2526314731017154E-2</v>
      </c>
      <c r="Q54" s="36" t="s">
        <v>131</v>
      </c>
      <c r="R54" s="33"/>
      <c r="T54" s="24">
        <f t="shared" si="8"/>
        <v>1.6587291840000016</v>
      </c>
      <c r="W54" s="32">
        <v>14.88</v>
      </c>
    </row>
    <row r="55" spans="1:23" s="32" customFormat="1" x14ac:dyDescent="0.25">
      <c r="A55" s="20">
        <v>51</v>
      </c>
      <c r="B55" s="18" t="s">
        <v>232</v>
      </c>
      <c r="C55" s="18" t="s">
        <v>123</v>
      </c>
      <c r="D55" s="18">
        <v>0.53</v>
      </c>
      <c r="E55" s="18">
        <v>0.11</v>
      </c>
      <c r="F55" s="18">
        <v>0.2</v>
      </c>
      <c r="G55" s="18">
        <f>1-F55-E55-D55</f>
        <v>0.16000000000000003</v>
      </c>
      <c r="H55" s="18" t="s">
        <v>186</v>
      </c>
      <c r="I55" s="18" t="s">
        <v>131</v>
      </c>
      <c r="J55" s="18" t="s">
        <v>131</v>
      </c>
      <c r="K55" s="18">
        <v>0.47</v>
      </c>
      <c r="L55" s="40">
        <f t="shared" si="7"/>
        <v>7.4598191398067587E-2</v>
      </c>
      <c r="M55" s="18" t="s">
        <v>131</v>
      </c>
      <c r="N55" s="18" t="s">
        <v>131</v>
      </c>
      <c r="O55" s="18" t="s">
        <v>131</v>
      </c>
      <c r="P55" s="28">
        <f t="shared" si="4"/>
        <v>0.10583552276500913</v>
      </c>
      <c r="Q55" s="27" t="s">
        <v>131</v>
      </c>
      <c r="R55" s="20" t="s">
        <v>234</v>
      </c>
      <c r="T55" s="24">
        <f t="shared" si="8"/>
        <v>2.3593011239999999</v>
      </c>
      <c r="W55" s="32">
        <v>13.92</v>
      </c>
    </row>
    <row r="56" spans="1:23" s="32" customFormat="1" x14ac:dyDescent="0.25">
      <c r="A56" s="25">
        <v>52</v>
      </c>
      <c r="B56" s="18" t="s">
        <v>235</v>
      </c>
      <c r="C56" s="18" t="s">
        <v>236</v>
      </c>
      <c r="D56" s="18">
        <v>0.46</v>
      </c>
      <c r="E56" s="18">
        <v>0.08</v>
      </c>
      <c r="F56" s="18">
        <v>0.27</v>
      </c>
      <c r="G56" s="18">
        <f t="shared" ref="G56:G72" si="9">1-F56-E56-D56</f>
        <v>0.19</v>
      </c>
      <c r="H56" s="18" t="s">
        <v>186</v>
      </c>
      <c r="I56" s="18" t="s">
        <v>131</v>
      </c>
      <c r="J56" s="18" t="s">
        <v>131</v>
      </c>
      <c r="K56" s="18">
        <v>0.48</v>
      </c>
      <c r="L56" s="40">
        <f t="shared" si="7"/>
        <v>6.6475938252752248E-2</v>
      </c>
      <c r="M56" s="18" t="s">
        <v>131</v>
      </c>
      <c r="N56" s="18" t="s">
        <v>131</v>
      </c>
      <c r="O56" s="18" t="s">
        <v>131</v>
      </c>
      <c r="P56" s="28">
        <f t="shared" si="4"/>
        <v>0.16937403208562909</v>
      </c>
      <c r="Q56" s="27" t="s">
        <v>131</v>
      </c>
      <c r="R56" s="25"/>
      <c r="T56" s="24">
        <f t="shared" si="8"/>
        <v>2.8295243839999991</v>
      </c>
      <c r="W56" s="32">
        <v>10.08</v>
      </c>
    </row>
    <row r="57" spans="1:23" s="32" customFormat="1" x14ac:dyDescent="0.25">
      <c r="A57" s="25">
        <v>53</v>
      </c>
      <c r="B57" s="18" t="s">
        <v>17</v>
      </c>
      <c r="C57" s="18" t="s">
        <v>133</v>
      </c>
      <c r="D57" s="18">
        <v>0.59</v>
      </c>
      <c r="E57" s="18">
        <v>0.05</v>
      </c>
      <c r="F57" s="18">
        <v>0.23</v>
      </c>
      <c r="G57" s="18">
        <f t="shared" si="9"/>
        <v>0.13</v>
      </c>
      <c r="H57" s="18" t="s">
        <v>186</v>
      </c>
      <c r="I57" s="18" t="s">
        <v>131</v>
      </c>
      <c r="J57" s="18" t="s">
        <v>131</v>
      </c>
      <c r="K57" s="27">
        <v>0.47</v>
      </c>
      <c r="L57" s="40">
        <f t="shared" si="7"/>
        <v>0.13447741481635586</v>
      </c>
      <c r="M57" s="18" t="s">
        <v>131</v>
      </c>
      <c r="N57" s="18" t="s">
        <v>131</v>
      </c>
      <c r="O57" s="18" t="s">
        <v>131</v>
      </c>
      <c r="P57" s="28">
        <f t="shared" si="4"/>
        <v>0.10582218832922788</v>
      </c>
      <c r="Q57" s="27" t="s">
        <v>131</v>
      </c>
      <c r="R57" s="41"/>
      <c r="T57" s="24">
        <f t="shared" si="8"/>
        <v>2.3591751240000005</v>
      </c>
      <c r="W57" s="32">
        <v>72.48</v>
      </c>
    </row>
    <row r="58" spans="1:23" s="32" customFormat="1" x14ac:dyDescent="0.25">
      <c r="A58" s="25">
        <v>54</v>
      </c>
      <c r="B58" s="18" t="s">
        <v>237</v>
      </c>
      <c r="C58" s="18" t="s">
        <v>241</v>
      </c>
      <c r="D58" s="18">
        <v>0.52</v>
      </c>
      <c r="E58" s="18">
        <v>0.05</v>
      </c>
      <c r="F58" s="18">
        <v>0.2</v>
      </c>
      <c r="G58" s="18">
        <f t="shared" si="9"/>
        <v>0.22999999999999998</v>
      </c>
      <c r="H58" s="26" t="s">
        <v>32</v>
      </c>
      <c r="I58" s="18" t="s">
        <v>131</v>
      </c>
      <c r="J58" s="18" t="s">
        <v>131</v>
      </c>
      <c r="K58" s="18">
        <v>0.53</v>
      </c>
      <c r="L58" s="40">
        <f t="shared" si="7"/>
        <v>0.12694715942164597</v>
      </c>
      <c r="M58" s="18" t="s">
        <v>131</v>
      </c>
      <c r="N58" s="18" t="s">
        <v>131</v>
      </c>
      <c r="O58" s="18" t="s">
        <v>131</v>
      </c>
      <c r="P58" s="28">
        <f t="shared" si="4"/>
        <v>0.13915945918497699</v>
      </c>
      <c r="Q58" s="27" t="s">
        <v>131</v>
      </c>
      <c r="R58" s="25"/>
      <c r="T58" s="24">
        <f t="shared" si="8"/>
        <v>2.633035371000001</v>
      </c>
      <c r="W58" s="32">
        <v>61.68</v>
      </c>
    </row>
    <row r="59" spans="1:23" s="32" customFormat="1" x14ac:dyDescent="0.25">
      <c r="A59" s="25">
        <v>55</v>
      </c>
      <c r="B59" s="18" t="s">
        <v>243</v>
      </c>
      <c r="C59" s="18" t="s">
        <v>244</v>
      </c>
      <c r="D59" s="18">
        <v>0.35</v>
      </c>
      <c r="E59" s="18">
        <v>0.2</v>
      </c>
      <c r="F59" s="18">
        <v>0.27</v>
      </c>
      <c r="G59" s="18">
        <f t="shared" si="9"/>
        <v>0.18000000000000005</v>
      </c>
      <c r="H59" s="18" t="s">
        <v>186</v>
      </c>
      <c r="I59" s="18" t="s">
        <v>131</v>
      </c>
      <c r="J59" s="18" t="s">
        <v>131</v>
      </c>
      <c r="K59" s="18">
        <v>0.53</v>
      </c>
      <c r="L59" s="40">
        <f t="shared" si="7"/>
        <v>4.1196331607004373E-2</v>
      </c>
      <c r="M59" s="18" t="s">
        <v>131</v>
      </c>
      <c r="N59" s="18" t="s">
        <v>131</v>
      </c>
      <c r="O59" s="18" t="s">
        <v>131</v>
      </c>
      <c r="P59" s="28">
        <f t="shared" si="4"/>
        <v>0.14502158131403939</v>
      </c>
      <c r="Q59" s="27" t="s">
        <v>131</v>
      </c>
      <c r="R59" s="25"/>
      <c r="T59" s="24">
        <f t="shared" si="8"/>
        <v>2.6742974750000013</v>
      </c>
      <c r="W59" s="32">
        <v>2.64</v>
      </c>
    </row>
    <row r="60" spans="1:23" s="32" customFormat="1" x14ac:dyDescent="0.25">
      <c r="A60" s="25">
        <v>56</v>
      </c>
      <c r="B60" s="18" t="s">
        <v>245</v>
      </c>
      <c r="C60" s="18" t="s">
        <v>248</v>
      </c>
      <c r="D60" s="18">
        <v>0.47</v>
      </c>
      <c r="E60" s="18">
        <v>0.05</v>
      </c>
      <c r="F60" s="18">
        <v>0.21</v>
      </c>
      <c r="G60" s="18">
        <f t="shared" si="9"/>
        <v>0.27</v>
      </c>
      <c r="H60" s="26" t="s">
        <v>32</v>
      </c>
      <c r="I60" s="18" t="s">
        <v>131</v>
      </c>
      <c r="J60" s="18" t="s">
        <v>131</v>
      </c>
      <c r="K60" s="18">
        <v>0.51</v>
      </c>
      <c r="L60" s="40">
        <f t="shared" si="7"/>
        <v>0.14304290385044849</v>
      </c>
      <c r="M60" s="18" t="s">
        <v>131</v>
      </c>
      <c r="N60" s="18" t="s">
        <v>131</v>
      </c>
      <c r="O60" s="18" t="s">
        <v>131</v>
      </c>
      <c r="P60" s="28">
        <f t="shared" si="4"/>
        <v>0.19385878410024193</v>
      </c>
      <c r="Q60" s="27" t="s">
        <v>131</v>
      </c>
      <c r="R60" s="25"/>
      <c r="T60" s="24">
        <f t="shared" si="8"/>
        <v>2.9645448839999986</v>
      </c>
      <c r="W60" s="32">
        <v>86.16</v>
      </c>
    </row>
    <row r="61" spans="1:23" s="32" customFormat="1" x14ac:dyDescent="0.25">
      <c r="A61" s="25">
        <v>57</v>
      </c>
      <c r="B61" s="18" t="s">
        <v>251</v>
      </c>
      <c r="C61" s="18" t="s">
        <v>253</v>
      </c>
      <c r="D61" s="18">
        <v>0.31</v>
      </c>
      <c r="E61" s="18">
        <v>0.11</v>
      </c>
      <c r="F61" s="18">
        <v>0.36</v>
      </c>
      <c r="G61" s="18">
        <f t="shared" si="9"/>
        <v>0.22000000000000003</v>
      </c>
      <c r="H61" s="26" t="s">
        <v>68</v>
      </c>
      <c r="I61" s="18" t="s">
        <v>131</v>
      </c>
      <c r="J61" s="18" t="s">
        <v>131</v>
      </c>
      <c r="K61" s="18">
        <v>0.49</v>
      </c>
      <c r="L61" s="40">
        <f t="shared" si="7"/>
        <v>5.4433363744469866E-2</v>
      </c>
      <c r="M61" s="18" t="s">
        <v>131</v>
      </c>
      <c r="N61" s="18" t="s">
        <v>131</v>
      </c>
      <c r="O61" s="18" t="s">
        <v>131</v>
      </c>
      <c r="P61" s="28">
        <f t="shared" si="4"/>
        <v>0.29813373380457703</v>
      </c>
      <c r="Q61" s="27" t="s">
        <v>131</v>
      </c>
      <c r="R61" s="25"/>
      <c r="T61" s="24">
        <f t="shared" si="8"/>
        <v>3.3949570639999989</v>
      </c>
      <c r="W61" s="32">
        <v>5.76</v>
      </c>
    </row>
    <row r="62" spans="1:23" s="32" customFormat="1" x14ac:dyDescent="0.25">
      <c r="A62" s="25">
        <v>58</v>
      </c>
      <c r="B62" s="18" t="s">
        <v>254</v>
      </c>
      <c r="C62" s="18" t="s">
        <v>257</v>
      </c>
      <c r="D62" s="18">
        <v>0.69</v>
      </c>
      <c r="E62" s="18">
        <v>0.06</v>
      </c>
      <c r="F62" s="18">
        <v>0.15</v>
      </c>
      <c r="G62" s="18">
        <f t="shared" si="9"/>
        <v>0.10000000000000009</v>
      </c>
      <c r="H62" s="18" t="s">
        <v>186</v>
      </c>
      <c r="I62" s="18" t="s">
        <v>131</v>
      </c>
      <c r="J62" s="18" t="s">
        <v>131</v>
      </c>
      <c r="K62" s="18">
        <v>0.52</v>
      </c>
      <c r="L62" s="40">
        <f t="shared" si="7"/>
        <v>0.15784838272883422</v>
      </c>
      <c r="M62" s="18" t="s">
        <v>131</v>
      </c>
      <c r="N62" s="18" t="s">
        <v>131</v>
      </c>
      <c r="O62" s="18" t="s">
        <v>131</v>
      </c>
      <c r="P62" s="28">
        <f t="shared" si="4"/>
        <v>6.17271392874802E-2</v>
      </c>
      <c r="Q62" s="27" t="s">
        <v>131</v>
      </c>
      <c r="R62" s="25"/>
      <c r="T62" s="24">
        <f t="shared" si="8"/>
        <v>1.8201385999999995</v>
      </c>
      <c r="W62" s="32">
        <v>113.52</v>
      </c>
    </row>
    <row r="63" spans="1:23" s="32" customFormat="1" x14ac:dyDescent="0.25">
      <c r="A63" s="25">
        <v>59</v>
      </c>
      <c r="B63" s="18" t="s">
        <v>17</v>
      </c>
      <c r="C63" s="18" t="s">
        <v>258</v>
      </c>
      <c r="D63" s="18">
        <v>0.09</v>
      </c>
      <c r="E63" s="18">
        <v>0.02</v>
      </c>
      <c r="F63" s="18">
        <v>0.11</v>
      </c>
      <c r="G63" s="18">
        <f t="shared" si="9"/>
        <v>0.78</v>
      </c>
      <c r="H63" s="18" t="s">
        <v>194</v>
      </c>
      <c r="I63" s="18" t="s">
        <v>131</v>
      </c>
      <c r="J63" s="18" t="s">
        <v>131</v>
      </c>
      <c r="K63" s="18">
        <v>0.63</v>
      </c>
      <c r="L63" s="40">
        <f t="shared" si="7"/>
        <v>0.18101052407245349</v>
      </c>
      <c r="M63" s="18" t="s">
        <v>131</v>
      </c>
      <c r="N63" s="18" t="s">
        <v>131</v>
      </c>
      <c r="O63" s="18" t="s">
        <v>131</v>
      </c>
      <c r="P63" s="28">
        <f t="shared" si="4"/>
        <v>0.89331334715072408</v>
      </c>
      <c r="Q63" s="27" t="s">
        <v>131</v>
      </c>
      <c r="R63" s="25"/>
      <c r="S63" s="44"/>
      <c r="T63" s="24">
        <f t="shared" si="8"/>
        <v>4.4923523190000036</v>
      </c>
      <c r="W63" s="32">
        <v>166.56</v>
      </c>
    </row>
    <row r="64" spans="1:23" s="32" customFormat="1" x14ac:dyDescent="0.25">
      <c r="A64" s="25">
        <v>60</v>
      </c>
      <c r="B64" s="18" t="s">
        <v>19</v>
      </c>
      <c r="C64" s="18" t="s">
        <v>264</v>
      </c>
      <c r="D64" s="18">
        <v>0.39</v>
      </c>
      <c r="E64" s="18">
        <v>0.04</v>
      </c>
      <c r="F64" s="18">
        <v>0.08</v>
      </c>
      <c r="G64" s="18">
        <f t="shared" si="9"/>
        <v>0.49</v>
      </c>
      <c r="H64" s="18" t="s">
        <v>6</v>
      </c>
      <c r="I64" s="18" t="s">
        <v>131</v>
      </c>
      <c r="J64" s="18" t="s">
        <v>131</v>
      </c>
      <c r="K64" s="18">
        <v>0.59</v>
      </c>
      <c r="L64" s="40">
        <f t="shared" si="7"/>
        <v>0.18091733015213796</v>
      </c>
      <c r="M64" s="18" t="s">
        <v>131</v>
      </c>
      <c r="N64" s="18" t="s">
        <v>131</v>
      </c>
      <c r="O64" s="18" t="s">
        <v>131</v>
      </c>
      <c r="P64" s="28">
        <f t="shared" si="4"/>
        <v>0.33752926308605474</v>
      </c>
      <c r="Q64" s="27" t="s">
        <v>131</v>
      </c>
      <c r="R64" s="25"/>
      <c r="T64" s="24">
        <f t="shared" si="8"/>
        <v>3.5190671190000016</v>
      </c>
      <c r="W64" s="32">
        <v>166.32</v>
      </c>
    </row>
    <row r="65" spans="1:23" s="32" customFormat="1" x14ac:dyDescent="0.25">
      <c r="A65" s="25">
        <v>61</v>
      </c>
      <c r="B65" s="18" t="s">
        <v>154</v>
      </c>
      <c r="C65" s="18" t="s">
        <v>138</v>
      </c>
      <c r="D65" s="18">
        <v>0.06</v>
      </c>
      <c r="E65" s="18">
        <v>0.03</v>
      </c>
      <c r="F65" s="18">
        <v>0.22</v>
      </c>
      <c r="G65" s="18">
        <f t="shared" si="9"/>
        <v>0.69</v>
      </c>
      <c r="H65" s="18" t="s">
        <v>194</v>
      </c>
      <c r="I65" s="18" t="s">
        <v>131</v>
      </c>
      <c r="J65" s="18" t="s">
        <v>131</v>
      </c>
      <c r="K65" s="18">
        <v>0.66</v>
      </c>
      <c r="L65" s="40">
        <f t="shared" si="7"/>
        <v>0.26811901022698614</v>
      </c>
      <c r="M65" s="18" t="s">
        <v>131</v>
      </c>
      <c r="N65" s="18" t="s">
        <v>131</v>
      </c>
      <c r="O65" s="18" t="s">
        <v>131</v>
      </c>
      <c r="P65" s="28">
        <f t="shared" si="4"/>
        <v>1.0015697007043476</v>
      </c>
      <c r="Q65" s="27" t="s">
        <v>131</v>
      </c>
      <c r="R65" s="25"/>
      <c r="T65" s="24">
        <f t="shared" si="8"/>
        <v>4.6067386559999992</v>
      </c>
      <c r="W65" s="32">
        <v>500.4</v>
      </c>
    </row>
    <row r="66" spans="1:23" s="32" customFormat="1" x14ac:dyDescent="0.25">
      <c r="A66" s="25">
        <v>62</v>
      </c>
      <c r="B66" s="18" t="s">
        <v>18</v>
      </c>
      <c r="C66" s="18" t="s">
        <v>269</v>
      </c>
      <c r="D66" s="18">
        <v>0.74</v>
      </c>
      <c r="E66" s="18">
        <v>0.05</v>
      </c>
      <c r="F66" s="18">
        <v>0.05</v>
      </c>
      <c r="G66" s="18">
        <f t="shared" si="9"/>
        <v>0.15999999999999992</v>
      </c>
      <c r="H66" s="18" t="s">
        <v>186</v>
      </c>
      <c r="I66" s="18" t="s">
        <v>131</v>
      </c>
      <c r="J66" s="18" t="s">
        <v>131</v>
      </c>
      <c r="K66" s="18">
        <v>0.54</v>
      </c>
      <c r="L66" s="40">
        <f t="shared" si="7"/>
        <v>0.25853657214209658</v>
      </c>
      <c r="M66" s="18" t="s">
        <v>131</v>
      </c>
      <c r="N66" s="18" t="s">
        <v>131</v>
      </c>
      <c r="O66" s="18" t="s">
        <v>131</v>
      </c>
      <c r="P66" s="28">
        <f t="shared" si="4"/>
        <v>4.670611736833731E-2</v>
      </c>
      <c r="Q66" s="27" t="s">
        <v>131</v>
      </c>
      <c r="R66" s="25"/>
      <c r="T66" s="24">
        <f t="shared" si="8"/>
        <v>1.5412900560000007</v>
      </c>
      <c r="W66" s="32">
        <v>451.92</v>
      </c>
    </row>
    <row r="67" spans="1:23" s="32" customFormat="1" x14ac:dyDescent="0.25">
      <c r="A67" s="25">
        <v>63</v>
      </c>
      <c r="B67" s="18" t="s">
        <v>19</v>
      </c>
      <c r="C67" s="18" t="s">
        <v>147</v>
      </c>
      <c r="D67" s="18">
        <v>0.73</v>
      </c>
      <c r="E67" s="18">
        <v>0.05</v>
      </c>
      <c r="F67" s="18">
        <v>0.06</v>
      </c>
      <c r="G67" s="18">
        <f t="shared" si="9"/>
        <v>0.15999999999999992</v>
      </c>
      <c r="H67" s="18" t="s">
        <v>186</v>
      </c>
      <c r="I67" s="18" t="s">
        <v>131</v>
      </c>
      <c r="J67" s="18" t="s">
        <v>131</v>
      </c>
      <c r="K67" s="18">
        <v>0.54</v>
      </c>
      <c r="L67" s="40">
        <f t="shared" si="7"/>
        <v>0.12388194912039881</v>
      </c>
      <c r="M67" s="18" t="s">
        <v>131</v>
      </c>
      <c r="N67" s="18" t="s">
        <v>131</v>
      </c>
      <c r="O67" s="18" t="s">
        <v>131</v>
      </c>
      <c r="P67" s="28">
        <f t="shared" si="4"/>
        <v>4.9082690499529555E-2</v>
      </c>
      <c r="Q67" s="27" t="s">
        <v>131</v>
      </c>
      <c r="R67" s="25"/>
      <c r="T67" s="24">
        <f t="shared" si="8"/>
        <v>1.590921343999999</v>
      </c>
      <c r="W67" s="32">
        <v>57.6</v>
      </c>
    </row>
    <row r="68" spans="1:23" s="32" customFormat="1" x14ac:dyDescent="0.25">
      <c r="A68" s="25">
        <v>64</v>
      </c>
      <c r="B68" s="18" t="s">
        <v>154</v>
      </c>
      <c r="C68" s="18" t="s">
        <v>148</v>
      </c>
      <c r="D68" s="18">
        <v>0.32</v>
      </c>
      <c r="E68" s="18">
        <v>0.05</v>
      </c>
      <c r="F68" s="18">
        <v>0.18</v>
      </c>
      <c r="G68" s="18">
        <f t="shared" si="9"/>
        <v>0.45</v>
      </c>
      <c r="H68" s="18" t="s">
        <v>6</v>
      </c>
      <c r="I68" s="18" t="s">
        <v>131</v>
      </c>
      <c r="J68" s="18" t="s">
        <v>131</v>
      </c>
      <c r="K68" s="27">
        <v>0.6</v>
      </c>
      <c r="L68" s="40">
        <f t="shared" si="7"/>
        <v>0.1142646380472799</v>
      </c>
      <c r="M68" s="18" t="s">
        <v>131</v>
      </c>
      <c r="N68" s="18" t="s">
        <v>131</v>
      </c>
      <c r="O68" s="18" t="s">
        <v>131</v>
      </c>
      <c r="P68" s="28">
        <f t="shared" si="4"/>
        <v>0.46269722245775841</v>
      </c>
      <c r="Q68" s="27" t="s">
        <v>131</v>
      </c>
      <c r="R68" s="25"/>
      <c r="T68" s="24">
        <f t="shared" si="8"/>
        <v>3.8344878000000011</v>
      </c>
      <c r="W68" s="32">
        <v>45.936</v>
      </c>
    </row>
    <row r="69" spans="1:23" s="32" customFormat="1" x14ac:dyDescent="0.25">
      <c r="A69" s="25">
        <v>65</v>
      </c>
      <c r="B69" s="18" t="s">
        <v>272</v>
      </c>
      <c r="C69" s="18" t="s">
        <v>275</v>
      </c>
      <c r="D69" s="18">
        <v>0.14000000000000001</v>
      </c>
      <c r="E69" s="18">
        <v>0.03</v>
      </c>
      <c r="F69" s="18">
        <v>0.19</v>
      </c>
      <c r="G69" s="18">
        <f t="shared" si="9"/>
        <v>0.64</v>
      </c>
      <c r="H69" s="18" t="s">
        <v>194</v>
      </c>
      <c r="I69" s="18" t="s">
        <v>131</v>
      </c>
      <c r="J69" s="45" t="s">
        <v>131</v>
      </c>
      <c r="K69" s="18">
        <v>0.61</v>
      </c>
      <c r="L69" s="40">
        <f t="shared" si="7"/>
        <v>0.20769815929983962</v>
      </c>
      <c r="M69" s="18" t="s">
        <v>131</v>
      </c>
      <c r="N69" s="18" t="s">
        <v>131</v>
      </c>
      <c r="O69" s="18" t="s">
        <v>131</v>
      </c>
      <c r="P69" s="28">
        <f t="shared" si="4"/>
        <v>1.1039997407333646</v>
      </c>
      <c r="Q69" s="27" t="s">
        <v>131</v>
      </c>
      <c r="R69" s="25"/>
      <c r="T69" s="24">
        <f t="shared" si="8"/>
        <v>4.7041098990000005</v>
      </c>
      <c r="W69" s="32">
        <v>244.8</v>
      </c>
    </row>
    <row r="70" spans="1:23" s="32" customFormat="1" x14ac:dyDescent="0.25">
      <c r="A70" s="25">
        <v>66</v>
      </c>
      <c r="B70" s="18" t="s">
        <v>280</v>
      </c>
      <c r="C70" s="18" t="s">
        <v>282</v>
      </c>
      <c r="D70" s="18">
        <v>0.35</v>
      </c>
      <c r="E70" s="18">
        <v>0.02</v>
      </c>
      <c r="F70" s="18">
        <v>0.28999999999999998</v>
      </c>
      <c r="G70" s="18">
        <f t="shared" si="9"/>
        <v>0.33999999999999997</v>
      </c>
      <c r="H70" s="18" t="s">
        <v>283</v>
      </c>
      <c r="I70" s="18" t="s">
        <v>131</v>
      </c>
      <c r="J70" s="18" t="s">
        <v>131</v>
      </c>
      <c r="K70" s="18">
        <v>0.51</v>
      </c>
      <c r="L70" s="40">
        <f t="shared" si="7"/>
        <v>0.15652742281049162</v>
      </c>
      <c r="M70" s="18" t="s">
        <v>131</v>
      </c>
      <c r="N70" s="18" t="s">
        <v>131</v>
      </c>
      <c r="O70" s="18" t="s">
        <v>131</v>
      </c>
      <c r="P70" s="28">
        <f t="shared" si="4"/>
        <v>0.4694366186543672</v>
      </c>
      <c r="Q70" s="27" t="s">
        <v>131</v>
      </c>
      <c r="R70" s="25"/>
      <c r="T70" s="24">
        <f t="shared" si="8"/>
        <v>3.8489481989999996</v>
      </c>
      <c r="W70" s="32">
        <v>110.88</v>
      </c>
    </row>
    <row r="71" spans="1:23" s="32" customFormat="1" x14ac:dyDescent="0.25">
      <c r="A71" s="25">
        <v>67</v>
      </c>
      <c r="B71" s="18" t="s">
        <v>17</v>
      </c>
      <c r="C71" s="18" t="s">
        <v>158</v>
      </c>
      <c r="D71" s="18">
        <v>0.55000000000000004</v>
      </c>
      <c r="E71" s="18">
        <v>0.05</v>
      </c>
      <c r="F71" s="18">
        <v>0.24</v>
      </c>
      <c r="G71" s="18">
        <f t="shared" si="9"/>
        <v>0.15999999999999992</v>
      </c>
      <c r="H71" s="18" t="s">
        <v>186</v>
      </c>
      <c r="I71" s="18" t="s">
        <v>131</v>
      </c>
      <c r="J71" s="18" t="s">
        <v>131</v>
      </c>
      <c r="K71" s="18">
        <v>0.53</v>
      </c>
      <c r="L71" s="40">
        <f t="shared" si="7"/>
        <v>0.24425401319638146</v>
      </c>
      <c r="M71" s="18" t="s">
        <v>131</v>
      </c>
      <c r="N71" s="18" t="s">
        <v>131</v>
      </c>
      <c r="O71" s="18" t="s">
        <v>131</v>
      </c>
      <c r="P71" s="28">
        <f t="shared" si="4"/>
        <v>0.11399484100108589</v>
      </c>
      <c r="Q71" s="27" t="s">
        <v>131</v>
      </c>
      <c r="R71" s="25"/>
      <c r="T71" s="24">
        <f t="shared" si="8"/>
        <v>2.4335681</v>
      </c>
      <c r="W71" s="32">
        <v>385.44</v>
      </c>
    </row>
    <row r="72" spans="1:23" s="32" customFormat="1" x14ac:dyDescent="0.25">
      <c r="A72" s="25">
        <v>68</v>
      </c>
      <c r="B72" s="34" t="s">
        <v>284</v>
      </c>
      <c r="C72" s="34" t="s">
        <v>181</v>
      </c>
      <c r="D72" s="36">
        <v>0.2</v>
      </c>
      <c r="E72" s="34">
        <v>0.03</v>
      </c>
      <c r="F72" s="34">
        <v>0.11</v>
      </c>
      <c r="G72" s="34">
        <f t="shared" si="9"/>
        <v>0.65999999999999992</v>
      </c>
      <c r="H72" s="34" t="s">
        <v>194</v>
      </c>
      <c r="I72" s="34" t="s">
        <v>131</v>
      </c>
      <c r="J72" s="34" t="s">
        <v>131</v>
      </c>
      <c r="K72" s="34">
        <v>0.56000000000000005</v>
      </c>
      <c r="L72" s="40">
        <f t="shared" si="7"/>
        <v>9.6136973532859687E-2</v>
      </c>
      <c r="M72" s="34" t="s">
        <v>131</v>
      </c>
      <c r="N72" s="34" t="s">
        <v>131</v>
      </c>
      <c r="O72" s="34" t="s">
        <v>131</v>
      </c>
      <c r="P72" s="38">
        <f t="shared" si="4"/>
        <v>1.171245881237996</v>
      </c>
      <c r="Q72" s="36" t="s">
        <v>131</v>
      </c>
      <c r="R72" s="33"/>
      <c r="T72" s="24">
        <f t="shared" si="8"/>
        <v>4.7632382239999984</v>
      </c>
      <c r="W72" s="32">
        <v>28.32</v>
      </c>
    </row>
    <row r="73" spans="1:23" s="32" customFormat="1" x14ac:dyDescent="0.25">
      <c r="A73" s="20">
        <v>69</v>
      </c>
      <c r="B73" s="18" t="s">
        <v>131</v>
      </c>
      <c r="C73" s="18" t="s">
        <v>294</v>
      </c>
      <c r="D73" s="18">
        <v>0.32</v>
      </c>
      <c r="E73" s="18">
        <v>0.17</v>
      </c>
      <c r="F73" s="18">
        <v>0.01</v>
      </c>
      <c r="G73" s="27">
        <f t="shared" ref="G73:G79" si="10">1-F73-E73-D73</f>
        <v>0.49999999999999994</v>
      </c>
      <c r="H73" s="18" t="s">
        <v>569</v>
      </c>
      <c r="I73" s="27">
        <v>0.1</v>
      </c>
      <c r="J73" s="27">
        <f t="shared" ref="J73:J78" si="11">K73-I73</f>
        <v>0.29000000000000004</v>
      </c>
      <c r="K73" s="18">
        <v>0.39</v>
      </c>
      <c r="L73" s="22">
        <f t="shared" ref="L73:L79" si="12">K73-O73</f>
        <v>0.10999999999999999</v>
      </c>
      <c r="M73" s="18" t="s">
        <v>131</v>
      </c>
      <c r="N73" s="18">
        <v>0.31</v>
      </c>
      <c r="O73" s="18">
        <v>0.28000000000000003</v>
      </c>
      <c r="P73" s="27">
        <f t="shared" si="4"/>
        <v>0.61775983411794411</v>
      </c>
      <c r="Q73" s="28">
        <f>(K73-O73)/2</f>
        <v>5.4999999999999993E-2</v>
      </c>
      <c r="R73" s="25" t="s">
        <v>288</v>
      </c>
      <c r="T73" s="24">
        <f t="shared" si="8"/>
        <v>4.1235146709999979</v>
      </c>
    </row>
    <row r="74" spans="1:23" s="32" customFormat="1" x14ac:dyDescent="0.25">
      <c r="A74" s="25">
        <v>70</v>
      </c>
      <c r="B74" s="18" t="s">
        <v>131</v>
      </c>
      <c r="C74" s="18" t="s">
        <v>294</v>
      </c>
      <c r="D74" s="18">
        <v>0.31</v>
      </c>
      <c r="E74" s="18">
        <v>0.15</v>
      </c>
      <c r="F74" s="18">
        <v>0.01</v>
      </c>
      <c r="G74" s="18">
        <f t="shared" si="10"/>
        <v>0.53</v>
      </c>
      <c r="H74" s="18" t="s">
        <v>569</v>
      </c>
      <c r="I74" s="18">
        <v>0.11</v>
      </c>
      <c r="J74" s="27">
        <f t="shared" si="11"/>
        <v>0.3</v>
      </c>
      <c r="K74" s="18">
        <v>0.41</v>
      </c>
      <c r="L74" s="27">
        <f t="shared" si="12"/>
        <v>0.12999999999999995</v>
      </c>
      <c r="M74" s="18" t="s">
        <v>131</v>
      </c>
      <c r="N74" s="18">
        <v>0.35</v>
      </c>
      <c r="O74" s="18">
        <v>0.28000000000000003</v>
      </c>
      <c r="P74" s="27">
        <f t="shared" si="4"/>
        <v>0.71915327209978019</v>
      </c>
      <c r="Q74" s="28">
        <f t="shared" ref="Q74:Q79" si="13">(K74-O74)/2</f>
        <v>6.4999999999999974E-2</v>
      </c>
      <c r="R74" s="25"/>
      <c r="T74" s="24">
        <f t="shared" si="8"/>
        <v>4.2754894160000037</v>
      </c>
    </row>
    <row r="75" spans="1:23" s="32" customFormat="1" x14ac:dyDescent="0.25">
      <c r="A75" s="25">
        <v>71</v>
      </c>
      <c r="B75" s="18" t="s">
        <v>131</v>
      </c>
      <c r="C75" s="18" t="s">
        <v>294</v>
      </c>
      <c r="D75" s="18">
        <v>0.32</v>
      </c>
      <c r="E75" s="18">
        <v>0.15</v>
      </c>
      <c r="F75" s="18">
        <v>0.01</v>
      </c>
      <c r="G75" s="18">
        <f t="shared" si="10"/>
        <v>0.52</v>
      </c>
      <c r="H75" s="18" t="s">
        <v>569</v>
      </c>
      <c r="I75" s="18">
        <v>0.11</v>
      </c>
      <c r="J75" s="27">
        <f t="shared" si="11"/>
        <v>0.28000000000000003</v>
      </c>
      <c r="K75" s="18">
        <v>0.39</v>
      </c>
      <c r="L75" s="27">
        <f t="shared" si="12"/>
        <v>0.14000000000000001</v>
      </c>
      <c r="M75" s="18" t="s">
        <v>131</v>
      </c>
      <c r="N75" s="27">
        <v>0.3</v>
      </c>
      <c r="O75" s="18">
        <v>0.25</v>
      </c>
      <c r="P75" s="27">
        <f t="shared" si="4"/>
        <v>0.76537073090011376</v>
      </c>
      <c r="Q75" s="28">
        <f t="shared" si="13"/>
        <v>7.0000000000000007E-2</v>
      </c>
      <c r="R75" s="25"/>
      <c r="T75" s="24">
        <f t="shared" si="8"/>
        <v>4.3377752389999999</v>
      </c>
    </row>
    <row r="76" spans="1:23" s="32" customFormat="1" x14ac:dyDescent="0.25">
      <c r="A76" s="25">
        <v>72</v>
      </c>
      <c r="B76" s="18" t="s">
        <v>131</v>
      </c>
      <c r="C76" s="18" t="s">
        <v>294</v>
      </c>
      <c r="D76" s="18">
        <v>0.35</v>
      </c>
      <c r="E76" s="18">
        <v>0.14000000000000001</v>
      </c>
      <c r="F76" s="18">
        <v>0.01</v>
      </c>
      <c r="G76" s="27">
        <f t="shared" si="10"/>
        <v>0.5</v>
      </c>
      <c r="H76" s="18" t="s">
        <v>569</v>
      </c>
      <c r="I76" s="18">
        <v>0.12</v>
      </c>
      <c r="J76" s="27">
        <f t="shared" si="11"/>
        <v>0.34</v>
      </c>
      <c r="K76" s="18">
        <v>0.46</v>
      </c>
      <c r="L76" s="27">
        <f t="shared" si="12"/>
        <v>0.17000000000000004</v>
      </c>
      <c r="M76" s="18" t="s">
        <v>131</v>
      </c>
      <c r="N76" s="18">
        <v>0.36</v>
      </c>
      <c r="O76" s="18">
        <v>0.28999999999999998</v>
      </c>
      <c r="P76" s="27">
        <f t="shared" si="4"/>
        <v>0.37672234435798507</v>
      </c>
      <c r="Q76" s="28">
        <f t="shared" si="13"/>
        <v>8.500000000000002E-2</v>
      </c>
      <c r="R76" s="25"/>
      <c r="T76" s="24">
        <f t="shared" si="8"/>
        <v>3.6289233359999988</v>
      </c>
    </row>
    <row r="77" spans="1:23" s="32" customFormat="1" x14ac:dyDescent="0.25">
      <c r="A77" s="25">
        <v>73</v>
      </c>
      <c r="B77" s="18" t="s">
        <v>131</v>
      </c>
      <c r="C77" s="18" t="s">
        <v>294</v>
      </c>
      <c r="D77" s="18">
        <v>0.31</v>
      </c>
      <c r="E77" s="18">
        <v>0.14000000000000001</v>
      </c>
      <c r="F77" s="18">
        <v>0.02</v>
      </c>
      <c r="G77" s="18">
        <f t="shared" si="10"/>
        <v>0.53</v>
      </c>
      <c r="H77" s="18" t="s">
        <v>569</v>
      </c>
      <c r="I77" s="18">
        <v>0.11</v>
      </c>
      <c r="J77" s="27">
        <f t="shared" si="11"/>
        <v>0.3</v>
      </c>
      <c r="K77" s="18">
        <v>0.41</v>
      </c>
      <c r="L77" s="27">
        <f t="shared" si="12"/>
        <v>0.15999999999999998</v>
      </c>
      <c r="M77" s="18" t="s">
        <v>131</v>
      </c>
      <c r="N77" s="18">
        <v>0.31</v>
      </c>
      <c r="O77" s="18">
        <v>0.25</v>
      </c>
      <c r="P77" s="27">
        <f t="shared" si="4"/>
        <v>0.77361363393433868</v>
      </c>
      <c r="Q77" s="28">
        <f t="shared" si="13"/>
        <v>7.9999999999999988E-2</v>
      </c>
      <c r="R77" s="25"/>
      <c r="T77" s="24">
        <f t="shared" si="8"/>
        <v>4.3484874749999998</v>
      </c>
    </row>
    <row r="78" spans="1:23" s="32" customFormat="1" x14ac:dyDescent="0.25">
      <c r="A78" s="25">
        <v>74</v>
      </c>
      <c r="B78" s="18" t="s">
        <v>131</v>
      </c>
      <c r="C78" s="18" t="s">
        <v>294</v>
      </c>
      <c r="D78" s="18">
        <v>0.35</v>
      </c>
      <c r="E78" s="18">
        <v>0.13</v>
      </c>
      <c r="F78" s="18">
        <v>0.01</v>
      </c>
      <c r="G78" s="18">
        <f t="shared" si="10"/>
        <v>0.51</v>
      </c>
      <c r="H78" s="18" t="s">
        <v>569</v>
      </c>
      <c r="I78" s="27">
        <v>0.1</v>
      </c>
      <c r="J78" s="27">
        <f t="shared" si="11"/>
        <v>0.31999999999999995</v>
      </c>
      <c r="K78" s="18">
        <v>0.42</v>
      </c>
      <c r="L78" s="27">
        <f t="shared" si="12"/>
        <v>0.16999999999999998</v>
      </c>
      <c r="M78" s="18" t="s">
        <v>131</v>
      </c>
      <c r="N78" s="18">
        <v>0.31</v>
      </c>
      <c r="O78" s="18">
        <v>0.25</v>
      </c>
      <c r="P78" s="27">
        <f t="shared" si="4"/>
        <v>0.5420721924619466</v>
      </c>
      <c r="Q78" s="28">
        <f t="shared" si="13"/>
        <v>8.4999999999999992E-2</v>
      </c>
      <c r="R78" s="25"/>
      <c r="T78" s="24">
        <f t="shared" si="8"/>
        <v>3.992814096</v>
      </c>
    </row>
    <row r="79" spans="1:23" s="32" customFormat="1" x14ac:dyDescent="0.25">
      <c r="A79" s="33">
        <v>75</v>
      </c>
      <c r="B79" s="34" t="s">
        <v>126</v>
      </c>
      <c r="C79" s="34" t="s">
        <v>287</v>
      </c>
      <c r="D79" s="34">
        <v>0.19</v>
      </c>
      <c r="E79" s="34">
        <v>0.06</v>
      </c>
      <c r="F79" s="34">
        <v>0.27</v>
      </c>
      <c r="G79" s="18">
        <f t="shared" si="10"/>
        <v>0.47999999999999993</v>
      </c>
      <c r="H79" s="34" t="s">
        <v>6</v>
      </c>
      <c r="I79" s="34">
        <v>0.01</v>
      </c>
      <c r="J79" s="34">
        <v>0.52</v>
      </c>
      <c r="K79" s="34">
        <v>0.52</v>
      </c>
      <c r="L79" s="36">
        <f t="shared" si="12"/>
        <v>0.27</v>
      </c>
      <c r="M79" s="34" t="s">
        <v>131</v>
      </c>
      <c r="N79" s="34">
        <v>0.38</v>
      </c>
      <c r="O79" s="34">
        <v>0.25</v>
      </c>
      <c r="P79" s="36">
        <f t="shared" si="4"/>
        <v>1.0645817659592438</v>
      </c>
      <c r="Q79" s="38">
        <f t="shared" si="13"/>
        <v>0.13500000000000001</v>
      </c>
      <c r="R79" s="33"/>
      <c r="T79" s="24">
        <f t="shared" si="8"/>
        <v>4.6677522000000025</v>
      </c>
    </row>
    <row r="80" spans="1:23" s="32" customFormat="1" x14ac:dyDescent="0.25">
      <c r="A80" s="20">
        <v>76</v>
      </c>
      <c r="B80" s="21" t="s">
        <v>217</v>
      </c>
      <c r="C80" s="21" t="s">
        <v>148</v>
      </c>
      <c r="D80" s="315">
        <v>0.36</v>
      </c>
      <c r="E80" s="315"/>
      <c r="F80" s="21">
        <v>0.12</v>
      </c>
      <c r="G80" s="21">
        <v>0.52</v>
      </c>
      <c r="H80" s="21" t="s">
        <v>6</v>
      </c>
      <c r="I80" s="21" t="s">
        <v>131</v>
      </c>
      <c r="J80" s="21" t="s">
        <v>131</v>
      </c>
      <c r="K80" s="21">
        <v>0.59</v>
      </c>
      <c r="L80" s="40">
        <f t="shared" ref="L80:L116" si="14">10^((LOG(W80,10)-4.3)/2.8)</f>
        <v>0.1654959996595313</v>
      </c>
      <c r="M80" s="46" t="s">
        <v>131</v>
      </c>
      <c r="N80" s="21" t="s">
        <v>131</v>
      </c>
      <c r="O80" s="21" t="s">
        <v>131</v>
      </c>
      <c r="P80" s="28">
        <f t="shared" si="4"/>
        <v>0.51130923769355541</v>
      </c>
      <c r="Q80" s="27" t="s">
        <v>131</v>
      </c>
      <c r="R80" s="20" t="s">
        <v>289</v>
      </c>
      <c r="T80" s="24">
        <f t="shared" ref="T80:T101" si="15">6.531-(7.326*K80)+(15.8*(G80^2))+(3.809*(K80^2))+(3.44*((D80))*G80)-(4.989*(D80)*K80)+(16.1*((D80)^2)*(K80^2))+(16*G80*(K80^2))-(13.6*((D80)^2)*G80)-(34.8*(G80^2)*K80)-(7.99*((D80)^2)*K80)</f>
        <v>3.9343894759999998</v>
      </c>
      <c r="W80" s="32">
        <v>129.6</v>
      </c>
    </row>
    <row r="81" spans="1:23" s="32" customFormat="1" x14ac:dyDescent="0.25">
      <c r="A81" s="25">
        <v>77</v>
      </c>
      <c r="B81" s="18" t="s">
        <v>17</v>
      </c>
      <c r="C81" s="18" t="s">
        <v>148</v>
      </c>
      <c r="D81" s="307">
        <v>0.31</v>
      </c>
      <c r="E81" s="307"/>
      <c r="F81" s="18">
        <v>0.18</v>
      </c>
      <c r="G81" s="18">
        <v>0.51</v>
      </c>
      <c r="H81" s="18" t="s">
        <v>6</v>
      </c>
      <c r="I81" s="18" t="s">
        <v>131</v>
      </c>
      <c r="J81" s="18" t="s">
        <v>131</v>
      </c>
      <c r="K81" s="18">
        <v>0.49</v>
      </c>
      <c r="L81" s="40">
        <f t="shared" si="14"/>
        <v>0.19460483724722527</v>
      </c>
      <c r="M81" s="18" t="s">
        <v>131</v>
      </c>
      <c r="N81" s="18" t="s">
        <v>131</v>
      </c>
      <c r="O81" s="18" t="s">
        <v>131</v>
      </c>
      <c r="P81" s="28">
        <f t="shared" si="4"/>
        <v>0.99893139637583706</v>
      </c>
      <c r="Q81" s="27" t="s">
        <v>131</v>
      </c>
      <c r="R81" s="25"/>
      <c r="T81" s="24">
        <f t="shared" si="15"/>
        <v>4.6041010109999982</v>
      </c>
      <c r="W81" s="32">
        <v>204</v>
      </c>
    </row>
    <row r="82" spans="1:23" s="32" customFormat="1" x14ac:dyDescent="0.25">
      <c r="A82" s="33">
        <v>78</v>
      </c>
      <c r="B82" s="34" t="s">
        <v>17</v>
      </c>
      <c r="C82" s="34" t="s">
        <v>148</v>
      </c>
      <c r="D82" s="308">
        <v>0.19</v>
      </c>
      <c r="E82" s="308"/>
      <c r="F82" s="34">
        <v>0.17</v>
      </c>
      <c r="G82" s="34">
        <v>0.64</v>
      </c>
      <c r="H82" s="34" t="s">
        <v>194</v>
      </c>
      <c r="I82" s="34" t="s">
        <v>131</v>
      </c>
      <c r="J82" s="34" t="s">
        <v>131</v>
      </c>
      <c r="K82" s="34">
        <v>0.57999999999999996</v>
      </c>
      <c r="L82" s="43">
        <f t="shared" si="14"/>
        <v>0.13880395811155805</v>
      </c>
      <c r="M82" s="34" t="s">
        <v>131</v>
      </c>
      <c r="N82" s="34" t="s">
        <v>131</v>
      </c>
      <c r="O82" s="34" t="s">
        <v>131</v>
      </c>
      <c r="P82" s="38">
        <f t="shared" si="4"/>
        <v>1.2088545254054344</v>
      </c>
      <c r="Q82" s="36" t="s">
        <v>131</v>
      </c>
      <c r="R82" s="33"/>
      <c r="T82" s="24">
        <f t="shared" si="15"/>
        <v>4.7948434239999997</v>
      </c>
      <c r="W82" s="32">
        <v>79.2</v>
      </c>
    </row>
    <row r="83" spans="1:23" s="32" customFormat="1" x14ac:dyDescent="0.25">
      <c r="A83" s="47">
        <v>79</v>
      </c>
      <c r="B83" s="18" t="s">
        <v>131</v>
      </c>
      <c r="C83" s="18" t="s">
        <v>290</v>
      </c>
      <c r="D83" s="307">
        <v>0.46</v>
      </c>
      <c r="E83" s="307"/>
      <c r="F83" s="18">
        <v>0.17</v>
      </c>
      <c r="G83" s="18">
        <v>0.37</v>
      </c>
      <c r="H83" s="18" t="s">
        <v>51</v>
      </c>
      <c r="I83" s="18">
        <v>0.18</v>
      </c>
      <c r="J83" s="18">
        <f>K83-I83</f>
        <v>0.28000000000000003</v>
      </c>
      <c r="K83" s="18">
        <v>0.46</v>
      </c>
      <c r="L83" s="40">
        <f t="shared" si="14"/>
        <v>6.2285285474571087E-2</v>
      </c>
      <c r="M83" s="18">
        <v>0.16</v>
      </c>
      <c r="N83" s="18">
        <v>0.15</v>
      </c>
      <c r="O83" s="18" t="s">
        <v>131</v>
      </c>
      <c r="P83" s="28">
        <f t="shared" si="4"/>
        <v>0.36577063952339089</v>
      </c>
      <c r="Q83" s="27" t="s">
        <v>131</v>
      </c>
      <c r="R83" s="25" t="s">
        <v>291</v>
      </c>
      <c r="T83" s="24">
        <f t="shared" si="15"/>
        <v>3.5994213759999996</v>
      </c>
      <c r="W83" s="32">
        <v>8.4</v>
      </c>
    </row>
    <row r="84" spans="1:23" s="32" customFormat="1" x14ac:dyDescent="0.25">
      <c r="A84" s="25">
        <v>80</v>
      </c>
      <c r="B84" s="18" t="s">
        <v>131</v>
      </c>
      <c r="C84" s="18" t="s">
        <v>91</v>
      </c>
      <c r="D84" s="307">
        <v>0.24</v>
      </c>
      <c r="E84" s="307"/>
      <c r="F84" s="18">
        <v>7.0000000000000007E-2</v>
      </c>
      <c r="G84" s="18">
        <v>0.69</v>
      </c>
      <c r="H84" s="18" t="s">
        <v>194</v>
      </c>
      <c r="I84" s="18" t="s">
        <v>131</v>
      </c>
      <c r="J84" s="18" t="s">
        <v>131</v>
      </c>
      <c r="K84" s="18">
        <v>0.48</v>
      </c>
      <c r="L84" s="40">
        <f t="shared" si="14"/>
        <v>3.9241332037822263E-2</v>
      </c>
      <c r="M84" s="18" t="s">
        <v>131</v>
      </c>
      <c r="N84" s="18" t="s">
        <v>131</v>
      </c>
      <c r="O84" s="18" t="s">
        <v>131</v>
      </c>
      <c r="P84" s="28">
        <f t="shared" si="4"/>
        <v>2.3334177493179609</v>
      </c>
      <c r="Q84" s="27" t="s">
        <v>131</v>
      </c>
      <c r="R84" s="41"/>
      <c r="T84" s="24">
        <f t="shared" si="15"/>
        <v>5.4525042240000028</v>
      </c>
      <c r="W84" s="32">
        <v>2.3039999999999998</v>
      </c>
    </row>
    <row r="85" spans="1:23" s="32" customFormat="1" x14ac:dyDescent="0.25">
      <c r="A85" s="25">
        <v>81</v>
      </c>
      <c r="B85" s="18" t="s">
        <v>131</v>
      </c>
      <c r="C85" s="18" t="s">
        <v>292</v>
      </c>
      <c r="D85" s="307">
        <v>0.4</v>
      </c>
      <c r="E85" s="307"/>
      <c r="F85" s="18">
        <v>0.32</v>
      </c>
      <c r="G85" s="18">
        <v>0.28000000000000003</v>
      </c>
      <c r="H85" s="18" t="s">
        <v>283</v>
      </c>
      <c r="I85" s="18" t="s">
        <v>131</v>
      </c>
      <c r="J85" s="18" t="s">
        <v>131</v>
      </c>
      <c r="K85" s="18">
        <v>0.48</v>
      </c>
      <c r="L85" s="40">
        <f t="shared" si="14"/>
        <v>1.7495750884895869E-2</v>
      </c>
      <c r="M85" s="18" t="s">
        <v>131</v>
      </c>
      <c r="N85" s="18" t="s">
        <v>131</v>
      </c>
      <c r="O85" s="18" t="s">
        <v>131</v>
      </c>
      <c r="P85" s="28">
        <f t="shared" si="4"/>
        <v>0.38529431353871557</v>
      </c>
      <c r="Q85" s="27" t="s">
        <v>131</v>
      </c>
      <c r="R85" s="25"/>
      <c r="T85" s="24">
        <f t="shared" si="15"/>
        <v>3.6514224000000004</v>
      </c>
      <c r="W85" s="32">
        <v>0.24</v>
      </c>
    </row>
    <row r="86" spans="1:23" s="32" customFormat="1" x14ac:dyDescent="0.25">
      <c r="A86" s="25">
        <v>82</v>
      </c>
      <c r="B86" s="18" t="s">
        <v>131</v>
      </c>
      <c r="C86" s="18" t="s">
        <v>131</v>
      </c>
      <c r="D86" s="307">
        <v>0.34</v>
      </c>
      <c r="E86" s="307"/>
      <c r="F86" s="18">
        <v>0.13</v>
      </c>
      <c r="G86" s="18">
        <v>0.53</v>
      </c>
      <c r="H86" s="18" t="s">
        <v>6</v>
      </c>
      <c r="I86" s="18">
        <v>0.16</v>
      </c>
      <c r="J86" s="18">
        <v>0.4</v>
      </c>
      <c r="K86" s="18">
        <v>0.56000000000000005</v>
      </c>
      <c r="L86" s="27">
        <f>K86-O86</f>
        <v>0.29000000000000004</v>
      </c>
      <c r="M86" s="18" t="s">
        <v>131</v>
      </c>
      <c r="N86" s="18">
        <v>0.41</v>
      </c>
      <c r="O86" s="18">
        <v>0.27</v>
      </c>
      <c r="P86" s="27">
        <f t="shared" si="4"/>
        <v>0.63400258327428594</v>
      </c>
      <c r="Q86" s="28">
        <f>(K86-O86)/2</f>
        <v>0.14500000000000002</v>
      </c>
      <c r="R86" s="25"/>
      <c r="T86" s="24">
        <f t="shared" si="15"/>
        <v>4.1494679359999989</v>
      </c>
    </row>
    <row r="87" spans="1:23" s="32" customFormat="1" x14ac:dyDescent="0.25">
      <c r="A87" s="25">
        <v>83</v>
      </c>
      <c r="B87" s="18" t="s">
        <v>131</v>
      </c>
      <c r="C87" s="18" t="s">
        <v>148</v>
      </c>
      <c r="D87" s="307">
        <v>0.61</v>
      </c>
      <c r="E87" s="307"/>
      <c r="F87" s="18">
        <v>0.18</v>
      </c>
      <c r="G87" s="18">
        <v>0.21</v>
      </c>
      <c r="H87" s="26" t="s">
        <v>32</v>
      </c>
      <c r="I87" s="18">
        <v>0.22</v>
      </c>
      <c r="J87" s="18">
        <f>K87-I87</f>
        <v>0.26</v>
      </c>
      <c r="K87" s="18">
        <v>0.48</v>
      </c>
      <c r="L87" s="40">
        <f t="shared" si="14"/>
        <v>0.11439243663745434</v>
      </c>
      <c r="M87" s="18">
        <v>0.19</v>
      </c>
      <c r="N87" s="18">
        <v>0.16</v>
      </c>
      <c r="O87" s="18" t="s">
        <v>131</v>
      </c>
      <c r="P87" s="28">
        <f t="shared" si="4"/>
        <v>0.12143124246941217</v>
      </c>
      <c r="Q87" s="27" t="s">
        <v>131</v>
      </c>
      <c r="R87" s="25"/>
      <c r="T87" s="24">
        <f t="shared" si="15"/>
        <v>2.4967631040000007</v>
      </c>
      <c r="W87" s="32">
        <v>46.08</v>
      </c>
    </row>
    <row r="88" spans="1:23" s="32" customFormat="1" x14ac:dyDescent="0.25">
      <c r="A88" s="25">
        <v>84</v>
      </c>
      <c r="B88" s="18" t="s">
        <v>131</v>
      </c>
      <c r="C88" s="18" t="s">
        <v>290</v>
      </c>
      <c r="D88" s="307">
        <v>0.11</v>
      </c>
      <c r="E88" s="307"/>
      <c r="F88" s="18">
        <v>0.32</v>
      </c>
      <c r="G88" s="18">
        <v>0.56999999999999995</v>
      </c>
      <c r="H88" s="18" t="s">
        <v>6</v>
      </c>
      <c r="I88" s="18">
        <v>0.19</v>
      </c>
      <c r="J88" s="18">
        <f>K88-I88</f>
        <v>0.32</v>
      </c>
      <c r="K88" s="18">
        <v>0.51</v>
      </c>
      <c r="L88" s="40">
        <f t="shared" si="14"/>
        <v>8.0185581365883607E-2</v>
      </c>
      <c r="M88" s="18">
        <v>0.15</v>
      </c>
      <c r="N88" s="18">
        <v>0.14000000000000001</v>
      </c>
      <c r="O88" s="18" t="s">
        <v>131</v>
      </c>
      <c r="P88" s="28">
        <f t="shared" ref="P88:P115" si="16">0.01*EXP(T88)</f>
        <v>2.1444158944389038</v>
      </c>
      <c r="Q88" s="27" t="s">
        <v>131</v>
      </c>
      <c r="R88" s="25"/>
      <c r="T88" s="24">
        <f t="shared" si="15"/>
        <v>5.3680373910000005</v>
      </c>
      <c r="W88" s="32">
        <v>17.04</v>
      </c>
    </row>
    <row r="89" spans="1:23" s="32" customFormat="1" x14ac:dyDescent="0.25">
      <c r="A89" s="25">
        <v>85</v>
      </c>
      <c r="B89" s="18" t="s">
        <v>131</v>
      </c>
      <c r="C89" s="18" t="s">
        <v>294</v>
      </c>
      <c r="D89" s="307">
        <v>0.36</v>
      </c>
      <c r="E89" s="307"/>
      <c r="F89" s="18">
        <v>0.11</v>
      </c>
      <c r="G89" s="18">
        <v>0.53</v>
      </c>
      <c r="H89" s="18" t="s">
        <v>6</v>
      </c>
      <c r="I89" s="18">
        <v>0.05</v>
      </c>
      <c r="J89" s="18">
        <v>0.44</v>
      </c>
      <c r="K89" s="18">
        <v>0.49</v>
      </c>
      <c r="L89" s="40">
        <f t="shared" si="14"/>
        <v>0.10523554127109512</v>
      </c>
      <c r="M89" s="18" t="s">
        <v>131</v>
      </c>
      <c r="N89" s="18" t="s">
        <v>131</v>
      </c>
      <c r="O89" s="18" t="s">
        <v>131</v>
      </c>
      <c r="P89" s="28">
        <f t="shared" si="16"/>
        <v>0.79510079198885719</v>
      </c>
      <c r="Q89" s="27" t="s">
        <v>131</v>
      </c>
      <c r="R89" s="25"/>
      <c r="T89" s="24">
        <f t="shared" si="15"/>
        <v>4.375883796000001</v>
      </c>
      <c r="W89" s="32">
        <v>36.479999999999997</v>
      </c>
    </row>
    <row r="90" spans="1:23" s="32" customFormat="1" x14ac:dyDescent="0.25">
      <c r="A90" s="25">
        <v>86</v>
      </c>
      <c r="B90" s="18" t="s">
        <v>131</v>
      </c>
      <c r="C90" s="18" t="s">
        <v>290</v>
      </c>
      <c r="D90" s="307">
        <v>0.19</v>
      </c>
      <c r="E90" s="307"/>
      <c r="F90" s="18">
        <v>0.44</v>
      </c>
      <c r="G90" s="18">
        <v>0.37</v>
      </c>
      <c r="H90" s="26" t="s">
        <v>118</v>
      </c>
      <c r="I90" s="18">
        <v>7.0000000000000007E-2</v>
      </c>
      <c r="J90" s="18">
        <v>0.33</v>
      </c>
      <c r="K90" s="27">
        <v>0.4</v>
      </c>
      <c r="L90" s="40">
        <f t="shared" si="14"/>
        <v>4.2873053100449247E-2</v>
      </c>
      <c r="M90" s="27">
        <v>0.2</v>
      </c>
      <c r="N90" s="18">
        <v>0.19</v>
      </c>
      <c r="O90" s="18" t="s">
        <v>131</v>
      </c>
      <c r="P90" s="28">
        <f t="shared" si="16"/>
        <v>1.59691335676256</v>
      </c>
      <c r="Q90" s="27" t="s">
        <v>131</v>
      </c>
      <c r="R90" s="25"/>
      <c r="T90" s="24">
        <f t="shared" si="15"/>
        <v>5.0732427999999992</v>
      </c>
      <c r="W90" s="32">
        <v>2.952</v>
      </c>
    </row>
    <row r="91" spans="1:23" s="32" customFormat="1" x14ac:dyDescent="0.25">
      <c r="A91" s="25">
        <v>87</v>
      </c>
      <c r="B91" s="18" t="s">
        <v>131</v>
      </c>
      <c r="C91" s="18" t="s">
        <v>290</v>
      </c>
      <c r="D91" s="307">
        <v>0.56000000000000005</v>
      </c>
      <c r="E91" s="307"/>
      <c r="F91" s="18">
        <v>0.18</v>
      </c>
      <c r="G91" s="18">
        <v>0.26</v>
      </c>
      <c r="H91" s="26" t="s">
        <v>32</v>
      </c>
      <c r="I91" s="18">
        <v>0.15</v>
      </c>
      <c r="J91" s="18">
        <f>K91-I91</f>
        <v>0.27</v>
      </c>
      <c r="K91" s="18">
        <v>0.42</v>
      </c>
      <c r="L91" s="40">
        <f t="shared" si="14"/>
        <v>8.0185581365883607E-2</v>
      </c>
      <c r="M91" s="18">
        <v>0.16</v>
      </c>
      <c r="N91" s="18">
        <v>0.14000000000000001</v>
      </c>
      <c r="O91" s="18" t="s">
        <v>131</v>
      </c>
      <c r="P91" s="28">
        <f t="shared" si="16"/>
        <v>0.20018748591173879</v>
      </c>
      <c r="Q91" s="48" t="s">
        <v>131</v>
      </c>
      <c r="R91" s="25"/>
      <c r="T91" s="24">
        <f t="shared" si="15"/>
        <v>2.9966692639999994</v>
      </c>
      <c r="W91" s="32">
        <v>17.04</v>
      </c>
    </row>
    <row r="92" spans="1:23" s="32" customFormat="1" x14ac:dyDescent="0.25">
      <c r="A92" s="25">
        <v>88</v>
      </c>
      <c r="B92" s="18" t="s">
        <v>131</v>
      </c>
      <c r="C92" s="18" t="s">
        <v>131</v>
      </c>
      <c r="D92" s="307">
        <v>0.43</v>
      </c>
      <c r="E92" s="307"/>
      <c r="F92" s="18">
        <v>0.12</v>
      </c>
      <c r="G92" s="18">
        <v>0.45</v>
      </c>
      <c r="H92" s="26" t="s">
        <v>6</v>
      </c>
      <c r="I92" s="18">
        <v>0.05</v>
      </c>
      <c r="J92" s="18">
        <v>0.37</v>
      </c>
      <c r="K92" s="18">
        <v>0.42</v>
      </c>
      <c r="L92" s="27">
        <f>K92-O92</f>
        <v>0.13</v>
      </c>
      <c r="M92" s="18" t="s">
        <v>131</v>
      </c>
      <c r="N92" s="18">
        <v>0.41</v>
      </c>
      <c r="O92" s="18">
        <v>0.28999999999999998</v>
      </c>
      <c r="P92" s="27">
        <f t="shared" si="16"/>
        <v>0.64942494349487789</v>
      </c>
      <c r="Q92" s="28">
        <f>(K92-O92)/2</f>
        <v>6.5000000000000002E-2</v>
      </c>
      <c r="R92" s="25"/>
      <c r="T92" s="24">
        <f t="shared" si="15"/>
        <v>4.1735021759999995</v>
      </c>
    </row>
    <row r="93" spans="1:23" s="32" customFormat="1" x14ac:dyDescent="0.25">
      <c r="A93" s="25">
        <v>89</v>
      </c>
      <c r="B93" s="18" t="s">
        <v>131</v>
      </c>
      <c r="C93" s="18" t="s">
        <v>297</v>
      </c>
      <c r="D93" s="307">
        <v>0.26</v>
      </c>
      <c r="E93" s="307"/>
      <c r="F93" s="18">
        <v>0.02</v>
      </c>
      <c r="G93" s="18">
        <v>0.72</v>
      </c>
      <c r="H93" s="18" t="s">
        <v>194</v>
      </c>
      <c r="I93" s="18" t="s">
        <v>131</v>
      </c>
      <c r="J93" s="18" t="s">
        <v>131</v>
      </c>
      <c r="K93" s="18">
        <v>0.51</v>
      </c>
      <c r="L93" s="40">
        <f t="shared" si="14"/>
        <v>2.2410074435894618E-2</v>
      </c>
      <c r="M93" s="18" t="s">
        <v>131</v>
      </c>
      <c r="N93" s="18" t="s">
        <v>131</v>
      </c>
      <c r="O93" s="18" t="s">
        <v>131</v>
      </c>
      <c r="P93" s="28">
        <f t="shared" si="16"/>
        <v>1.6403442199274554</v>
      </c>
      <c r="Q93" s="27" t="s">
        <v>131</v>
      </c>
      <c r="R93" s="25"/>
      <c r="T93" s="24">
        <f t="shared" si="15"/>
        <v>5.1000762960000001</v>
      </c>
      <c r="W93" s="32">
        <v>0.48</v>
      </c>
    </row>
    <row r="94" spans="1:23" s="32" customFormat="1" x14ac:dyDescent="0.25">
      <c r="A94" s="25">
        <v>90</v>
      </c>
      <c r="B94" s="18" t="s">
        <v>131</v>
      </c>
      <c r="C94" s="18" t="s">
        <v>295</v>
      </c>
      <c r="D94" s="307">
        <v>0.3</v>
      </c>
      <c r="E94" s="307"/>
      <c r="F94" s="18">
        <v>0.23</v>
      </c>
      <c r="G94" s="18">
        <v>0.47</v>
      </c>
      <c r="H94" s="18" t="s">
        <v>6</v>
      </c>
      <c r="I94" s="18" t="s">
        <v>131</v>
      </c>
      <c r="J94" s="18" t="s">
        <v>131</v>
      </c>
      <c r="K94" s="18">
        <v>0.54</v>
      </c>
      <c r="L94" s="40">
        <f t="shared" si="14"/>
        <v>4.8125873999004108E-2</v>
      </c>
      <c r="M94" s="18" t="s">
        <v>131</v>
      </c>
      <c r="N94" s="18" t="s">
        <v>131</v>
      </c>
      <c r="O94" s="18" t="s">
        <v>131</v>
      </c>
      <c r="P94" s="28">
        <f t="shared" si="16"/>
        <v>0.77736118894415984</v>
      </c>
      <c r="Q94" s="27" t="s">
        <v>131</v>
      </c>
      <c r="R94" s="25"/>
      <c r="T94" s="24">
        <f t="shared" si="15"/>
        <v>4.3533200000000001</v>
      </c>
      <c r="W94" s="32">
        <v>4.08</v>
      </c>
    </row>
    <row r="95" spans="1:23" s="32" customFormat="1" x14ac:dyDescent="0.25">
      <c r="A95" s="25">
        <v>91</v>
      </c>
      <c r="B95" s="18" t="s">
        <v>131</v>
      </c>
      <c r="C95" s="18" t="s">
        <v>148</v>
      </c>
      <c r="D95" s="307">
        <v>0.25</v>
      </c>
      <c r="E95" s="307"/>
      <c r="F95" s="18">
        <v>0.13</v>
      </c>
      <c r="G95" s="18">
        <v>0.62</v>
      </c>
      <c r="H95" s="18" t="s">
        <v>194</v>
      </c>
      <c r="I95" s="18">
        <v>0.28999999999999998</v>
      </c>
      <c r="J95" s="27">
        <f>K95-I95</f>
        <v>0.31</v>
      </c>
      <c r="K95" s="27">
        <v>0.6</v>
      </c>
      <c r="L95" s="40">
        <f t="shared" si="14"/>
        <v>0.13172338829977734</v>
      </c>
      <c r="M95" s="18">
        <v>0.08</v>
      </c>
      <c r="N95" s="18">
        <v>0.06</v>
      </c>
      <c r="O95" s="18" t="s">
        <v>131</v>
      </c>
      <c r="P95" s="28">
        <f t="shared" si="16"/>
        <v>0.85247858873939497</v>
      </c>
      <c r="Q95" s="27" t="s">
        <v>131</v>
      </c>
      <c r="R95" s="25"/>
      <c r="T95" s="24">
        <f t="shared" si="15"/>
        <v>4.4455630000000008</v>
      </c>
      <c r="W95" s="32">
        <v>68.400000000000006</v>
      </c>
    </row>
    <row r="96" spans="1:23" s="32" customFormat="1" x14ac:dyDescent="0.25">
      <c r="A96" s="25">
        <v>92</v>
      </c>
      <c r="B96" s="18" t="s">
        <v>131</v>
      </c>
      <c r="C96" s="18" t="s">
        <v>131</v>
      </c>
      <c r="D96" s="307">
        <v>0.14000000000000001</v>
      </c>
      <c r="E96" s="307"/>
      <c r="F96" s="18">
        <v>0.1</v>
      </c>
      <c r="G96" s="18">
        <v>0.75</v>
      </c>
      <c r="H96" s="18" t="s">
        <v>194</v>
      </c>
      <c r="I96" s="18">
        <v>0.23</v>
      </c>
      <c r="J96" s="18">
        <v>0.39</v>
      </c>
      <c r="K96" s="18">
        <v>0.62</v>
      </c>
      <c r="L96" s="27">
        <f>K96-O96</f>
        <v>0.36</v>
      </c>
      <c r="M96" s="18" t="s">
        <v>131</v>
      </c>
      <c r="N96" s="18">
        <v>0.39</v>
      </c>
      <c r="O96" s="18">
        <v>0.26</v>
      </c>
      <c r="P96" s="27">
        <f t="shared" si="16"/>
        <v>0.96476666772098385</v>
      </c>
      <c r="Q96" s="28">
        <f>(K96-O96)/2</f>
        <v>0.18</v>
      </c>
      <c r="R96" s="25"/>
      <c r="T96" s="24">
        <f t="shared" si="15"/>
        <v>4.5693011840000013</v>
      </c>
    </row>
    <row r="97" spans="1:23" s="32" customFormat="1" x14ac:dyDescent="0.25">
      <c r="A97" s="25">
        <v>93</v>
      </c>
      <c r="B97" s="18" t="s">
        <v>131</v>
      </c>
      <c r="C97" s="18" t="s">
        <v>148</v>
      </c>
      <c r="D97" s="307">
        <v>0.32</v>
      </c>
      <c r="E97" s="307"/>
      <c r="F97" s="18">
        <v>0.26</v>
      </c>
      <c r="G97" s="18">
        <v>0.41</v>
      </c>
      <c r="H97" s="18" t="s">
        <v>6</v>
      </c>
      <c r="I97" s="18">
        <v>0.35</v>
      </c>
      <c r="J97" s="18">
        <v>0.32</v>
      </c>
      <c r="K97" s="18">
        <v>0.67</v>
      </c>
      <c r="L97" s="40">
        <f t="shared" si="14"/>
        <v>0.4131994424810716</v>
      </c>
      <c r="M97" s="18" t="s">
        <v>131</v>
      </c>
      <c r="N97" s="18" t="s">
        <v>131</v>
      </c>
      <c r="O97" s="18" t="s">
        <v>131</v>
      </c>
      <c r="P97" s="28">
        <f t="shared" si="16"/>
        <v>0.55500114066359574</v>
      </c>
      <c r="Q97" s="27" t="s">
        <v>131</v>
      </c>
      <c r="R97" s="25"/>
      <c r="T97" s="24">
        <f t="shared" si="15"/>
        <v>4.0163850759999988</v>
      </c>
      <c r="W97" s="32">
        <v>1679.76</v>
      </c>
    </row>
    <row r="98" spans="1:23" s="32" customFormat="1" x14ac:dyDescent="0.25">
      <c r="A98" s="25">
        <v>94</v>
      </c>
      <c r="B98" s="18" t="s">
        <v>131</v>
      </c>
      <c r="C98" s="18" t="s">
        <v>148</v>
      </c>
      <c r="D98" s="307">
        <v>0.4</v>
      </c>
      <c r="E98" s="307"/>
      <c r="F98" s="18">
        <v>0.24</v>
      </c>
      <c r="G98" s="18">
        <v>0.36</v>
      </c>
      <c r="H98" s="18" t="s">
        <v>588</v>
      </c>
      <c r="I98" s="18">
        <v>0.21</v>
      </c>
      <c r="J98" s="18">
        <v>0.39</v>
      </c>
      <c r="K98" s="27">
        <v>0.6</v>
      </c>
      <c r="L98" s="40">
        <f t="shared" si="14"/>
        <v>0.31640849407017146</v>
      </c>
      <c r="M98" s="18" t="s">
        <v>131</v>
      </c>
      <c r="N98" s="18" t="s">
        <v>131</v>
      </c>
      <c r="O98" s="18" t="s">
        <v>131</v>
      </c>
      <c r="P98" s="28">
        <f t="shared" si="16"/>
        <v>0.36482474697214712</v>
      </c>
      <c r="Q98" s="27" t="s">
        <v>131</v>
      </c>
      <c r="R98" s="25"/>
      <c r="T98" s="24">
        <f t="shared" si="15"/>
        <v>3.5968320000000005</v>
      </c>
      <c r="W98" s="32">
        <v>795.6</v>
      </c>
    </row>
    <row r="99" spans="1:23" s="32" customFormat="1" x14ac:dyDescent="0.25">
      <c r="A99" s="25">
        <v>95</v>
      </c>
      <c r="B99" s="18" t="s">
        <v>131</v>
      </c>
      <c r="C99" s="18" t="s">
        <v>290</v>
      </c>
      <c r="D99" s="307">
        <v>0.1</v>
      </c>
      <c r="E99" s="307"/>
      <c r="F99" s="18">
        <v>0.1</v>
      </c>
      <c r="G99" s="18">
        <v>0.8</v>
      </c>
      <c r="H99" s="18" t="s">
        <v>194</v>
      </c>
      <c r="I99" s="18">
        <v>0.27</v>
      </c>
      <c r="J99" s="18">
        <f t="shared" ref="J99:J104" si="17">K99-I99</f>
        <v>0.31999999999999995</v>
      </c>
      <c r="K99" s="18">
        <v>0.59</v>
      </c>
      <c r="L99" s="40">
        <f t="shared" si="14"/>
        <v>0.15256574522927416</v>
      </c>
      <c r="M99" s="18">
        <v>0.09</v>
      </c>
      <c r="N99" s="18">
        <v>0.06</v>
      </c>
      <c r="O99" s="18" t="s">
        <v>131</v>
      </c>
      <c r="P99" s="28">
        <f t="shared" si="16"/>
        <v>1.2681445069737449</v>
      </c>
      <c r="Q99" s="27" t="s">
        <v>131</v>
      </c>
      <c r="R99" s="25"/>
      <c r="T99" s="24">
        <f t="shared" si="15"/>
        <v>4.8427250000000015</v>
      </c>
      <c r="W99" s="32">
        <v>103.2</v>
      </c>
    </row>
    <row r="100" spans="1:23" s="32" customFormat="1" x14ac:dyDescent="0.25">
      <c r="A100" s="25">
        <v>96</v>
      </c>
      <c r="B100" s="18" t="s">
        <v>131</v>
      </c>
      <c r="C100" s="18" t="s">
        <v>148</v>
      </c>
      <c r="D100" s="307">
        <v>0.15</v>
      </c>
      <c r="E100" s="307"/>
      <c r="F100" s="18">
        <v>0.11</v>
      </c>
      <c r="G100" s="18">
        <v>0.74</v>
      </c>
      <c r="H100" s="18" t="s">
        <v>194</v>
      </c>
      <c r="I100" s="18">
        <v>0.39</v>
      </c>
      <c r="J100" s="27">
        <f t="shared" si="17"/>
        <v>0.29999999999999993</v>
      </c>
      <c r="K100" s="18">
        <v>0.69</v>
      </c>
      <c r="L100" s="40">
        <f t="shared" si="14"/>
        <v>0.15543151747788145</v>
      </c>
      <c r="M100" s="18">
        <v>7.0000000000000007E-2</v>
      </c>
      <c r="N100" s="18">
        <v>0.05</v>
      </c>
      <c r="O100" s="18" t="s">
        <v>131</v>
      </c>
      <c r="P100" s="28">
        <f t="shared" si="16"/>
        <v>0.61382125368916374</v>
      </c>
      <c r="Q100" s="27" t="s">
        <v>131</v>
      </c>
      <c r="R100" s="25"/>
      <c r="T100" s="24">
        <f t="shared" si="15"/>
        <v>4.1171186750000013</v>
      </c>
      <c r="W100" s="32">
        <v>108.72</v>
      </c>
    </row>
    <row r="101" spans="1:23" s="32" customFormat="1" x14ac:dyDescent="0.25">
      <c r="A101" s="25">
        <v>97</v>
      </c>
      <c r="B101" s="18" t="s">
        <v>131</v>
      </c>
      <c r="C101" s="18" t="s">
        <v>148</v>
      </c>
      <c r="D101" s="307">
        <v>0.39</v>
      </c>
      <c r="E101" s="307"/>
      <c r="F101" s="18">
        <v>0.13</v>
      </c>
      <c r="G101" s="18">
        <v>0.48</v>
      </c>
      <c r="H101" s="18" t="s">
        <v>6</v>
      </c>
      <c r="I101" s="18">
        <v>0.23</v>
      </c>
      <c r="J101" s="18">
        <f t="shared" si="17"/>
        <v>0.33999999999999997</v>
      </c>
      <c r="K101" s="18">
        <v>0.56999999999999995</v>
      </c>
      <c r="L101" s="40">
        <f t="shared" si="14"/>
        <v>0.13319416645661325</v>
      </c>
      <c r="M101" s="18" t="s">
        <v>131</v>
      </c>
      <c r="N101" s="27">
        <f>(0.3386+0.3118)/2</f>
        <v>0.32520000000000004</v>
      </c>
      <c r="O101" s="18" t="s">
        <v>131</v>
      </c>
      <c r="P101" s="28">
        <f t="shared" si="16"/>
        <v>0.44834392695924302</v>
      </c>
      <c r="Q101" s="27" t="s">
        <v>131</v>
      </c>
      <c r="R101" s="25"/>
      <c r="T101" s="24">
        <f t="shared" si="15"/>
        <v>3.8029755390000006</v>
      </c>
      <c r="W101" s="32">
        <v>70.56</v>
      </c>
    </row>
    <row r="102" spans="1:23" s="32" customFormat="1" x14ac:dyDescent="0.25">
      <c r="A102" s="25">
        <v>98</v>
      </c>
      <c r="B102" s="18" t="s">
        <v>131</v>
      </c>
      <c r="C102" s="18" t="s">
        <v>149</v>
      </c>
      <c r="D102" s="18">
        <v>0.24</v>
      </c>
      <c r="E102" s="18">
        <v>0.18</v>
      </c>
      <c r="F102" s="18">
        <v>0.13</v>
      </c>
      <c r="G102" s="18">
        <v>0.45</v>
      </c>
      <c r="H102" s="18" t="s">
        <v>6</v>
      </c>
      <c r="I102" s="18">
        <v>0.47</v>
      </c>
      <c r="J102" s="27">
        <f t="shared" si="17"/>
        <v>0.20000000000000007</v>
      </c>
      <c r="K102" s="18">
        <v>0.67</v>
      </c>
      <c r="L102" s="40">
        <f t="shared" si="14"/>
        <v>0.51828200857585616</v>
      </c>
      <c r="M102" s="18" t="s">
        <v>131</v>
      </c>
      <c r="N102" s="18" t="s">
        <v>131</v>
      </c>
      <c r="O102" s="18" t="s">
        <v>131</v>
      </c>
      <c r="P102" s="28">
        <f t="shared" si="16"/>
        <v>0.34459659016548438</v>
      </c>
      <c r="Q102" s="27" t="s">
        <v>131</v>
      </c>
      <c r="R102" s="25"/>
      <c r="T102" s="24">
        <f>6.531-(7.326*K102)+(15.8*(G102^2))+(3.809*(K102^2))+(3.44*((D102+E102))*G102)-(4.989*(D102+E102)*K102)+(16.1*((D102+E102)^2)*(K102^2))+(16*G102*(K102^2))-(13.6*((D102+E102)^2)*G102)-(34.8*(G102^2)*K102)-(7.99*((D102+E102)^2)*K102)</f>
        <v>3.5397893359999983</v>
      </c>
      <c r="W102" s="32">
        <v>3168</v>
      </c>
    </row>
    <row r="103" spans="1:23" s="32" customFormat="1" x14ac:dyDescent="0.25">
      <c r="A103" s="25">
        <v>99</v>
      </c>
      <c r="B103" s="18" t="s">
        <v>131</v>
      </c>
      <c r="C103" s="42" t="s">
        <v>219</v>
      </c>
      <c r="D103" s="18">
        <v>0.26</v>
      </c>
      <c r="E103" s="18">
        <v>0.13</v>
      </c>
      <c r="F103" s="18">
        <v>0.11</v>
      </c>
      <c r="G103" s="18">
        <v>0.51</v>
      </c>
      <c r="H103" s="18" t="s">
        <v>6</v>
      </c>
      <c r="I103" s="18">
        <v>0.25</v>
      </c>
      <c r="J103" s="27">
        <f t="shared" si="17"/>
        <v>0.36</v>
      </c>
      <c r="K103" s="18">
        <v>0.61</v>
      </c>
      <c r="L103" s="40">
        <f t="shared" si="14"/>
        <v>0.32456940966013198</v>
      </c>
      <c r="M103" s="18" t="s">
        <v>131</v>
      </c>
      <c r="N103" s="18" t="s">
        <v>131</v>
      </c>
      <c r="O103" s="18" t="s">
        <v>131</v>
      </c>
      <c r="P103" s="28">
        <f t="shared" si="16"/>
        <v>0.41109178223022286</v>
      </c>
      <c r="Q103" s="27" t="s">
        <v>131</v>
      </c>
      <c r="R103" s="25"/>
      <c r="T103" s="24">
        <f>6.531-(7.326*K103)+(15.8*(G103^2))+(3.809*(K103^2))+(3.44*((D103+E103))*G103)-(4.989*(D103+E103)*K103)+(16.1*((D103+E103)^2)*(K103^2))+(16*G103*(K103^2))-(13.6*((D103+E103)^2)*G103)-(34.8*(G103^2)*K103)-(7.99*((D103+E103)^2)*K103)</f>
        <v>3.7162314109999994</v>
      </c>
      <c r="W103" s="32">
        <v>854.4</v>
      </c>
    </row>
    <row r="104" spans="1:23" s="32" customFormat="1" x14ac:dyDescent="0.25">
      <c r="A104" s="25">
        <v>100</v>
      </c>
      <c r="B104" s="18" t="s">
        <v>131</v>
      </c>
      <c r="C104" s="18" t="s">
        <v>149</v>
      </c>
      <c r="D104" s="18">
        <v>0.25</v>
      </c>
      <c r="E104" s="18">
        <v>0.11</v>
      </c>
      <c r="F104" s="18">
        <v>0.14000000000000001</v>
      </c>
      <c r="G104" s="18">
        <v>0.51</v>
      </c>
      <c r="H104" s="18" t="s">
        <v>6</v>
      </c>
      <c r="I104" s="18">
        <v>0.19</v>
      </c>
      <c r="J104" s="18">
        <f t="shared" si="17"/>
        <v>0.38999999999999996</v>
      </c>
      <c r="K104" s="18">
        <v>0.57999999999999996</v>
      </c>
      <c r="L104" s="40">
        <f t="shared" si="14"/>
        <v>5.8948925261695886E-2</v>
      </c>
      <c r="M104" s="18" t="s">
        <v>131</v>
      </c>
      <c r="N104" s="18" t="s">
        <v>131</v>
      </c>
      <c r="O104" s="18" t="s">
        <v>131</v>
      </c>
      <c r="P104" s="28">
        <f t="shared" si="16"/>
        <v>0.52473845473142033</v>
      </c>
      <c r="Q104" s="27" t="s">
        <v>131</v>
      </c>
      <c r="R104" s="25"/>
      <c r="T104" s="24">
        <f>6.531-(7.326*K104)+(15.8*(G104^2))+(3.809*(K104^2))+(3.44*((D104+E104))*G104)-(4.989*(D104+E104)*K104)+(16.1*((D104+E104)^2)*(K104^2))+(16*G104*(K104^2))-(13.6*((D104+E104)^2)*G104)-(34.8*(G104^2)*K104)-(7.99*((D104+E104)^2)*K104)</f>
        <v>3.9603148640000021</v>
      </c>
      <c r="W104" s="32">
        <v>7.2</v>
      </c>
    </row>
    <row r="105" spans="1:23" s="32" customFormat="1" x14ac:dyDescent="0.25">
      <c r="A105" s="25">
        <v>101</v>
      </c>
      <c r="B105" s="18" t="s">
        <v>131</v>
      </c>
      <c r="C105" s="18" t="s">
        <v>298</v>
      </c>
      <c r="D105" s="311">
        <v>0.2</v>
      </c>
      <c r="E105" s="311"/>
      <c r="F105" s="18">
        <v>0.04</v>
      </c>
      <c r="G105" s="18">
        <v>0.76</v>
      </c>
      <c r="H105" s="18" t="s">
        <v>194</v>
      </c>
      <c r="I105" s="18" t="s">
        <v>131</v>
      </c>
      <c r="J105" s="18" t="s">
        <v>131</v>
      </c>
      <c r="K105" s="18">
        <v>0.56000000000000005</v>
      </c>
      <c r="L105" s="40">
        <f t="shared" si="14"/>
        <v>2.8704766061563993E-2</v>
      </c>
      <c r="M105" s="18" t="s">
        <v>131</v>
      </c>
      <c r="N105" s="18" t="s">
        <v>131</v>
      </c>
      <c r="O105" s="18" t="s">
        <v>131</v>
      </c>
      <c r="P105" s="28">
        <f t="shared" si="16"/>
        <v>1.3160223473289003</v>
      </c>
      <c r="Q105" s="27" t="s">
        <v>131</v>
      </c>
      <c r="R105" s="25"/>
      <c r="T105" s="24">
        <f>6.531-(7.326*K105)+(15.8*(G105^2))+(3.809*(K105^2))+(3.44*((D105))*G105)-(4.989*(D105)*K105)+(16.1*((D105)^2)*(K105^2))+(16*G105*(K105^2))-(13.6*((D105)^2)*G105)-(34.8*(G105^2)*K105)-(7.99*((D105)^2)*K105)</f>
        <v>4.8797840000000008</v>
      </c>
      <c r="W105" s="32">
        <v>0.96</v>
      </c>
    </row>
    <row r="106" spans="1:23" s="32" customFormat="1" x14ac:dyDescent="0.25">
      <c r="A106" s="25">
        <v>102</v>
      </c>
      <c r="B106" s="18" t="s">
        <v>126</v>
      </c>
      <c r="C106" s="18" t="s">
        <v>304</v>
      </c>
      <c r="D106" s="18">
        <v>0.25</v>
      </c>
      <c r="E106" s="18">
        <v>0.28999999999999998</v>
      </c>
      <c r="F106" s="18">
        <v>0.34</v>
      </c>
      <c r="G106" s="18">
        <v>0.12</v>
      </c>
      <c r="H106" s="18" t="s">
        <v>305</v>
      </c>
      <c r="I106" s="18" t="s">
        <v>131</v>
      </c>
      <c r="J106" s="18" t="s">
        <v>131</v>
      </c>
      <c r="K106" s="27">
        <v>0.6</v>
      </c>
      <c r="L106" s="40">
        <f t="shared" si="14"/>
        <v>0.10448899193952979</v>
      </c>
      <c r="M106" s="18" t="s">
        <v>131</v>
      </c>
      <c r="N106" s="18" t="s">
        <v>131</v>
      </c>
      <c r="O106" s="18" t="s">
        <v>131</v>
      </c>
      <c r="P106" s="28">
        <f t="shared" si="16"/>
        <v>0.12774563918896301</v>
      </c>
      <c r="Q106" s="27" t="s">
        <v>131</v>
      </c>
      <c r="R106" s="25"/>
      <c r="T106" s="24">
        <f>6.531-(7.326*K106)+(15.8*(G106^2))+(3.809*(K106^2))+(3.44*((D106+E106))*G106)-(4.989*(D106+E106)*K106)+(16.1*((D106+E106)^2)*(K106^2))+(16*G106*(K106^2))-(13.6*((D106+E106)^2)*G106)-(34.8*(G106^2)*K106)-(7.99*((D106+E106)^2)*K106)</f>
        <v>2.5474559999999995</v>
      </c>
      <c r="W106" s="32">
        <v>35.76</v>
      </c>
    </row>
    <row r="107" spans="1:23" s="32" customFormat="1" x14ac:dyDescent="0.25">
      <c r="A107" s="25">
        <v>103</v>
      </c>
      <c r="B107" s="18" t="s">
        <v>131</v>
      </c>
      <c r="C107" s="18" t="s">
        <v>148</v>
      </c>
      <c r="D107" s="307">
        <v>0.75</v>
      </c>
      <c r="E107" s="307"/>
      <c r="F107" s="18">
        <v>0.16</v>
      </c>
      <c r="G107" s="18">
        <v>0.09</v>
      </c>
      <c r="H107" s="18" t="s">
        <v>186</v>
      </c>
      <c r="I107" s="18">
        <v>0.12</v>
      </c>
      <c r="J107" s="18">
        <v>0.31</v>
      </c>
      <c r="K107" s="27">
        <v>0.43</v>
      </c>
      <c r="L107" s="40">
        <f t="shared" si="14"/>
        <v>0.22004467639027361</v>
      </c>
      <c r="M107" s="18" t="s">
        <v>131</v>
      </c>
      <c r="N107" s="18" t="s">
        <v>131</v>
      </c>
      <c r="O107" s="18" t="s">
        <v>131</v>
      </c>
      <c r="P107" s="28">
        <f t="shared" si="16"/>
        <v>7.650710925817554E-2</v>
      </c>
      <c r="Q107" s="27" t="s">
        <v>131</v>
      </c>
      <c r="R107" s="25"/>
      <c r="T107" s="24">
        <f t="shared" ref="T107:T138" si="18">6.531-(7.326*K107)+(15.8*(G107^2))+(3.809*(K107^2))+(3.44*((D107))*G107)-(4.989*(D107)*K107)+(16.1*((D107)^2)*(K107^2))+(16*G107*(K107^2))-(13.6*((D107)^2)*G107)-(34.8*(G107^2)*K107)-(7.99*((D107)^2)*K107)</f>
        <v>2.0347985750000008</v>
      </c>
      <c r="W107" s="32">
        <v>287.76</v>
      </c>
    </row>
    <row r="108" spans="1:23" s="32" customFormat="1" x14ac:dyDescent="0.25">
      <c r="A108" s="25">
        <v>104</v>
      </c>
      <c r="B108" s="18" t="s">
        <v>131</v>
      </c>
      <c r="C108" s="18" t="s">
        <v>148</v>
      </c>
      <c r="D108" s="307">
        <v>0.56000000000000005</v>
      </c>
      <c r="E108" s="307"/>
      <c r="F108" s="18">
        <v>0.25</v>
      </c>
      <c r="G108" s="18">
        <v>0.19</v>
      </c>
      <c r="H108" s="18" t="s">
        <v>186</v>
      </c>
      <c r="I108" s="18">
        <v>0.05</v>
      </c>
      <c r="J108" s="18">
        <v>0.45</v>
      </c>
      <c r="K108" s="27">
        <v>0.5</v>
      </c>
      <c r="L108" s="40">
        <f t="shared" si="14"/>
        <v>6.5327624900140283E-2</v>
      </c>
      <c r="M108" s="18" t="s">
        <v>131</v>
      </c>
      <c r="N108" s="18" t="s">
        <v>131</v>
      </c>
      <c r="O108" s="18" t="s">
        <v>131</v>
      </c>
      <c r="P108" s="28">
        <f t="shared" si="16"/>
        <v>0.14741278208558056</v>
      </c>
      <c r="Q108" s="27" t="s">
        <v>131</v>
      </c>
      <c r="R108" s="25"/>
      <c r="T108" s="24">
        <f t="shared" si="18"/>
        <v>2.6906516000000003</v>
      </c>
      <c r="W108" s="32">
        <v>9.6</v>
      </c>
    </row>
    <row r="109" spans="1:23" s="32" customFormat="1" x14ac:dyDescent="0.25">
      <c r="A109" s="25">
        <v>105</v>
      </c>
      <c r="B109" s="18" t="s">
        <v>131</v>
      </c>
      <c r="C109" s="18" t="s">
        <v>148</v>
      </c>
      <c r="D109" s="307">
        <v>0.19</v>
      </c>
      <c r="E109" s="307"/>
      <c r="F109" s="18">
        <v>0.15</v>
      </c>
      <c r="G109" s="18">
        <v>0.65</v>
      </c>
      <c r="H109" s="18" t="s">
        <v>194</v>
      </c>
      <c r="I109" s="18">
        <v>0.17</v>
      </c>
      <c r="J109" s="18">
        <v>0.41</v>
      </c>
      <c r="K109" s="18">
        <v>0.57999999999999996</v>
      </c>
      <c r="L109" s="40">
        <f t="shared" si="14"/>
        <v>0.11851322663724312</v>
      </c>
      <c r="M109" s="18" t="s">
        <v>131</v>
      </c>
      <c r="N109" s="18" t="s">
        <v>131</v>
      </c>
      <c r="O109" s="18" t="s">
        <v>131</v>
      </c>
      <c r="P109" s="28">
        <f t="shared" si="16"/>
        <v>1.2075216524409165</v>
      </c>
      <c r="Q109" s="27" t="s">
        <v>131</v>
      </c>
      <c r="R109" s="25"/>
      <c r="T109" s="24">
        <f t="shared" si="18"/>
        <v>4.7937402240000004</v>
      </c>
      <c r="W109" s="32">
        <v>50.88</v>
      </c>
    </row>
    <row r="110" spans="1:23" s="32" customFormat="1" x14ac:dyDescent="0.25">
      <c r="A110" s="25">
        <v>106</v>
      </c>
      <c r="B110" s="18" t="s">
        <v>131</v>
      </c>
      <c r="C110" s="18" t="s">
        <v>290</v>
      </c>
      <c r="D110" s="307">
        <v>0.05</v>
      </c>
      <c r="E110" s="307"/>
      <c r="F110" s="18">
        <v>0.55000000000000004</v>
      </c>
      <c r="G110" s="18">
        <v>0.4</v>
      </c>
      <c r="H110" s="26" t="s">
        <v>118</v>
      </c>
      <c r="I110" s="18">
        <v>0.15</v>
      </c>
      <c r="J110" s="18">
        <f>K110-I110</f>
        <v>0.31999999999999995</v>
      </c>
      <c r="K110" s="18">
        <v>0.47</v>
      </c>
      <c r="L110" s="40">
        <f t="shared" si="14"/>
        <v>7.5953953530734808E-2</v>
      </c>
      <c r="M110" s="18">
        <v>0.14000000000000001</v>
      </c>
      <c r="N110" s="18">
        <v>0.13</v>
      </c>
      <c r="O110" s="18" t="s">
        <v>131</v>
      </c>
      <c r="P110" s="28">
        <f t="shared" si="16"/>
        <v>1.7972889470632529</v>
      </c>
      <c r="Q110" s="27" t="s">
        <v>131</v>
      </c>
      <c r="R110" s="25"/>
      <c r="T110" s="24">
        <f t="shared" si="18"/>
        <v>5.1914495750000009</v>
      </c>
      <c r="W110" s="32">
        <v>14.64</v>
      </c>
    </row>
    <row r="111" spans="1:23" s="32" customFormat="1" x14ac:dyDescent="0.25">
      <c r="A111" s="25">
        <v>107</v>
      </c>
      <c r="B111" s="18" t="s">
        <v>131</v>
      </c>
      <c r="C111" s="18" t="s">
        <v>148</v>
      </c>
      <c r="D111" s="307">
        <v>0.33</v>
      </c>
      <c r="E111" s="307"/>
      <c r="F111" s="18">
        <v>0.42</v>
      </c>
      <c r="G111" s="18">
        <v>0.25</v>
      </c>
      <c r="H111" s="26" t="s">
        <v>305</v>
      </c>
      <c r="I111" s="18">
        <v>0.04</v>
      </c>
      <c r="J111" s="18">
        <v>0.57999999999999996</v>
      </c>
      <c r="K111" s="18">
        <v>0.62</v>
      </c>
      <c r="L111" s="40">
        <f t="shared" si="14"/>
        <v>0.11222792653115971</v>
      </c>
      <c r="M111" s="18" t="s">
        <v>131</v>
      </c>
      <c r="N111" s="18" t="s">
        <v>131</v>
      </c>
      <c r="O111" s="18" t="s">
        <v>131</v>
      </c>
      <c r="P111" s="28">
        <f t="shared" si="16"/>
        <v>0.38742843543693362</v>
      </c>
      <c r="Q111" s="27" t="s">
        <v>131</v>
      </c>
      <c r="R111" s="25"/>
      <c r="T111" s="24">
        <f t="shared" si="18"/>
        <v>3.6569460560000011</v>
      </c>
      <c r="W111" s="32">
        <v>43.68</v>
      </c>
    </row>
    <row r="112" spans="1:23" s="32" customFormat="1" x14ac:dyDescent="0.25">
      <c r="A112" s="25">
        <v>108</v>
      </c>
      <c r="B112" s="18" t="s">
        <v>131</v>
      </c>
      <c r="C112" s="18" t="s">
        <v>148</v>
      </c>
      <c r="D112" s="307">
        <v>0.91</v>
      </c>
      <c r="E112" s="307"/>
      <c r="F112" s="18">
        <v>0.04</v>
      </c>
      <c r="G112" s="18">
        <v>0.05</v>
      </c>
      <c r="H112" s="26" t="s">
        <v>2</v>
      </c>
      <c r="I112" s="27">
        <v>0.24</v>
      </c>
      <c r="J112" s="27">
        <v>0.2</v>
      </c>
      <c r="K112" s="18">
        <v>0.44</v>
      </c>
      <c r="L112" s="40">
        <f t="shared" si="14"/>
        <v>0.34460299616838802</v>
      </c>
      <c r="M112" s="18" t="s">
        <v>131</v>
      </c>
      <c r="N112" s="18" t="s">
        <v>131</v>
      </c>
      <c r="O112" s="18" t="s">
        <v>131</v>
      </c>
      <c r="P112" s="28">
        <f t="shared" si="16"/>
        <v>4.3352748727162535E-2</v>
      </c>
      <c r="Q112" s="27" t="s">
        <v>131</v>
      </c>
      <c r="R112" s="25"/>
      <c r="T112" s="24">
        <f t="shared" si="18"/>
        <v>1.4667850159999993</v>
      </c>
      <c r="W112" s="32">
        <v>1010.4</v>
      </c>
    </row>
    <row r="113" spans="1:23" s="32" customFormat="1" x14ac:dyDescent="0.25">
      <c r="A113" s="33">
        <v>109</v>
      </c>
      <c r="B113" s="34" t="s">
        <v>131</v>
      </c>
      <c r="C113" s="34" t="s">
        <v>290</v>
      </c>
      <c r="D113" s="308">
        <v>0.13</v>
      </c>
      <c r="E113" s="308"/>
      <c r="F113" s="34">
        <v>0.45</v>
      </c>
      <c r="G113" s="34">
        <v>0.42</v>
      </c>
      <c r="H113" s="34" t="s">
        <v>306</v>
      </c>
      <c r="I113" s="34">
        <v>0.25</v>
      </c>
      <c r="J113" s="34">
        <v>0.3</v>
      </c>
      <c r="K113" s="34">
        <v>0.55000000000000004</v>
      </c>
      <c r="L113" s="43">
        <f t="shared" si="14"/>
        <v>0.10645901955729833</v>
      </c>
      <c r="M113" s="34">
        <v>0.16</v>
      </c>
      <c r="N113" s="34">
        <v>0.15</v>
      </c>
      <c r="O113" s="34" t="s">
        <v>131</v>
      </c>
      <c r="P113" s="38">
        <f t="shared" si="16"/>
        <v>1.264901418384456</v>
      </c>
      <c r="Q113" s="36" t="s">
        <v>131</v>
      </c>
      <c r="R113" s="33"/>
      <c r="T113" s="24">
        <f t="shared" si="18"/>
        <v>4.8401643749999996</v>
      </c>
      <c r="W113" s="32">
        <v>37.68</v>
      </c>
    </row>
    <row r="114" spans="1:23" s="32" customFormat="1" x14ac:dyDescent="0.25">
      <c r="A114" s="20">
        <v>110</v>
      </c>
      <c r="B114" s="18" t="s">
        <v>20</v>
      </c>
      <c r="C114" s="18" t="s">
        <v>310</v>
      </c>
      <c r="D114" s="307">
        <v>0.43</v>
      </c>
      <c r="E114" s="307"/>
      <c r="F114" s="18">
        <v>0.11</v>
      </c>
      <c r="G114" s="18">
        <v>0.46</v>
      </c>
      <c r="H114" s="18" t="s">
        <v>6</v>
      </c>
      <c r="I114" s="27">
        <v>0.1</v>
      </c>
      <c r="J114" s="18">
        <v>0.35</v>
      </c>
      <c r="K114" s="18">
        <v>0.45</v>
      </c>
      <c r="L114" s="40">
        <f t="shared" si="14"/>
        <v>3.9817633375009633E-2</v>
      </c>
      <c r="M114" s="18" t="s">
        <v>131</v>
      </c>
      <c r="N114" s="18" t="s">
        <v>131</v>
      </c>
      <c r="O114" s="18" t="s">
        <v>131</v>
      </c>
      <c r="P114" s="28">
        <f t="shared" si="16"/>
        <v>0.5581177535548002</v>
      </c>
      <c r="Q114" s="27" t="s">
        <v>131</v>
      </c>
      <c r="R114" s="20" t="s">
        <v>336</v>
      </c>
      <c r="T114" s="24">
        <f t="shared" si="18"/>
        <v>4.0219848750000011</v>
      </c>
      <c r="W114" s="32">
        <v>2.4</v>
      </c>
    </row>
    <row r="115" spans="1:23" s="32" customFormat="1" x14ac:dyDescent="0.25">
      <c r="A115" s="25">
        <v>111</v>
      </c>
      <c r="B115" s="18" t="s">
        <v>22</v>
      </c>
      <c r="C115" s="18" t="s">
        <v>315</v>
      </c>
      <c r="D115" s="307">
        <v>0.05</v>
      </c>
      <c r="E115" s="307"/>
      <c r="F115" s="18">
        <v>0.11</v>
      </c>
      <c r="G115" s="18">
        <v>0.84</v>
      </c>
      <c r="H115" s="18" t="s">
        <v>194</v>
      </c>
      <c r="I115" s="18">
        <v>0.12</v>
      </c>
      <c r="J115" s="18">
        <f>K115-I115</f>
        <v>0.44999999999999996</v>
      </c>
      <c r="K115" s="18">
        <v>0.56999999999999995</v>
      </c>
      <c r="L115" s="27">
        <f>K115-O115</f>
        <v>0.18999999999999995</v>
      </c>
      <c r="M115" s="18">
        <v>0.44</v>
      </c>
      <c r="N115" s="18">
        <v>0.43</v>
      </c>
      <c r="O115" s="18">
        <v>0.38</v>
      </c>
      <c r="P115" s="27">
        <f t="shared" si="16"/>
        <v>1.6190398510687323</v>
      </c>
      <c r="Q115" s="28">
        <f t="shared" ref="Q115:Q128" si="19">(K115-O115)/2</f>
        <v>9.4999999999999973E-2</v>
      </c>
      <c r="R115" s="25"/>
      <c r="T115" s="24">
        <f t="shared" si="18"/>
        <v>5.0870034750000075</v>
      </c>
    </row>
    <row r="116" spans="1:23" s="32" customFormat="1" x14ac:dyDescent="0.25">
      <c r="A116" s="25">
        <v>112</v>
      </c>
      <c r="B116" s="18" t="s">
        <v>188</v>
      </c>
      <c r="C116" s="18" t="s">
        <v>321</v>
      </c>
      <c r="D116" s="307">
        <v>0.18</v>
      </c>
      <c r="E116" s="307"/>
      <c r="F116" s="18">
        <v>0.01</v>
      </c>
      <c r="G116" s="18">
        <v>0.72</v>
      </c>
      <c r="H116" s="18" t="s">
        <v>194</v>
      </c>
      <c r="I116" s="18">
        <v>0.08</v>
      </c>
      <c r="J116" s="18">
        <v>0.42</v>
      </c>
      <c r="K116" s="27">
        <v>0.5</v>
      </c>
      <c r="L116" s="40">
        <f t="shared" si="14"/>
        <v>8.72722835328021E-2</v>
      </c>
      <c r="M116" s="18" t="s">
        <v>131</v>
      </c>
      <c r="N116" s="18" t="s">
        <v>131</v>
      </c>
      <c r="O116" s="18" t="s">
        <v>131</v>
      </c>
      <c r="P116" s="28">
        <f t="shared" ref="P116:P130" si="20">0.01*EXP(T116)</f>
        <v>2.5758124888879603</v>
      </c>
      <c r="Q116" s="27" t="s">
        <v>131</v>
      </c>
      <c r="R116" s="25"/>
      <c r="T116" s="24">
        <f t="shared" si="18"/>
        <v>5.5513352000000022</v>
      </c>
      <c r="W116" s="32">
        <v>21.6</v>
      </c>
    </row>
    <row r="117" spans="1:23" s="32" customFormat="1" x14ac:dyDescent="0.25">
      <c r="A117" s="25">
        <v>113</v>
      </c>
      <c r="B117" s="18" t="s">
        <v>75</v>
      </c>
      <c r="C117" s="18" t="s">
        <v>332</v>
      </c>
      <c r="D117" s="307">
        <v>0.02</v>
      </c>
      <c r="E117" s="307"/>
      <c r="F117" s="18">
        <v>0.09</v>
      </c>
      <c r="G117" s="18">
        <v>0.89</v>
      </c>
      <c r="H117" s="18" t="s">
        <v>194</v>
      </c>
      <c r="I117" s="18">
        <v>0.15</v>
      </c>
      <c r="J117" s="18">
        <v>0.36</v>
      </c>
      <c r="K117" s="27">
        <v>0.51</v>
      </c>
      <c r="L117" s="27">
        <f t="shared" ref="L117:L124" si="21">K117-O117</f>
        <v>0.18</v>
      </c>
      <c r="M117" s="18">
        <v>0.39</v>
      </c>
      <c r="N117" s="18">
        <v>0.39</v>
      </c>
      <c r="O117" s="18">
        <v>0.33</v>
      </c>
      <c r="P117" s="27">
        <f t="shared" si="20"/>
        <v>3.8445309195994377</v>
      </c>
      <c r="Q117" s="28">
        <f t="shared" si="19"/>
        <v>0.09</v>
      </c>
      <c r="R117" s="25"/>
      <c r="T117" s="24">
        <f t="shared" si="18"/>
        <v>5.9518217840000007</v>
      </c>
    </row>
    <row r="118" spans="1:23" s="32" customFormat="1" x14ac:dyDescent="0.25">
      <c r="A118" s="25">
        <v>114</v>
      </c>
      <c r="B118" s="18" t="s">
        <v>19</v>
      </c>
      <c r="C118" s="18" t="s">
        <v>319</v>
      </c>
      <c r="D118" s="307">
        <v>0.73</v>
      </c>
      <c r="E118" s="307"/>
      <c r="F118" s="18">
        <v>7.0000000000000007E-2</v>
      </c>
      <c r="G118" s="18">
        <v>0.2</v>
      </c>
      <c r="H118" s="18" t="s">
        <v>221</v>
      </c>
      <c r="I118" s="27">
        <v>0.1</v>
      </c>
      <c r="J118" s="18">
        <v>0.26</v>
      </c>
      <c r="K118" s="27">
        <v>0.36</v>
      </c>
      <c r="L118" s="27">
        <f t="shared" si="21"/>
        <v>0.19999999999999998</v>
      </c>
      <c r="M118" s="18">
        <v>0.28000000000000003</v>
      </c>
      <c r="N118" s="18">
        <v>0.25</v>
      </c>
      <c r="O118" s="18">
        <v>0.16</v>
      </c>
      <c r="P118" s="27">
        <f t="shared" si="20"/>
        <v>9.5221766654727619E-2</v>
      </c>
      <c r="Q118" s="28">
        <f t="shared" si="19"/>
        <v>9.9999999999999992E-2</v>
      </c>
      <c r="R118" s="25"/>
      <c r="T118" s="24">
        <f t="shared" si="18"/>
        <v>2.2536234640000008</v>
      </c>
    </row>
    <row r="119" spans="1:23" s="32" customFormat="1" x14ac:dyDescent="0.25">
      <c r="A119" s="25">
        <v>115</v>
      </c>
      <c r="B119" s="18" t="s">
        <v>131</v>
      </c>
      <c r="C119" s="18" t="s">
        <v>70</v>
      </c>
      <c r="D119" s="307">
        <v>0.75</v>
      </c>
      <c r="E119" s="307"/>
      <c r="F119" s="18">
        <v>0.02</v>
      </c>
      <c r="G119" s="18">
        <v>0.24</v>
      </c>
      <c r="H119" s="26" t="s">
        <v>32</v>
      </c>
      <c r="I119" s="18" t="s">
        <v>131</v>
      </c>
      <c r="J119" s="18" t="s">
        <v>131</v>
      </c>
      <c r="K119" s="18">
        <v>0.48</v>
      </c>
      <c r="L119" s="27">
        <f t="shared" si="21"/>
        <v>0.42</v>
      </c>
      <c r="M119" s="18" t="s">
        <v>131</v>
      </c>
      <c r="N119" s="18">
        <v>0.11</v>
      </c>
      <c r="O119" s="18">
        <v>0.06</v>
      </c>
      <c r="P119" s="27">
        <f t="shared" si="20"/>
        <v>5.1613552997706612E-2</v>
      </c>
      <c r="Q119" s="28">
        <f t="shared" si="19"/>
        <v>0.21</v>
      </c>
      <c r="R119" s="25"/>
      <c r="T119" s="24">
        <f t="shared" si="18"/>
        <v>1.6411992000000013</v>
      </c>
    </row>
    <row r="120" spans="1:23" s="32" customFormat="1" x14ac:dyDescent="0.25">
      <c r="A120" s="25">
        <v>116</v>
      </c>
      <c r="B120" s="18" t="s">
        <v>131</v>
      </c>
      <c r="C120" s="18" t="s">
        <v>158</v>
      </c>
      <c r="D120" s="307">
        <v>0.78</v>
      </c>
      <c r="E120" s="307"/>
      <c r="F120" s="18">
        <v>0.04</v>
      </c>
      <c r="G120" s="18">
        <v>0.18</v>
      </c>
      <c r="H120" s="18" t="s">
        <v>186</v>
      </c>
      <c r="I120" s="18" t="s">
        <v>131</v>
      </c>
      <c r="J120" s="18" t="s">
        <v>131</v>
      </c>
      <c r="K120" s="18">
        <v>0.51</v>
      </c>
      <c r="L120" s="27">
        <f t="shared" si="21"/>
        <v>0.33</v>
      </c>
      <c r="M120" s="18" t="s">
        <v>131</v>
      </c>
      <c r="N120" s="18">
        <v>0.25</v>
      </c>
      <c r="O120" s="18">
        <v>0.18</v>
      </c>
      <c r="P120" s="27">
        <f t="shared" si="20"/>
        <v>4.7067378348429056E-2</v>
      </c>
      <c r="Q120" s="28">
        <f t="shared" si="19"/>
        <v>0.16500000000000001</v>
      </c>
      <c r="R120" s="25"/>
      <c r="T120" s="24">
        <f t="shared" si="18"/>
        <v>1.5489950640000005</v>
      </c>
    </row>
    <row r="121" spans="1:23" s="32" customFormat="1" x14ac:dyDescent="0.25">
      <c r="A121" s="25">
        <v>117</v>
      </c>
      <c r="B121" s="18" t="s">
        <v>77</v>
      </c>
      <c r="C121" s="18" t="s">
        <v>326</v>
      </c>
      <c r="D121" s="307">
        <v>0.02</v>
      </c>
      <c r="E121" s="307"/>
      <c r="F121" s="18">
        <v>0.05</v>
      </c>
      <c r="G121" s="18">
        <v>0.93</v>
      </c>
      <c r="H121" s="18" t="s">
        <v>194</v>
      </c>
      <c r="I121" s="18">
        <v>0.19</v>
      </c>
      <c r="J121" s="18">
        <v>0.43</v>
      </c>
      <c r="K121" s="18">
        <v>0.63</v>
      </c>
      <c r="L121" s="27">
        <f t="shared" si="21"/>
        <v>0.32</v>
      </c>
      <c r="M121" s="18">
        <v>0.44</v>
      </c>
      <c r="N121" s="27">
        <v>0.4</v>
      </c>
      <c r="O121" s="18">
        <v>0.31</v>
      </c>
      <c r="P121" s="27">
        <f t="shared" si="20"/>
        <v>0.56443630846411919</v>
      </c>
      <c r="Q121" s="28">
        <f t="shared" si="19"/>
        <v>0.16</v>
      </c>
      <c r="R121" s="25"/>
      <c r="T121" s="24">
        <f t="shared" si="18"/>
        <v>4.0332424560000062</v>
      </c>
    </row>
    <row r="122" spans="1:23" s="32" customFormat="1" x14ac:dyDescent="0.25">
      <c r="A122" s="25">
        <v>118</v>
      </c>
      <c r="B122" s="18" t="s">
        <v>75</v>
      </c>
      <c r="C122" s="18" t="s">
        <v>572</v>
      </c>
      <c r="D122" s="307">
        <v>0.13</v>
      </c>
      <c r="E122" s="307"/>
      <c r="F122" s="18">
        <v>0.14000000000000001</v>
      </c>
      <c r="G122" s="18">
        <v>0.73</v>
      </c>
      <c r="H122" s="18" t="s">
        <v>194</v>
      </c>
      <c r="I122" s="18">
        <v>7.0000000000000007E-2</v>
      </c>
      <c r="J122" s="18">
        <f t="shared" ref="J122:J129" si="22">K122-I122</f>
        <v>0.48000000000000004</v>
      </c>
      <c r="K122" s="18">
        <v>0.55000000000000004</v>
      </c>
      <c r="L122" s="27">
        <f t="shared" si="21"/>
        <v>0.30000000000000004</v>
      </c>
      <c r="M122" s="18">
        <v>0.48</v>
      </c>
      <c r="N122" s="18">
        <v>0.45</v>
      </c>
      <c r="O122" s="18">
        <v>0.25</v>
      </c>
      <c r="P122" s="27">
        <f t="shared" si="20"/>
        <v>1.8442372714539281</v>
      </c>
      <c r="Q122" s="28">
        <f t="shared" si="19"/>
        <v>0.15000000000000002</v>
      </c>
      <c r="R122" s="25"/>
      <c r="T122" s="24">
        <f t="shared" si="18"/>
        <v>5.2172359750000004</v>
      </c>
    </row>
    <row r="123" spans="1:23" s="32" customFormat="1" x14ac:dyDescent="0.25">
      <c r="A123" s="25">
        <v>119</v>
      </c>
      <c r="B123" s="18" t="s">
        <v>76</v>
      </c>
      <c r="C123" s="18" t="s">
        <v>577</v>
      </c>
      <c r="D123" s="307">
        <v>0.18</v>
      </c>
      <c r="E123" s="307"/>
      <c r="F123" s="18">
        <v>0.15</v>
      </c>
      <c r="G123" s="18">
        <v>0.67</v>
      </c>
      <c r="H123" s="18" t="s">
        <v>194</v>
      </c>
      <c r="I123" s="18">
        <v>0.12</v>
      </c>
      <c r="J123" s="18">
        <f t="shared" si="22"/>
        <v>0.42000000000000004</v>
      </c>
      <c r="K123" s="18">
        <v>0.54</v>
      </c>
      <c r="L123" s="27">
        <f t="shared" si="21"/>
        <v>0.30000000000000004</v>
      </c>
      <c r="M123" s="18">
        <v>0.42</v>
      </c>
      <c r="N123" s="18">
        <v>0.39</v>
      </c>
      <c r="O123" s="18">
        <v>0.24</v>
      </c>
      <c r="P123" s="27">
        <f t="shared" si="20"/>
        <v>1.665889138497967</v>
      </c>
      <c r="Q123" s="28">
        <f t="shared" si="19"/>
        <v>0.15000000000000002</v>
      </c>
      <c r="R123" s="25"/>
      <c r="T123" s="24">
        <f t="shared" si="18"/>
        <v>5.115529183999997</v>
      </c>
    </row>
    <row r="124" spans="1:23" s="32" customFormat="1" x14ac:dyDescent="0.25">
      <c r="A124" s="25">
        <v>120</v>
      </c>
      <c r="B124" s="18" t="s">
        <v>18</v>
      </c>
      <c r="C124" s="42" t="s">
        <v>578</v>
      </c>
      <c r="D124" s="307">
        <v>0.32</v>
      </c>
      <c r="E124" s="307"/>
      <c r="F124" s="18">
        <v>0.14000000000000001</v>
      </c>
      <c r="G124" s="18">
        <v>0.54</v>
      </c>
      <c r="H124" s="18" t="s">
        <v>6</v>
      </c>
      <c r="I124" s="18">
        <v>0.2</v>
      </c>
      <c r="J124" s="18">
        <f t="shared" si="22"/>
        <v>0.35000000000000003</v>
      </c>
      <c r="K124" s="18">
        <v>0.55000000000000004</v>
      </c>
      <c r="L124" s="27">
        <f t="shared" si="21"/>
        <v>0.33000000000000007</v>
      </c>
      <c r="M124" s="18">
        <v>0.35</v>
      </c>
      <c r="N124" s="18">
        <v>0.33</v>
      </c>
      <c r="O124" s="18">
        <v>0.22</v>
      </c>
      <c r="P124" s="27">
        <f t="shared" si="20"/>
        <v>0.74190617990329399</v>
      </c>
      <c r="Q124" s="28">
        <f t="shared" si="19"/>
        <v>0.16500000000000004</v>
      </c>
      <c r="R124" s="25"/>
      <c r="T124" s="24">
        <f t="shared" si="18"/>
        <v>4.3066376999999996</v>
      </c>
    </row>
    <row r="125" spans="1:23" s="32" customFormat="1" x14ac:dyDescent="0.25">
      <c r="A125" s="25">
        <v>121</v>
      </c>
      <c r="B125" s="18" t="s">
        <v>76</v>
      </c>
      <c r="C125" s="18" t="s">
        <v>329</v>
      </c>
      <c r="D125" s="307">
        <v>7.0000000000000007E-2</v>
      </c>
      <c r="E125" s="307"/>
      <c r="F125" s="18">
        <v>7.0000000000000007E-2</v>
      </c>
      <c r="G125" s="18">
        <v>0.86</v>
      </c>
      <c r="H125" s="18" t="s">
        <v>194</v>
      </c>
      <c r="I125" s="18">
        <v>0.16</v>
      </c>
      <c r="J125" s="18">
        <f t="shared" si="22"/>
        <v>0.37</v>
      </c>
      <c r="K125" s="18">
        <v>0.53</v>
      </c>
      <c r="L125" s="40">
        <f>10^((LOG(W125,10)-4.3)/2.8)</f>
        <v>0.24117748623336596</v>
      </c>
      <c r="M125" s="18" t="s">
        <v>131</v>
      </c>
      <c r="N125" s="18" t="s">
        <v>131</v>
      </c>
      <c r="O125" s="18" t="s">
        <v>131</v>
      </c>
      <c r="P125" s="28">
        <f t="shared" si="20"/>
        <v>2.6879407634522341</v>
      </c>
      <c r="Q125" s="27" t="s">
        <v>131</v>
      </c>
      <c r="R125" s="25"/>
      <c r="T125" s="24">
        <f t="shared" si="18"/>
        <v>5.5939455710000043</v>
      </c>
      <c r="W125" s="32">
        <v>372</v>
      </c>
    </row>
    <row r="126" spans="1:23" s="32" customFormat="1" x14ac:dyDescent="0.25">
      <c r="A126" s="25">
        <v>122</v>
      </c>
      <c r="B126" s="18" t="s">
        <v>19</v>
      </c>
      <c r="C126" s="18" t="s">
        <v>269</v>
      </c>
      <c r="D126" s="307">
        <v>0.46</v>
      </c>
      <c r="E126" s="307"/>
      <c r="F126" s="18">
        <v>0.09</v>
      </c>
      <c r="G126" s="18">
        <v>0.45</v>
      </c>
      <c r="H126" s="18" t="s">
        <v>569</v>
      </c>
      <c r="I126" s="18">
        <v>0.06</v>
      </c>
      <c r="J126" s="18">
        <f t="shared" si="22"/>
        <v>0.39</v>
      </c>
      <c r="K126" s="18">
        <v>0.45</v>
      </c>
      <c r="L126" s="27">
        <f>K126-O126</f>
        <v>0.16999999999999998</v>
      </c>
      <c r="M126" s="18">
        <v>0.38</v>
      </c>
      <c r="N126" s="18">
        <v>0.37</v>
      </c>
      <c r="O126" s="18">
        <v>0.28000000000000003</v>
      </c>
      <c r="P126" s="27">
        <f t="shared" si="20"/>
        <v>0.44943160887088618</v>
      </c>
      <c r="Q126" s="28">
        <f t="shared" si="19"/>
        <v>8.4999999999999992E-2</v>
      </c>
      <c r="R126" s="25"/>
      <c r="T126" s="24">
        <f t="shared" si="18"/>
        <v>3.8053986000000002</v>
      </c>
    </row>
    <row r="127" spans="1:23" s="32" customFormat="1" x14ac:dyDescent="0.25">
      <c r="A127" s="25">
        <v>123</v>
      </c>
      <c r="B127" s="18" t="s">
        <v>19</v>
      </c>
      <c r="C127" s="18" t="s">
        <v>570</v>
      </c>
      <c r="D127" s="307">
        <v>0.23</v>
      </c>
      <c r="E127" s="307"/>
      <c r="F127" s="18">
        <v>0.15</v>
      </c>
      <c r="G127" s="18">
        <v>0.62</v>
      </c>
      <c r="H127" s="18" t="s">
        <v>194</v>
      </c>
      <c r="I127" s="27">
        <v>0.2</v>
      </c>
      <c r="J127" s="18">
        <f t="shared" si="22"/>
        <v>0.38999999999999996</v>
      </c>
      <c r="K127" s="18">
        <v>0.59</v>
      </c>
      <c r="L127" s="27">
        <f>K127-O127</f>
        <v>0.32999999999999996</v>
      </c>
      <c r="M127" s="18">
        <v>0.39</v>
      </c>
      <c r="N127" s="18">
        <v>0.35</v>
      </c>
      <c r="O127" s="18">
        <v>0.26</v>
      </c>
      <c r="P127" s="27">
        <f t="shared" si="20"/>
        <v>0.97839208244850417</v>
      </c>
      <c r="Q127" s="28">
        <f t="shared" si="19"/>
        <v>0.16499999999999998</v>
      </c>
      <c r="R127" s="25"/>
      <c r="T127" s="24">
        <f t="shared" si="18"/>
        <v>4.5833253990000005</v>
      </c>
    </row>
    <row r="128" spans="1:23" s="32" customFormat="1" x14ac:dyDescent="0.25">
      <c r="A128" s="25">
        <v>124</v>
      </c>
      <c r="B128" s="18" t="s">
        <v>154</v>
      </c>
      <c r="C128" s="18" t="s">
        <v>36</v>
      </c>
      <c r="D128" s="307">
        <v>0.95</v>
      </c>
      <c r="E128" s="307"/>
      <c r="F128" s="18">
        <v>0.01</v>
      </c>
      <c r="G128" s="18">
        <v>0.04</v>
      </c>
      <c r="H128" s="18" t="s">
        <v>2</v>
      </c>
      <c r="I128" s="27">
        <v>0.32</v>
      </c>
      <c r="J128" s="18">
        <f t="shared" si="22"/>
        <v>8.9999999999999969E-2</v>
      </c>
      <c r="K128" s="18">
        <v>0.41</v>
      </c>
      <c r="L128" s="27">
        <f>K128-O128</f>
        <v>0.38999999999999996</v>
      </c>
      <c r="M128" s="18">
        <v>0.09</v>
      </c>
      <c r="N128" s="18">
        <v>0.06</v>
      </c>
      <c r="O128" s="18">
        <v>0.02</v>
      </c>
      <c r="P128" s="27">
        <f t="shared" si="20"/>
        <v>4.307027000357639E-2</v>
      </c>
      <c r="Q128" s="28">
        <f t="shared" si="19"/>
        <v>0.19499999999999998</v>
      </c>
      <c r="R128" s="25"/>
      <c r="T128" s="24">
        <f t="shared" si="18"/>
        <v>1.4602478749999994</v>
      </c>
    </row>
    <row r="129" spans="1:23" s="32" customFormat="1" x14ac:dyDescent="0.25">
      <c r="A129" s="25">
        <v>125</v>
      </c>
      <c r="B129" s="18" t="s">
        <v>474</v>
      </c>
      <c r="C129" s="18" t="s">
        <v>586</v>
      </c>
      <c r="D129" s="307">
        <v>0.83</v>
      </c>
      <c r="E129" s="307"/>
      <c r="F129" s="18">
        <v>0.05</v>
      </c>
      <c r="G129" s="18">
        <v>0.12</v>
      </c>
      <c r="H129" s="18" t="s">
        <v>136</v>
      </c>
      <c r="I129" s="27">
        <v>0.17</v>
      </c>
      <c r="J129" s="18">
        <f t="shared" si="22"/>
        <v>0.21</v>
      </c>
      <c r="K129" s="18">
        <v>0.38</v>
      </c>
      <c r="L129" s="27">
        <f>K129-O129</f>
        <v>0.32</v>
      </c>
      <c r="M129" s="18">
        <v>0.17</v>
      </c>
      <c r="N129" s="18">
        <v>0.12</v>
      </c>
      <c r="O129" s="18">
        <v>0.06</v>
      </c>
      <c r="P129" s="27">
        <f t="shared" si="20"/>
        <v>5.8487893786065719E-2</v>
      </c>
      <c r="Q129" s="28">
        <f t="shared" ref="Q129:Q149" si="23">(K129-O129)/2</f>
        <v>0.16</v>
      </c>
      <c r="R129" s="25"/>
      <c r="T129" s="24">
        <f t="shared" si="18"/>
        <v>1.7662346960000002</v>
      </c>
    </row>
    <row r="130" spans="1:23" s="32" customFormat="1" x14ac:dyDescent="0.25">
      <c r="A130" s="49">
        <v>126</v>
      </c>
      <c r="B130" s="18" t="s">
        <v>131</v>
      </c>
      <c r="C130" s="18" t="s">
        <v>158</v>
      </c>
      <c r="D130" s="307">
        <v>0.92</v>
      </c>
      <c r="E130" s="307"/>
      <c r="F130" s="18">
        <v>0.01</v>
      </c>
      <c r="G130" s="18">
        <v>7.0000000000000007E-2</v>
      </c>
      <c r="H130" s="18" t="s">
        <v>2</v>
      </c>
      <c r="I130" s="18" t="s">
        <v>131</v>
      </c>
      <c r="J130" s="18" t="s">
        <v>131</v>
      </c>
      <c r="K130" s="18">
        <v>0.42</v>
      </c>
      <c r="L130" s="27">
        <f>K130-O130</f>
        <v>0.39999999999999997</v>
      </c>
      <c r="M130" s="18" t="s">
        <v>131</v>
      </c>
      <c r="N130" s="27">
        <v>0.04</v>
      </c>
      <c r="O130" s="18">
        <v>0.02</v>
      </c>
      <c r="P130" s="27">
        <f t="shared" si="20"/>
        <v>3.9782082759025367E-2</v>
      </c>
      <c r="Q130" s="28">
        <f t="shared" si="23"/>
        <v>0.19999999999999998</v>
      </c>
      <c r="R130" s="25"/>
      <c r="T130" s="24">
        <f t="shared" si="18"/>
        <v>1.3808315360000014</v>
      </c>
    </row>
    <row r="131" spans="1:23" s="32" customFormat="1" x14ac:dyDescent="0.25">
      <c r="A131" s="25">
        <v>127</v>
      </c>
      <c r="B131" s="18" t="s">
        <v>22</v>
      </c>
      <c r="C131" s="18" t="s">
        <v>335</v>
      </c>
      <c r="D131" s="307">
        <v>0.18</v>
      </c>
      <c r="E131" s="307"/>
      <c r="F131" s="18">
        <v>0.11</v>
      </c>
      <c r="G131" s="18">
        <v>0.71</v>
      </c>
      <c r="H131" s="18" t="s">
        <v>6</v>
      </c>
      <c r="I131" s="18">
        <v>0.11</v>
      </c>
      <c r="J131" s="18">
        <f>K131-I131</f>
        <v>0.44000000000000006</v>
      </c>
      <c r="K131" s="18">
        <v>0.55000000000000004</v>
      </c>
      <c r="L131" s="40">
        <f>10^((LOG(W131,10)-4.3)/2.8)</f>
        <v>5.1001876607963514E-2</v>
      </c>
      <c r="M131" s="18" t="s">
        <v>131</v>
      </c>
      <c r="N131" s="18" t="s">
        <v>131</v>
      </c>
      <c r="O131" s="18" t="s">
        <v>131</v>
      </c>
      <c r="P131" s="28">
        <f t="shared" ref="P131:P151" si="24">0.01*EXP(T131)</f>
        <v>1.5679032449725427</v>
      </c>
      <c r="Q131" s="27" t="s">
        <v>131</v>
      </c>
      <c r="R131" s="25"/>
      <c r="T131" s="24">
        <f t="shared" si="18"/>
        <v>5.0549094000000041</v>
      </c>
      <c r="W131" s="32">
        <v>4.8</v>
      </c>
    </row>
    <row r="132" spans="1:23" s="41" customFormat="1" x14ac:dyDescent="0.25">
      <c r="A132" s="25">
        <v>128</v>
      </c>
      <c r="B132" s="18" t="s">
        <v>19</v>
      </c>
      <c r="C132" s="18" t="s">
        <v>308</v>
      </c>
      <c r="D132" s="307">
        <v>0.56000000000000005</v>
      </c>
      <c r="E132" s="307"/>
      <c r="F132" s="18">
        <v>7.0000000000000007E-2</v>
      </c>
      <c r="G132" s="18">
        <v>0.37</v>
      </c>
      <c r="H132" s="18" t="s">
        <v>51</v>
      </c>
      <c r="I132" s="27">
        <v>0.1</v>
      </c>
      <c r="J132" s="18">
        <f>K132-I132</f>
        <v>0.32999999999999996</v>
      </c>
      <c r="K132" s="18">
        <v>0.43</v>
      </c>
      <c r="L132" s="36">
        <f>K132-O132</f>
        <v>0.21</v>
      </c>
      <c r="M132" s="18">
        <v>0.31</v>
      </c>
      <c r="N132" s="18">
        <v>0.31</v>
      </c>
      <c r="O132" s="18">
        <v>0.22</v>
      </c>
      <c r="P132" s="36">
        <f t="shared" si="24"/>
        <v>0.21838168424218091</v>
      </c>
      <c r="Q132" s="38">
        <f t="shared" si="23"/>
        <v>0.105</v>
      </c>
      <c r="R132" s="25"/>
      <c r="T132" s="24">
        <f t="shared" si="18"/>
        <v>3.0836592839999986</v>
      </c>
    </row>
    <row r="133" spans="1:23" s="32" customFormat="1" x14ac:dyDescent="0.25">
      <c r="A133" s="50">
        <v>129</v>
      </c>
      <c r="B133" s="21" t="s">
        <v>131</v>
      </c>
      <c r="C133" s="21" t="s">
        <v>158</v>
      </c>
      <c r="D133" s="312">
        <v>0.87</v>
      </c>
      <c r="E133" s="312"/>
      <c r="F133" s="21">
        <v>0.08</v>
      </c>
      <c r="G133" s="21">
        <f t="shared" ref="G133:G138" si="25">1-F133-D133</f>
        <v>5.0000000000000044E-2</v>
      </c>
      <c r="H133" s="21" t="s">
        <v>31</v>
      </c>
      <c r="I133" s="21" t="s">
        <v>131</v>
      </c>
      <c r="J133" s="21" t="s">
        <v>131</v>
      </c>
      <c r="K133" s="21">
        <v>0.49</v>
      </c>
      <c r="L133" s="40">
        <f t="shared" ref="L133:L140" si="26">10^((LOG(W133,10)-4.3)/2.8)</f>
        <v>0.28607676720528119</v>
      </c>
      <c r="M133" s="21" t="s">
        <v>131</v>
      </c>
      <c r="N133" s="21" t="s">
        <v>131</v>
      </c>
      <c r="O133" s="21" t="s">
        <v>131</v>
      </c>
      <c r="P133" s="28">
        <f t="shared" si="24"/>
        <v>4.5513742439597896E-2</v>
      </c>
      <c r="Q133" s="27" t="s">
        <v>131</v>
      </c>
      <c r="R133" s="20" t="s">
        <v>337</v>
      </c>
      <c r="T133" s="24">
        <f t="shared" si="18"/>
        <v>1.5154292189999996</v>
      </c>
      <c r="W133" s="32">
        <v>600</v>
      </c>
    </row>
    <row r="134" spans="1:23" s="32" customFormat="1" x14ac:dyDescent="0.25">
      <c r="A134" s="25">
        <v>130</v>
      </c>
      <c r="B134" s="18" t="s">
        <v>131</v>
      </c>
      <c r="C134" s="18" t="s">
        <v>158</v>
      </c>
      <c r="D134" s="307">
        <v>0.87</v>
      </c>
      <c r="E134" s="307"/>
      <c r="F134" s="18">
        <v>0.08</v>
      </c>
      <c r="G134" s="18">
        <f t="shared" si="25"/>
        <v>5.0000000000000044E-2</v>
      </c>
      <c r="H134" s="18" t="s">
        <v>31</v>
      </c>
      <c r="I134" s="18" t="s">
        <v>131</v>
      </c>
      <c r="J134" s="18" t="s">
        <v>131</v>
      </c>
      <c r="K134" s="18">
        <v>0.49</v>
      </c>
      <c r="L134" s="40">
        <f t="shared" si="26"/>
        <v>0.25339431836852322</v>
      </c>
      <c r="M134" s="18" t="s">
        <v>131</v>
      </c>
      <c r="N134" s="18" t="s">
        <v>131</v>
      </c>
      <c r="O134" s="18" t="s">
        <v>131</v>
      </c>
      <c r="P134" s="28">
        <f t="shared" si="24"/>
        <v>4.5513742439597896E-2</v>
      </c>
      <c r="Q134" s="27" t="s">
        <v>131</v>
      </c>
      <c r="R134" s="25"/>
      <c r="T134" s="24">
        <f t="shared" si="18"/>
        <v>1.5154292189999996</v>
      </c>
      <c r="W134" s="32">
        <v>427.2</v>
      </c>
    </row>
    <row r="135" spans="1:23" s="32" customFormat="1" x14ac:dyDescent="0.25">
      <c r="A135" s="25">
        <v>131</v>
      </c>
      <c r="B135" s="18" t="s">
        <v>131</v>
      </c>
      <c r="C135" s="18" t="s">
        <v>158</v>
      </c>
      <c r="D135" s="307">
        <v>0.87</v>
      </c>
      <c r="E135" s="307"/>
      <c r="F135" s="18">
        <v>0.08</v>
      </c>
      <c r="G135" s="18">
        <f t="shared" si="25"/>
        <v>5.0000000000000044E-2</v>
      </c>
      <c r="H135" s="18" t="s">
        <v>31</v>
      </c>
      <c r="I135" s="18" t="s">
        <v>131</v>
      </c>
      <c r="J135" s="18" t="s">
        <v>131</v>
      </c>
      <c r="K135" s="18">
        <v>0.49</v>
      </c>
      <c r="L135" s="40">
        <f t="shared" si="26"/>
        <v>0.22586944403029172</v>
      </c>
      <c r="M135" s="18" t="s">
        <v>131</v>
      </c>
      <c r="N135" s="18" t="s">
        <v>131</v>
      </c>
      <c r="O135" s="18" t="s">
        <v>131</v>
      </c>
      <c r="P135" s="28">
        <f t="shared" si="24"/>
        <v>4.5513742439597896E-2</v>
      </c>
      <c r="Q135" s="27" t="s">
        <v>131</v>
      </c>
      <c r="R135" s="25"/>
      <c r="T135" s="24">
        <f t="shared" si="18"/>
        <v>1.5154292189999996</v>
      </c>
      <c r="W135" s="32">
        <v>309.60000000000002</v>
      </c>
    </row>
    <row r="136" spans="1:23" s="32" customFormat="1" x14ac:dyDescent="0.25">
      <c r="A136" s="25">
        <v>132</v>
      </c>
      <c r="B136" s="18" t="s">
        <v>131</v>
      </c>
      <c r="C136" s="18" t="s">
        <v>158</v>
      </c>
      <c r="D136" s="307">
        <v>0.7</v>
      </c>
      <c r="E136" s="307"/>
      <c r="F136" s="18">
        <v>0.18</v>
      </c>
      <c r="G136" s="18">
        <f t="shared" si="25"/>
        <v>0.12000000000000011</v>
      </c>
      <c r="H136" s="18" t="s">
        <v>136</v>
      </c>
      <c r="I136" s="18" t="s">
        <v>131</v>
      </c>
      <c r="J136" s="18" t="s">
        <v>131</v>
      </c>
      <c r="K136" s="18">
        <v>0.46</v>
      </c>
      <c r="L136" s="40">
        <f t="shared" si="26"/>
        <v>0.31725864666932024</v>
      </c>
      <c r="M136" s="18" t="s">
        <v>131</v>
      </c>
      <c r="N136" s="18" t="s">
        <v>131</v>
      </c>
      <c r="O136" s="18" t="s">
        <v>131</v>
      </c>
      <c r="P136" s="28">
        <f t="shared" si="24"/>
        <v>8.3435567976950051E-2</v>
      </c>
      <c r="Q136" s="27" t="s">
        <v>131</v>
      </c>
      <c r="R136" s="25"/>
      <c r="T136" s="24">
        <f t="shared" si="18"/>
        <v>2.1214896000000003</v>
      </c>
      <c r="W136" s="32">
        <v>801.6</v>
      </c>
    </row>
    <row r="137" spans="1:23" s="32" customFormat="1" x14ac:dyDescent="0.25">
      <c r="A137" s="25">
        <v>133</v>
      </c>
      <c r="B137" s="18" t="s">
        <v>131</v>
      </c>
      <c r="C137" s="18" t="s">
        <v>158</v>
      </c>
      <c r="D137" s="307">
        <v>0.7</v>
      </c>
      <c r="E137" s="307"/>
      <c r="F137" s="18">
        <v>0.18</v>
      </c>
      <c r="G137" s="18">
        <f t="shared" si="25"/>
        <v>0.12000000000000011</v>
      </c>
      <c r="H137" s="18" t="s">
        <v>136</v>
      </c>
      <c r="I137" s="18" t="s">
        <v>131</v>
      </c>
      <c r="J137" s="18" t="s">
        <v>131</v>
      </c>
      <c r="K137" s="18">
        <v>0.46</v>
      </c>
      <c r="L137" s="40">
        <f t="shared" si="26"/>
        <v>0.31417863160974135</v>
      </c>
      <c r="M137" s="18" t="s">
        <v>131</v>
      </c>
      <c r="N137" s="18" t="s">
        <v>131</v>
      </c>
      <c r="O137" s="18" t="s">
        <v>131</v>
      </c>
      <c r="P137" s="28">
        <f t="shared" si="24"/>
        <v>8.3435567976950051E-2</v>
      </c>
      <c r="Q137" s="27" t="s">
        <v>131</v>
      </c>
      <c r="R137" s="25"/>
      <c r="T137" s="24">
        <f t="shared" si="18"/>
        <v>2.1214896000000003</v>
      </c>
      <c r="W137" s="32">
        <v>780</v>
      </c>
    </row>
    <row r="138" spans="1:23" s="32" customFormat="1" x14ac:dyDescent="0.25">
      <c r="A138" s="33">
        <v>134</v>
      </c>
      <c r="B138" s="34" t="s">
        <v>131</v>
      </c>
      <c r="C138" s="34" t="s">
        <v>158</v>
      </c>
      <c r="D138" s="308">
        <v>0.7</v>
      </c>
      <c r="E138" s="308"/>
      <c r="F138" s="34">
        <v>0.18</v>
      </c>
      <c r="G138" s="34">
        <f t="shared" si="25"/>
        <v>0.12000000000000011</v>
      </c>
      <c r="H138" s="34" t="s">
        <v>136</v>
      </c>
      <c r="I138" s="34" t="s">
        <v>131</v>
      </c>
      <c r="J138" s="34" t="s">
        <v>131</v>
      </c>
      <c r="K138" s="34">
        <v>0.46</v>
      </c>
      <c r="L138" s="43">
        <f t="shared" si="26"/>
        <v>0.30239131874362524</v>
      </c>
      <c r="M138" s="34" t="s">
        <v>131</v>
      </c>
      <c r="N138" s="34" t="s">
        <v>131</v>
      </c>
      <c r="O138" s="34" t="s">
        <v>131</v>
      </c>
      <c r="P138" s="38">
        <f t="shared" si="24"/>
        <v>8.3435567976950051E-2</v>
      </c>
      <c r="Q138" s="36" t="s">
        <v>131</v>
      </c>
      <c r="R138" s="33"/>
      <c r="T138" s="24">
        <f t="shared" si="18"/>
        <v>2.1214896000000003</v>
      </c>
      <c r="W138" s="32">
        <v>700.8</v>
      </c>
    </row>
    <row r="139" spans="1:23" s="32" customFormat="1" x14ac:dyDescent="0.25">
      <c r="A139" s="20">
        <v>135</v>
      </c>
      <c r="B139" s="18" t="s">
        <v>338</v>
      </c>
      <c r="C139" s="18" t="s">
        <v>343</v>
      </c>
      <c r="D139" s="18">
        <v>0.27</v>
      </c>
      <c r="E139" s="18">
        <v>0.42</v>
      </c>
      <c r="F139" s="18">
        <v>0.04</v>
      </c>
      <c r="G139" s="18">
        <f>1-F139-E139-D139</f>
        <v>0.27</v>
      </c>
      <c r="H139" s="26" t="s">
        <v>32</v>
      </c>
      <c r="I139" s="18" t="s">
        <v>131</v>
      </c>
      <c r="J139" s="18" t="s">
        <v>131</v>
      </c>
      <c r="K139" s="27">
        <v>0.4</v>
      </c>
      <c r="L139" s="40">
        <f t="shared" si="26"/>
        <v>6.5327624900140283E-2</v>
      </c>
      <c r="M139" s="18" t="s">
        <v>131</v>
      </c>
      <c r="N139" s="18" t="s">
        <v>131</v>
      </c>
      <c r="O139" s="18" t="s">
        <v>131</v>
      </c>
      <c r="P139" s="28">
        <f t="shared" si="24"/>
        <v>9.5713934411375171E-2</v>
      </c>
      <c r="Q139" s="27" t="s">
        <v>131</v>
      </c>
      <c r="R139" s="20" t="s">
        <v>346</v>
      </c>
      <c r="T139" s="24">
        <f t="shared" ref="T139:T145" si="27">6.531-(7.326*K139)+(15.8*(G139^2))+(3.809*(K139^2))+(3.44*((D139+E139))*G139)-(4.989*(D139+E139)*K139)+(16.1*((D139+E139)^2)*(K139^2))+(16*G139*(K139^2))-(13.6*((D139+E139)^2)*G139)-(34.8*(G139^2)*K139)-(7.99*((D139+E139)^2)*K139)</f>
        <v>2.2587788000000009</v>
      </c>
      <c r="W139" s="32">
        <v>9.6</v>
      </c>
    </row>
    <row r="140" spans="1:23" s="32" customFormat="1" x14ac:dyDescent="0.25">
      <c r="A140" s="25">
        <v>136</v>
      </c>
      <c r="B140" s="18" t="s">
        <v>17</v>
      </c>
      <c r="C140" s="18" t="s">
        <v>53</v>
      </c>
      <c r="D140" s="18">
        <v>0.23</v>
      </c>
      <c r="E140" s="18">
        <v>0.6</v>
      </c>
      <c r="F140" s="18">
        <v>0.08</v>
      </c>
      <c r="G140" s="18">
        <f t="shared" ref="G140:G156" si="28">1-F140-E140-D140</f>
        <v>9.0000000000000052E-2</v>
      </c>
      <c r="H140" s="18" t="s">
        <v>136</v>
      </c>
      <c r="I140" s="18" t="s">
        <v>131</v>
      </c>
      <c r="J140" s="18" t="s">
        <v>131</v>
      </c>
      <c r="K140" s="18">
        <v>0.53</v>
      </c>
      <c r="L140" s="40">
        <f t="shared" si="26"/>
        <v>6.703693931179619E-2</v>
      </c>
      <c r="M140" s="18" t="s">
        <v>131</v>
      </c>
      <c r="N140" s="18" t="s">
        <v>131</v>
      </c>
      <c r="O140" s="18" t="s">
        <v>131</v>
      </c>
      <c r="P140" s="28">
        <f t="shared" si="24"/>
        <v>4.5658264171862618E-2</v>
      </c>
      <c r="Q140" s="27" t="s">
        <v>131</v>
      </c>
      <c r="R140" s="25"/>
      <c r="T140" s="24">
        <f t="shared" si="27"/>
        <v>1.5185995310000004</v>
      </c>
      <c r="W140" s="32">
        <v>10.32</v>
      </c>
    </row>
    <row r="141" spans="1:23" s="32" customFormat="1" x14ac:dyDescent="0.25">
      <c r="A141" s="25">
        <v>137</v>
      </c>
      <c r="B141" s="18" t="s">
        <v>17</v>
      </c>
      <c r="C141" s="18" t="s">
        <v>78</v>
      </c>
      <c r="D141" s="18">
        <v>0.2</v>
      </c>
      <c r="E141" s="18">
        <v>0.06</v>
      </c>
      <c r="F141" s="18">
        <v>0.23</v>
      </c>
      <c r="G141" s="18">
        <f t="shared" si="28"/>
        <v>0.51</v>
      </c>
      <c r="H141" s="18" t="s">
        <v>6</v>
      </c>
      <c r="I141" s="18" t="s">
        <v>131</v>
      </c>
      <c r="J141" s="18" t="s">
        <v>131</v>
      </c>
      <c r="K141" s="18">
        <v>0.56000000000000005</v>
      </c>
      <c r="L141" s="27">
        <f>K141-O141</f>
        <v>0.49000000000000005</v>
      </c>
      <c r="M141" s="18" t="s">
        <v>131</v>
      </c>
      <c r="N141" s="18">
        <v>0.31</v>
      </c>
      <c r="O141" s="18">
        <v>7.0000000000000007E-2</v>
      </c>
      <c r="P141" s="27">
        <f t="shared" si="24"/>
        <v>0.92054597857766574</v>
      </c>
      <c r="Q141" s="28">
        <f t="shared" si="23"/>
        <v>0.24500000000000002</v>
      </c>
      <c r="R141" s="25"/>
      <c r="T141" s="24">
        <f t="shared" si="27"/>
        <v>4.5223818559999982</v>
      </c>
    </row>
    <row r="142" spans="1:23" s="32" customFormat="1" x14ac:dyDescent="0.25">
      <c r="A142" s="25">
        <v>138</v>
      </c>
      <c r="B142" s="18" t="s">
        <v>357</v>
      </c>
      <c r="C142" s="18" t="s">
        <v>360</v>
      </c>
      <c r="D142" s="18">
        <v>0.24</v>
      </c>
      <c r="E142" s="18">
        <v>0.14000000000000001</v>
      </c>
      <c r="F142" s="18">
        <v>0.34</v>
      </c>
      <c r="G142" s="18">
        <f t="shared" si="28"/>
        <v>0.27999999999999992</v>
      </c>
      <c r="H142" s="18" t="s">
        <v>59</v>
      </c>
      <c r="I142" s="18" t="s">
        <v>131</v>
      </c>
      <c r="J142" s="18" t="s">
        <v>131</v>
      </c>
      <c r="K142" s="18">
        <v>0.63</v>
      </c>
      <c r="L142" s="27">
        <f>K142-O142</f>
        <v>0.44</v>
      </c>
      <c r="M142" s="18" t="s">
        <v>131</v>
      </c>
      <c r="N142" s="18">
        <v>0.44</v>
      </c>
      <c r="O142" s="18">
        <v>0.19</v>
      </c>
      <c r="P142" s="27">
        <f t="shared" si="24"/>
        <v>0.34571837861489602</v>
      </c>
      <c r="Q142" s="28">
        <f t="shared" si="23"/>
        <v>0.22</v>
      </c>
      <c r="R142" s="25"/>
      <c r="T142" s="24">
        <f t="shared" si="27"/>
        <v>3.5430394160000005</v>
      </c>
    </row>
    <row r="143" spans="1:23" s="32" customFormat="1" x14ac:dyDescent="0.25">
      <c r="A143" s="25">
        <v>139</v>
      </c>
      <c r="B143" s="18" t="s">
        <v>19</v>
      </c>
      <c r="C143" s="18" t="s">
        <v>365</v>
      </c>
      <c r="D143" s="18">
        <v>0.05</v>
      </c>
      <c r="E143" s="18">
        <v>7.0000000000000007E-2</v>
      </c>
      <c r="F143" s="18">
        <v>0.18</v>
      </c>
      <c r="G143" s="18">
        <f t="shared" si="28"/>
        <v>0.7</v>
      </c>
      <c r="H143" s="18" t="s">
        <v>194</v>
      </c>
      <c r="I143" s="18" t="s">
        <v>131</v>
      </c>
      <c r="J143" s="18" t="s">
        <v>131</v>
      </c>
      <c r="K143" s="18">
        <v>0.62</v>
      </c>
      <c r="L143" s="27">
        <f>K143-O143</f>
        <v>0.56000000000000005</v>
      </c>
      <c r="M143" s="18" t="s">
        <v>131</v>
      </c>
      <c r="N143" s="18">
        <v>0.27</v>
      </c>
      <c r="O143" s="18">
        <v>0.06</v>
      </c>
      <c r="P143" s="27">
        <f t="shared" si="24"/>
        <v>1.1290814093042765</v>
      </c>
      <c r="Q143" s="28">
        <f t="shared" si="23"/>
        <v>0.28000000000000003</v>
      </c>
      <c r="R143" s="25"/>
      <c r="T143" s="24">
        <f t="shared" si="27"/>
        <v>4.726574576</v>
      </c>
    </row>
    <row r="144" spans="1:23" s="32" customFormat="1" x14ac:dyDescent="0.25">
      <c r="A144" s="25">
        <v>140</v>
      </c>
      <c r="B144" s="18" t="s">
        <v>132</v>
      </c>
      <c r="C144" s="18" t="s">
        <v>370</v>
      </c>
      <c r="D144" s="18">
        <v>0.15</v>
      </c>
      <c r="E144" s="18">
        <v>0.15</v>
      </c>
      <c r="F144" s="18">
        <v>0.19</v>
      </c>
      <c r="G144" s="18">
        <f t="shared" si="28"/>
        <v>0.51</v>
      </c>
      <c r="H144" s="18" t="s">
        <v>6</v>
      </c>
      <c r="I144" s="18" t="s">
        <v>131</v>
      </c>
      <c r="J144" s="18" t="s">
        <v>131</v>
      </c>
      <c r="K144" s="18">
        <v>0.53</v>
      </c>
      <c r="L144" s="40">
        <f>10^((LOG(W144,10)-4.3)/2.8)</f>
        <v>4.9118398166478706E-2</v>
      </c>
      <c r="M144" s="18" t="s">
        <v>131</v>
      </c>
      <c r="N144" s="18" t="s">
        <v>131</v>
      </c>
      <c r="O144" s="18" t="s">
        <v>131</v>
      </c>
      <c r="P144" s="28">
        <f t="shared" si="24"/>
        <v>0.86257568259665907</v>
      </c>
      <c r="Q144" s="27" t="s">
        <v>131</v>
      </c>
      <c r="R144" s="25"/>
      <c r="T144" s="24">
        <f t="shared" si="27"/>
        <v>4.4573377999999995</v>
      </c>
      <c r="W144" s="32">
        <v>4.32</v>
      </c>
    </row>
    <row r="145" spans="1:23" s="32" customFormat="1" x14ac:dyDescent="0.25">
      <c r="A145" s="25">
        <v>141</v>
      </c>
      <c r="B145" s="18" t="s">
        <v>371</v>
      </c>
      <c r="C145" s="18" t="s">
        <v>375</v>
      </c>
      <c r="D145" s="18">
        <v>0.33</v>
      </c>
      <c r="E145" s="18">
        <v>0.57999999999999996</v>
      </c>
      <c r="F145" s="18">
        <v>0.04</v>
      </c>
      <c r="G145" s="18">
        <f t="shared" si="28"/>
        <v>4.9999999999999989E-2</v>
      </c>
      <c r="H145" s="18" t="s">
        <v>2</v>
      </c>
      <c r="I145" s="18" t="s">
        <v>131</v>
      </c>
      <c r="J145" s="18" t="s">
        <v>131</v>
      </c>
      <c r="K145" s="18">
        <v>0.39</v>
      </c>
      <c r="L145" s="40">
        <f>10^((LOG(W145,10)-4.3)/2.8)</f>
        <v>5.8948925261695886E-2</v>
      </c>
      <c r="M145" s="18" t="s">
        <v>131</v>
      </c>
      <c r="N145" s="18" t="s">
        <v>131</v>
      </c>
      <c r="O145" s="18" t="s">
        <v>131</v>
      </c>
      <c r="P145" s="28">
        <f t="shared" si="24"/>
        <v>5.2105840489068578E-2</v>
      </c>
      <c r="Q145" s="27" t="s">
        <v>131</v>
      </c>
      <c r="R145" s="25"/>
      <c r="T145" s="24">
        <f t="shared" si="27"/>
        <v>1.6506919510000011</v>
      </c>
      <c r="W145" s="32">
        <v>7.2</v>
      </c>
    </row>
    <row r="146" spans="1:23" s="32" customFormat="1" x14ac:dyDescent="0.25">
      <c r="A146" s="25">
        <v>142</v>
      </c>
      <c r="B146" s="18" t="s">
        <v>131</v>
      </c>
      <c r="C146" s="42" t="s">
        <v>219</v>
      </c>
      <c r="D146" s="307">
        <v>0.46</v>
      </c>
      <c r="E146" s="307"/>
      <c r="F146" s="18">
        <v>0.17</v>
      </c>
      <c r="G146" s="18">
        <f t="shared" si="28"/>
        <v>0.36999999999999994</v>
      </c>
      <c r="H146" s="18" t="s">
        <v>51</v>
      </c>
      <c r="I146" s="18">
        <v>7.0000000000000007E-2</v>
      </c>
      <c r="J146" s="18">
        <f>K146-I146</f>
        <v>0.36</v>
      </c>
      <c r="K146" s="18">
        <v>0.43</v>
      </c>
      <c r="L146" s="27">
        <f>K146-O146</f>
        <v>0.32</v>
      </c>
      <c r="M146" s="18" t="s">
        <v>131</v>
      </c>
      <c r="N146" s="18">
        <v>0.22</v>
      </c>
      <c r="O146" s="18">
        <v>0.11</v>
      </c>
      <c r="P146" s="27">
        <f t="shared" si="24"/>
        <v>0.41719510788617375</v>
      </c>
      <c r="Q146" s="28">
        <f t="shared" si="23"/>
        <v>0.16</v>
      </c>
      <c r="R146" s="25"/>
      <c r="T146" s="24">
        <f>6.531-(7.326*K146)+(15.8*(G146^2))+(3.809*(K146^2))+(3.44*((D146))*G146)-(4.989*(D146)*K146)+(16.1*((D146)^2)*(K146^2))+(16*G146*(K146^2))-(13.6*((D146)^2)*G146)-(34.8*(G146^2)*K146)-(7.99*((D146)^2)*K146)</f>
        <v>3.7309689039999996</v>
      </c>
    </row>
    <row r="147" spans="1:23" s="32" customFormat="1" x14ac:dyDescent="0.25">
      <c r="A147" s="25">
        <v>143</v>
      </c>
      <c r="B147" s="18" t="s">
        <v>131</v>
      </c>
      <c r="C147" s="18" t="s">
        <v>84</v>
      </c>
      <c r="D147" s="307">
        <v>0.67</v>
      </c>
      <c r="E147" s="307"/>
      <c r="F147" s="18">
        <v>0.17</v>
      </c>
      <c r="G147" s="18">
        <f t="shared" si="28"/>
        <v>0.15999999999999992</v>
      </c>
      <c r="H147" s="18" t="s">
        <v>186</v>
      </c>
      <c r="I147" s="18">
        <v>0.04</v>
      </c>
      <c r="J147" s="18">
        <f>K147-I147</f>
        <v>0.31</v>
      </c>
      <c r="K147" s="18">
        <v>0.35</v>
      </c>
      <c r="L147" s="27">
        <f>K147-O147</f>
        <v>0.26</v>
      </c>
      <c r="M147" s="18" t="s">
        <v>131</v>
      </c>
      <c r="N147" s="18">
        <v>0.21</v>
      </c>
      <c r="O147" s="18">
        <v>0.09</v>
      </c>
      <c r="P147" s="27">
        <f t="shared" si="24"/>
        <v>0.14758361079014448</v>
      </c>
      <c r="Q147" s="28">
        <f t="shared" si="23"/>
        <v>0.13</v>
      </c>
      <c r="R147" s="25"/>
      <c r="T147" s="24">
        <f>6.531-(7.326*K147)+(15.8*(G147^2))+(3.809*(K147^2))+(3.44*((D147))*G147)-(4.989*(D147)*K147)+(16.1*((D147)^2)*(K147^2))+(16*G147*(K147^2))-(13.6*((D147)^2)*G147)-(34.8*(G147^2)*K147)-(7.99*((D147)^2)*K147)</f>
        <v>2.6918097749999994</v>
      </c>
    </row>
    <row r="148" spans="1:23" s="32" customFormat="1" x14ac:dyDescent="0.25">
      <c r="A148" s="25">
        <v>144</v>
      </c>
      <c r="B148" s="18" t="s">
        <v>131</v>
      </c>
      <c r="C148" s="18" t="s">
        <v>84</v>
      </c>
      <c r="D148" s="307">
        <v>0.63</v>
      </c>
      <c r="E148" s="307"/>
      <c r="F148" s="18">
        <v>0.19</v>
      </c>
      <c r="G148" s="18">
        <f t="shared" si="28"/>
        <v>0.18000000000000005</v>
      </c>
      <c r="H148" s="18" t="s">
        <v>186</v>
      </c>
      <c r="I148" s="18">
        <v>0.05</v>
      </c>
      <c r="J148" s="18">
        <f>K148-I148</f>
        <v>0.29000000000000004</v>
      </c>
      <c r="K148" s="18">
        <v>0.34</v>
      </c>
      <c r="L148" s="27">
        <f>K148-O148</f>
        <v>0.26</v>
      </c>
      <c r="M148" s="18" t="s">
        <v>131</v>
      </c>
      <c r="N148" s="27">
        <v>0.2</v>
      </c>
      <c r="O148" s="18">
        <v>0.08</v>
      </c>
      <c r="P148" s="27">
        <f t="shared" si="24"/>
        <v>0.19149727083294305</v>
      </c>
      <c r="Q148" s="28">
        <f t="shared" si="23"/>
        <v>0.13</v>
      </c>
      <c r="R148" s="25"/>
      <c r="T148" s="24">
        <f>6.531-(7.326*K148)+(15.8*(G148^2))+(3.809*(K148^2))+(3.44*((D148))*G148)-(4.989*(D148)*K148)+(16.1*((D148)^2)*(K148^2))+(16*G148*(K148^2))-(13.6*((D148)^2)*G148)-(34.8*(G148^2)*K148)-(7.99*((D148)^2)*K148)</f>
        <v>2.9522884639999996</v>
      </c>
    </row>
    <row r="149" spans="1:23" s="32" customFormat="1" x14ac:dyDescent="0.25">
      <c r="A149" s="25">
        <v>145</v>
      </c>
      <c r="B149" s="18" t="s">
        <v>378</v>
      </c>
      <c r="C149" s="18" t="s">
        <v>148</v>
      </c>
      <c r="D149" s="18">
        <v>0.56999999999999995</v>
      </c>
      <c r="E149" s="27">
        <v>0.3</v>
      </c>
      <c r="F149" s="18">
        <v>0.04</v>
      </c>
      <c r="G149" s="18">
        <f t="shared" si="28"/>
        <v>8.9999999999999969E-2</v>
      </c>
      <c r="H149" s="18" t="s">
        <v>136</v>
      </c>
      <c r="I149" s="18" t="s">
        <v>131</v>
      </c>
      <c r="J149" s="18" t="s">
        <v>131</v>
      </c>
      <c r="K149" s="18">
        <v>0.48</v>
      </c>
      <c r="L149" s="27">
        <f>K149-O149</f>
        <v>0.43</v>
      </c>
      <c r="M149" s="18" t="s">
        <v>131</v>
      </c>
      <c r="N149" s="18">
        <v>0.15</v>
      </c>
      <c r="O149" s="18">
        <v>0.05</v>
      </c>
      <c r="P149" s="27">
        <f t="shared" si="24"/>
        <v>3.9783989162108242E-2</v>
      </c>
      <c r="Q149" s="28">
        <f t="shared" si="23"/>
        <v>0.215</v>
      </c>
      <c r="R149" s="25"/>
      <c r="T149" s="24">
        <f>6.531-(7.326*K149)+(15.8*(G149^2))+(3.809*(K149^2))+(3.44*((D149+E149))*G149)-(4.989*(D149+E149)*K149)+(16.1*((D149+E149)^2)*(K149^2))+(16*G149*(K149^2))-(13.6*((D149+E149)^2)*G149)-(34.8*(G149^2)*K149)-(7.99*((D149+E149)^2)*K149)</f>
        <v>1.3808794560000015</v>
      </c>
    </row>
    <row r="150" spans="1:23" s="32" customFormat="1" x14ac:dyDescent="0.25">
      <c r="A150" s="25">
        <v>146</v>
      </c>
      <c r="B150" s="18" t="s">
        <v>202</v>
      </c>
      <c r="C150" s="18" t="s">
        <v>385</v>
      </c>
      <c r="D150" s="18">
        <v>0.09</v>
      </c>
      <c r="E150" s="18">
        <v>0.01</v>
      </c>
      <c r="F150" s="18">
        <v>0.32</v>
      </c>
      <c r="G150" s="18">
        <f t="shared" si="28"/>
        <v>0.57999999999999996</v>
      </c>
      <c r="H150" s="18" t="s">
        <v>6</v>
      </c>
      <c r="I150" s="18" t="s">
        <v>131</v>
      </c>
      <c r="J150" s="18" t="s">
        <v>131</v>
      </c>
      <c r="K150" s="18">
        <v>0.52</v>
      </c>
      <c r="L150" s="40">
        <f>10^((LOG(W150,10)-4.3)/2.8)</f>
        <v>2.2410074435894618E-2</v>
      </c>
      <c r="M150" s="18" t="s">
        <v>131</v>
      </c>
      <c r="N150" s="18" t="s">
        <v>131</v>
      </c>
      <c r="O150" s="18" t="s">
        <v>131</v>
      </c>
      <c r="P150" s="28">
        <f t="shared" si="24"/>
        <v>2.1093912821874587</v>
      </c>
      <c r="Q150" s="27" t="s">
        <v>131</v>
      </c>
      <c r="R150" s="25"/>
      <c r="T150" s="24">
        <f>6.531-(7.326*K150)+(15.8*(G150^2))+(3.809*(K150^2))+(3.44*((D150+E150))*G150)-(4.989*(D150+E150)*K150)+(16.1*((D150+E150)^2)*(K150^2))+(16*G150*(K150^2))-(13.6*((D150+E150)^2)*G150)-(34.8*(G150^2)*K150)-(7.99*((D150+E150)^2)*K150)</f>
        <v>5.3515696000000013</v>
      </c>
      <c r="W150" s="32">
        <v>0.48</v>
      </c>
    </row>
    <row r="151" spans="1:23" s="32" customFormat="1" x14ac:dyDescent="0.25">
      <c r="A151" s="25">
        <v>147</v>
      </c>
      <c r="B151" s="18" t="s">
        <v>131</v>
      </c>
      <c r="C151" s="18" t="s">
        <v>84</v>
      </c>
      <c r="D151" s="307">
        <v>0.62</v>
      </c>
      <c r="E151" s="307"/>
      <c r="F151" s="18">
        <v>0.18</v>
      </c>
      <c r="G151" s="18">
        <f t="shared" si="28"/>
        <v>0.20000000000000007</v>
      </c>
      <c r="H151" s="26" t="s">
        <v>32</v>
      </c>
      <c r="I151" s="18">
        <v>0.09</v>
      </c>
      <c r="J151" s="18">
        <f>K151-I151</f>
        <v>0.36</v>
      </c>
      <c r="K151" s="18">
        <v>0.45</v>
      </c>
      <c r="L151" s="27">
        <f>K151-O151</f>
        <v>0.36</v>
      </c>
      <c r="M151" s="18" t="s">
        <v>131</v>
      </c>
      <c r="N151" s="18">
        <v>0.21</v>
      </c>
      <c r="O151" s="18">
        <v>0.09</v>
      </c>
      <c r="P151" s="27">
        <f t="shared" si="24"/>
        <v>0.12421308186693965</v>
      </c>
      <c r="Q151" s="28">
        <f t="shared" ref="Q151:Q167" si="29">(K151-O151)/2</f>
        <v>0.18</v>
      </c>
      <c r="R151" s="25"/>
      <c r="T151" s="24">
        <f>6.531-(7.326*K151)+(15.8*(G151^2))+(3.809*(K151^2))+(3.44*((D151))*G151)-(4.989*(D151)*K151)+(16.1*((D151)^2)*(K151^2))+(16*G151*(K151^2))-(13.6*((D151)^2)*G151)-(34.8*(G151^2)*K151)-(7.99*((D151)^2)*K151)</f>
        <v>2.5194134000000008</v>
      </c>
    </row>
    <row r="152" spans="1:23" s="32" customFormat="1" x14ac:dyDescent="0.25">
      <c r="A152" s="25">
        <v>148</v>
      </c>
      <c r="B152" s="18" t="s">
        <v>131</v>
      </c>
      <c r="C152" s="18" t="s">
        <v>84</v>
      </c>
      <c r="D152" s="307">
        <v>0.75</v>
      </c>
      <c r="E152" s="307"/>
      <c r="F152" s="18">
        <v>0.15</v>
      </c>
      <c r="G152" s="18">
        <f t="shared" si="28"/>
        <v>9.9999999999999978E-2</v>
      </c>
      <c r="H152" s="18" t="s">
        <v>186</v>
      </c>
      <c r="I152" s="18">
        <v>0.04</v>
      </c>
      <c r="J152" s="18">
        <f>K152-I152</f>
        <v>0.27</v>
      </c>
      <c r="K152" s="18">
        <v>0.31</v>
      </c>
      <c r="L152" s="27">
        <f>K152-O152</f>
        <v>0.26</v>
      </c>
      <c r="M152" s="18" t="s">
        <v>131</v>
      </c>
      <c r="N152" s="18">
        <v>0.17</v>
      </c>
      <c r="O152" s="18">
        <v>0.05</v>
      </c>
      <c r="P152" s="27">
        <f t="shared" ref="P152:P170" si="30">0.01*EXP(T152)</f>
        <v>0.14012808090643569</v>
      </c>
      <c r="Q152" s="28">
        <f t="shared" si="29"/>
        <v>0.13</v>
      </c>
      <c r="R152" s="25"/>
      <c r="T152" s="24">
        <f>6.531-(7.326*K152)+(15.8*(G152^2))+(3.809*(K152^2))+(3.44*((D152))*G152)-(4.989*(D152)*K152)+(16.1*((D152)^2)*(K152^2))+(16*G152*(K152^2))-(13.6*((D152)^2)*G152)-(34.8*(G152^2)*K152)-(7.99*((D152)^2)*K152)</f>
        <v>2.6399717750000016</v>
      </c>
    </row>
    <row r="153" spans="1:23" s="32" customFormat="1" x14ac:dyDescent="0.25">
      <c r="A153" s="25">
        <v>149</v>
      </c>
      <c r="B153" s="18" t="s">
        <v>131</v>
      </c>
      <c r="C153" s="42" t="s">
        <v>219</v>
      </c>
      <c r="D153" s="307">
        <v>0.52</v>
      </c>
      <c r="E153" s="307"/>
      <c r="F153" s="18">
        <v>0.15</v>
      </c>
      <c r="G153" s="18">
        <f t="shared" si="28"/>
        <v>0.32999999999999996</v>
      </c>
      <c r="H153" s="26" t="s">
        <v>32</v>
      </c>
      <c r="I153" s="18">
        <v>0.04</v>
      </c>
      <c r="J153" s="18">
        <f>K153-I153</f>
        <v>0.24999999999999997</v>
      </c>
      <c r="K153" s="18">
        <v>0.28999999999999998</v>
      </c>
      <c r="L153" s="27">
        <f>K153-O153</f>
        <v>0.22999999999999998</v>
      </c>
      <c r="M153" s="18" t="s">
        <v>131</v>
      </c>
      <c r="N153" s="18">
        <v>0.16</v>
      </c>
      <c r="O153" s="18">
        <v>0.06</v>
      </c>
      <c r="P153" s="27">
        <f t="shared" si="30"/>
        <v>0.63843460915011929</v>
      </c>
      <c r="Q153" s="28">
        <f t="shared" si="29"/>
        <v>0.11499999999999999</v>
      </c>
      <c r="R153" s="25"/>
      <c r="T153" s="24">
        <f>6.531-(7.326*K153)+(15.8*(G153^2))+(3.809*(K153^2))+(3.44*((D153))*G153)-(4.989*(D153)*K153)+(16.1*((D153)^2)*(K153^2))+(16*G153*(K153^2))-(13.6*((D153)^2)*G153)-(34.8*(G153^2)*K153)-(7.99*((D153)^2)*K153)</f>
        <v>4.1564341639999993</v>
      </c>
    </row>
    <row r="154" spans="1:23" s="32" customFormat="1" x14ac:dyDescent="0.25">
      <c r="A154" s="25">
        <v>150</v>
      </c>
      <c r="B154" s="18" t="s">
        <v>338</v>
      </c>
      <c r="C154" s="18" t="s">
        <v>389</v>
      </c>
      <c r="D154" s="27">
        <v>0.3</v>
      </c>
      <c r="E154" s="18">
        <v>0.35</v>
      </c>
      <c r="F154" s="18">
        <v>0.17</v>
      </c>
      <c r="G154" s="18">
        <f t="shared" si="28"/>
        <v>0.18</v>
      </c>
      <c r="H154" s="18" t="s">
        <v>186</v>
      </c>
      <c r="I154" s="18" t="s">
        <v>131</v>
      </c>
      <c r="J154" s="18" t="s">
        <v>131</v>
      </c>
      <c r="K154" s="18">
        <v>0.36</v>
      </c>
      <c r="L154" s="40">
        <f>10^((LOG(W154,10)-4.3)/2.8)</f>
        <v>5.2767832822527116E-2</v>
      </c>
      <c r="M154" s="18" t="s">
        <v>131</v>
      </c>
      <c r="N154" s="18" t="s">
        <v>131</v>
      </c>
      <c r="O154" s="18" t="s">
        <v>131</v>
      </c>
      <c r="P154" s="28">
        <f t="shared" si="30"/>
        <v>0.15388397248039432</v>
      </c>
      <c r="Q154" s="27" t="s">
        <v>131</v>
      </c>
      <c r="R154" s="25"/>
      <c r="T154" s="24">
        <f>6.531-(7.326*K154)+(15.8*(G154^2))+(3.809*(K154^2))+(3.44*((D154+E154))*G154)-(4.989*(D154+E154)*K154)+(16.1*((D154+E154)^2)*(K154^2))+(16*G154*(K154^2))-(13.6*((D154+E154)^2)*G154)-(34.8*(G154^2)*K154)-(7.99*((D154+E154)^2)*K154)</f>
        <v>2.7336138000000014</v>
      </c>
      <c r="W154" s="32">
        <v>5.28</v>
      </c>
    </row>
    <row r="155" spans="1:23" s="32" customFormat="1" x14ac:dyDescent="0.25">
      <c r="A155" s="25">
        <v>151</v>
      </c>
      <c r="B155" s="18" t="s">
        <v>393</v>
      </c>
      <c r="C155" s="18" t="s">
        <v>94</v>
      </c>
      <c r="D155" s="18">
        <v>0.12</v>
      </c>
      <c r="E155" s="18">
        <v>0.13</v>
      </c>
      <c r="F155" s="18">
        <v>0.27</v>
      </c>
      <c r="G155" s="18">
        <f t="shared" si="28"/>
        <v>0.48</v>
      </c>
      <c r="H155" s="18" t="s">
        <v>6</v>
      </c>
      <c r="I155" s="18" t="s">
        <v>131</v>
      </c>
      <c r="J155" s="18" t="s">
        <v>131</v>
      </c>
      <c r="K155" s="18">
        <v>0.59</v>
      </c>
      <c r="L155" s="27">
        <f>K155-O155</f>
        <v>0.35</v>
      </c>
      <c r="M155" s="18" t="s">
        <v>131</v>
      </c>
      <c r="N155" s="18">
        <v>0.35</v>
      </c>
      <c r="O155" s="18">
        <v>0.24</v>
      </c>
      <c r="P155" s="27">
        <f t="shared" si="30"/>
        <v>0.84969721467483839</v>
      </c>
      <c r="Q155" s="28">
        <f t="shared" si="29"/>
        <v>0.17499999999999999</v>
      </c>
      <c r="R155" s="25"/>
      <c r="T155" s="24">
        <f>6.531-(7.326*K155)+(15.8*(G155^2))+(3.809*(K155^2))+(3.44*((D155+E155))*G155)-(4.989*(D155+E155)*K155)+(16.1*((D155+E155)^2)*(K155^2))+(16*G155*(K155^2))-(13.6*((D155+E155)^2)*G155)-(34.8*(G155^2)*K155)-(7.99*((D155+E155)^2)*K155)</f>
        <v>4.4422949750000011</v>
      </c>
    </row>
    <row r="156" spans="1:23" s="32" customFormat="1" x14ac:dyDescent="0.25">
      <c r="A156" s="33">
        <v>152</v>
      </c>
      <c r="B156" s="34" t="s">
        <v>178</v>
      </c>
      <c r="C156" s="34" t="s">
        <v>36</v>
      </c>
      <c r="D156" s="34">
        <v>0.09</v>
      </c>
      <c r="E156" s="34">
        <v>0.14000000000000001</v>
      </c>
      <c r="F156" s="34">
        <v>0.17</v>
      </c>
      <c r="G156" s="18">
        <f t="shared" si="28"/>
        <v>0.6</v>
      </c>
      <c r="H156" s="34" t="s">
        <v>194</v>
      </c>
      <c r="I156" s="34" t="s">
        <v>131</v>
      </c>
      <c r="J156" s="34" t="s">
        <v>131</v>
      </c>
      <c r="K156" s="34">
        <v>0.44</v>
      </c>
      <c r="L156" s="27">
        <f>K156-O156</f>
        <v>0.21</v>
      </c>
      <c r="M156" s="34" t="s">
        <v>131</v>
      </c>
      <c r="N156" s="36">
        <v>0.3</v>
      </c>
      <c r="O156" s="34">
        <v>0.23</v>
      </c>
      <c r="P156" s="36">
        <f t="shared" si="30"/>
        <v>2.6942863335994458</v>
      </c>
      <c r="Q156" s="38">
        <f t="shared" si="29"/>
        <v>0.105</v>
      </c>
      <c r="R156" s="33"/>
      <c r="T156" s="24">
        <f>6.531-(7.326*K156)+(15.8*(G156^2))+(3.809*(K156^2))+(3.44*((D156+E156))*G156)-(4.989*(D156+E156)*K156)+(16.1*((D156+E156)^2)*(K156^2))+(16*G156*(K156^2))-(13.6*((D156+E156)^2)*G156)-(34.8*(G156^2)*K156)-(7.99*((D156+E156)^2)*K156)</f>
        <v>5.5963035439999995</v>
      </c>
    </row>
    <row r="157" spans="1:23" s="32" customFormat="1" x14ac:dyDescent="0.25">
      <c r="A157" s="20">
        <v>153</v>
      </c>
      <c r="B157" s="21" t="s">
        <v>178</v>
      </c>
      <c r="C157" s="21" t="s">
        <v>84</v>
      </c>
      <c r="D157" s="312">
        <v>0.51</v>
      </c>
      <c r="E157" s="312"/>
      <c r="F157" s="21">
        <v>0.09</v>
      </c>
      <c r="G157" s="21">
        <f>1-F157-D157</f>
        <v>0.4</v>
      </c>
      <c r="H157" s="21" t="s">
        <v>51</v>
      </c>
      <c r="I157" s="21">
        <v>0.13</v>
      </c>
      <c r="J157" s="21">
        <f>K157-I157</f>
        <v>0.31</v>
      </c>
      <c r="K157" s="21">
        <v>0.44</v>
      </c>
      <c r="L157" s="22">
        <f>K157-O157</f>
        <v>0.22</v>
      </c>
      <c r="M157" s="21" t="s">
        <v>131</v>
      </c>
      <c r="N157" s="21">
        <v>0.48</v>
      </c>
      <c r="O157" s="21">
        <v>0.22</v>
      </c>
      <c r="P157" s="27">
        <f t="shared" si="30"/>
        <v>0.30744174710576799</v>
      </c>
      <c r="Q157" s="28">
        <f t="shared" si="29"/>
        <v>0.11</v>
      </c>
      <c r="R157" s="20" t="s">
        <v>494</v>
      </c>
      <c r="T157" s="24">
        <f>6.531-(7.326*K157)+(15.8*(G157^2))+(3.809*(K157^2))+(3.44*((D157))*G157)-(4.989*(D157)*K157)+(16.1*((D157)^2)*(K157^2))+(16*G157*(K157^2))-(13.6*((D157)^2)*G157)-(34.8*(G157^2)*K157)-(7.99*((D157)^2)*K157)</f>
        <v>3.4257005359999999</v>
      </c>
    </row>
    <row r="158" spans="1:23" s="32" customFormat="1" x14ac:dyDescent="0.25">
      <c r="A158" s="25">
        <v>154</v>
      </c>
      <c r="B158" s="18" t="s">
        <v>17</v>
      </c>
      <c r="C158" s="18" t="s">
        <v>148</v>
      </c>
      <c r="D158" s="18">
        <v>0.28999999999999998</v>
      </c>
      <c r="E158" s="18">
        <v>0.37</v>
      </c>
      <c r="F158" s="18">
        <v>0.05</v>
      </c>
      <c r="G158" s="18">
        <f>1-F158-E158-D158</f>
        <v>0.28999999999999998</v>
      </c>
      <c r="H158" s="26" t="s">
        <v>32</v>
      </c>
      <c r="I158" s="18" t="s">
        <v>131</v>
      </c>
      <c r="J158" s="18" t="s">
        <v>131</v>
      </c>
      <c r="K158" s="18">
        <v>0.46</v>
      </c>
      <c r="L158" s="40">
        <f t="shared" ref="L158:L164" si="31">10^((LOG(W158,10)-4.3)/2.8)</f>
        <v>0.36300049339129581</v>
      </c>
      <c r="M158" s="18" t="s">
        <v>131</v>
      </c>
      <c r="N158" s="18" t="s">
        <v>131</v>
      </c>
      <c r="O158" s="18" t="s">
        <v>131</v>
      </c>
      <c r="P158" s="28">
        <f t="shared" si="30"/>
        <v>9.3941317836688465E-2</v>
      </c>
      <c r="Q158" s="27" t="s">
        <v>131</v>
      </c>
      <c r="R158" s="25"/>
      <c r="T158" s="24">
        <f t="shared" ref="T158:T174" si="32">6.531-(7.326*K158)+(15.8*(G158^2))+(3.809*(K158^2))+(3.44*((D158+E158))*G158)-(4.989*(D158+E158)*K158)+(16.1*((D158+E158)^2)*(K158^2))+(16*G158*(K158^2))-(13.6*((D158+E158)^2)*G158)-(34.8*(G158^2)*K158)-(7.99*((D158+E158)^2)*K158)</f>
        <v>2.2400852160000015</v>
      </c>
      <c r="W158" s="32">
        <v>1168.8</v>
      </c>
    </row>
    <row r="159" spans="1:23" s="32" customFormat="1" x14ac:dyDescent="0.25">
      <c r="A159" s="25">
        <v>155</v>
      </c>
      <c r="B159" s="18" t="s">
        <v>255</v>
      </c>
      <c r="C159" s="18" t="s">
        <v>290</v>
      </c>
      <c r="D159" s="18">
        <v>0.33</v>
      </c>
      <c r="E159" s="18">
        <v>0.6</v>
      </c>
      <c r="F159" s="18">
        <v>0.03</v>
      </c>
      <c r="G159" s="18">
        <v>0.04</v>
      </c>
      <c r="H159" s="18" t="s">
        <v>2</v>
      </c>
      <c r="I159" s="18" t="s">
        <v>131</v>
      </c>
      <c r="J159" s="18" t="s">
        <v>131</v>
      </c>
      <c r="K159" s="18">
        <v>0.41</v>
      </c>
      <c r="L159" s="40">
        <f t="shared" si="31"/>
        <v>0.35678229409653206</v>
      </c>
      <c r="M159" s="18" t="s">
        <v>131</v>
      </c>
      <c r="N159" s="18" t="s">
        <v>131</v>
      </c>
      <c r="O159" s="18" t="s">
        <v>131</v>
      </c>
      <c r="P159" s="28">
        <f t="shared" si="30"/>
        <v>4.6658634067193241E-2</v>
      </c>
      <c r="Q159" s="27" t="s">
        <v>131</v>
      </c>
      <c r="R159" s="25"/>
      <c r="T159" s="24">
        <f t="shared" si="32"/>
        <v>1.5402728990000005</v>
      </c>
      <c r="W159" s="32">
        <v>1113.5999999999999</v>
      </c>
    </row>
    <row r="160" spans="1:23" s="32" customFormat="1" x14ac:dyDescent="0.25">
      <c r="A160" s="25">
        <v>156</v>
      </c>
      <c r="B160" s="18" t="s">
        <v>399</v>
      </c>
      <c r="C160" s="18" t="s">
        <v>405</v>
      </c>
      <c r="D160" s="18">
        <v>0.18</v>
      </c>
      <c r="E160" s="18">
        <v>0.26</v>
      </c>
      <c r="F160" s="18">
        <v>0.11</v>
      </c>
      <c r="G160" s="18">
        <v>0.45</v>
      </c>
      <c r="H160" s="18" t="s">
        <v>6</v>
      </c>
      <c r="I160" s="18" t="s">
        <v>131</v>
      </c>
      <c r="J160" s="18" t="s">
        <v>131</v>
      </c>
      <c r="K160" s="18">
        <v>0.55000000000000004</v>
      </c>
      <c r="L160" s="40">
        <f t="shared" si="31"/>
        <v>0.28402007974542093</v>
      </c>
      <c r="M160" s="18" t="s">
        <v>131</v>
      </c>
      <c r="N160" s="18" t="s">
        <v>131</v>
      </c>
      <c r="O160" s="18" t="s">
        <v>131</v>
      </c>
      <c r="P160" s="28">
        <f t="shared" si="30"/>
        <v>0.34350882165069474</v>
      </c>
      <c r="Q160" s="27" t="s">
        <v>131</v>
      </c>
      <c r="R160" s="25"/>
      <c r="T160" s="24">
        <f t="shared" si="32"/>
        <v>3.5366277000000013</v>
      </c>
      <c r="W160" s="32">
        <v>588</v>
      </c>
    </row>
    <row r="161" spans="1:23" s="32" customFormat="1" x14ac:dyDescent="0.25">
      <c r="A161" s="25">
        <v>157</v>
      </c>
      <c r="B161" s="18" t="s">
        <v>403</v>
      </c>
      <c r="C161" s="18" t="s">
        <v>407</v>
      </c>
      <c r="D161" s="18">
        <v>0.24</v>
      </c>
      <c r="E161" s="18">
        <v>0.33</v>
      </c>
      <c r="F161" s="18">
        <v>0.12</v>
      </c>
      <c r="G161" s="18">
        <v>0.31</v>
      </c>
      <c r="H161" s="26" t="s">
        <v>32</v>
      </c>
      <c r="I161" s="18" t="s">
        <v>131</v>
      </c>
      <c r="J161" s="18" t="s">
        <v>131</v>
      </c>
      <c r="K161" s="18">
        <v>0.54</v>
      </c>
      <c r="L161" s="40">
        <f t="shared" si="31"/>
        <v>0.14733733260425763</v>
      </c>
      <c r="M161" s="18" t="s">
        <v>131</v>
      </c>
      <c r="N161" s="18" t="s">
        <v>131</v>
      </c>
      <c r="O161" s="18" t="s">
        <v>131</v>
      </c>
      <c r="P161" s="28">
        <f t="shared" si="30"/>
        <v>0.14446303721261208</v>
      </c>
      <c r="Q161" s="27" t="s">
        <v>131</v>
      </c>
      <c r="R161" s="25"/>
      <c r="T161" s="24">
        <f t="shared" si="32"/>
        <v>2.6704385839999998</v>
      </c>
      <c r="W161" s="32">
        <v>93.6</v>
      </c>
    </row>
    <row r="162" spans="1:23" s="32" customFormat="1" x14ac:dyDescent="0.25">
      <c r="A162" s="25">
        <v>158</v>
      </c>
      <c r="B162" s="18" t="s">
        <v>401</v>
      </c>
      <c r="C162" s="18" t="s">
        <v>410</v>
      </c>
      <c r="D162" s="18">
        <v>0.28000000000000003</v>
      </c>
      <c r="E162" s="18">
        <v>0.4</v>
      </c>
      <c r="F162" s="18">
        <v>0.1</v>
      </c>
      <c r="G162" s="18">
        <v>0.22</v>
      </c>
      <c r="H162" s="26" t="s">
        <v>32</v>
      </c>
      <c r="I162" s="18" t="s">
        <v>131</v>
      </c>
      <c r="J162" s="18" t="s">
        <v>131</v>
      </c>
      <c r="K162" s="18">
        <v>0.52</v>
      </c>
      <c r="L162" s="40">
        <f t="shared" si="31"/>
        <v>0.28318985038240635</v>
      </c>
      <c r="M162" s="18" t="s">
        <v>131</v>
      </c>
      <c r="N162" s="18" t="s">
        <v>131</v>
      </c>
      <c r="O162" s="18" t="s">
        <v>131</v>
      </c>
      <c r="P162" s="28">
        <f t="shared" si="30"/>
        <v>7.7755106627117668E-2</v>
      </c>
      <c r="Q162" s="27" t="s">
        <v>131</v>
      </c>
      <c r="R162" s="25"/>
      <c r="T162" s="24">
        <f t="shared" si="32"/>
        <v>2.0509791360000005</v>
      </c>
      <c r="W162" s="32">
        <v>583.20000000000005</v>
      </c>
    </row>
    <row r="163" spans="1:23" s="32" customFormat="1" x14ac:dyDescent="0.25">
      <c r="A163" s="25">
        <v>159</v>
      </c>
      <c r="B163" s="18" t="s">
        <v>402</v>
      </c>
      <c r="C163" s="18" t="s">
        <v>241</v>
      </c>
      <c r="D163" s="18">
        <v>0.3</v>
      </c>
      <c r="E163" s="18">
        <v>0.21</v>
      </c>
      <c r="F163" s="18">
        <v>7.0000000000000007E-2</v>
      </c>
      <c r="G163" s="18">
        <v>0.42</v>
      </c>
      <c r="H163" s="18" t="s">
        <v>51</v>
      </c>
      <c r="I163" s="18" t="s">
        <v>131</v>
      </c>
      <c r="J163" s="18" t="s">
        <v>131</v>
      </c>
      <c r="K163" s="18">
        <v>0.61</v>
      </c>
      <c r="L163" s="40">
        <f t="shared" si="31"/>
        <v>0.26742851312386068</v>
      </c>
      <c r="M163" s="18" t="s">
        <v>131</v>
      </c>
      <c r="N163" s="18" t="s">
        <v>131</v>
      </c>
      <c r="O163" s="18" t="s">
        <v>131</v>
      </c>
      <c r="P163" s="28">
        <f t="shared" si="30"/>
        <v>0.20329415792497751</v>
      </c>
      <c r="Q163" s="27" t="s">
        <v>131</v>
      </c>
      <c r="R163" s="25"/>
      <c r="T163" s="24">
        <f t="shared" si="32"/>
        <v>3.0120688910000011</v>
      </c>
      <c r="W163" s="32">
        <v>496.8</v>
      </c>
    </row>
    <row r="164" spans="1:23" s="32" customFormat="1" x14ac:dyDescent="0.25">
      <c r="A164" s="25">
        <v>160</v>
      </c>
      <c r="B164" s="18" t="s">
        <v>401</v>
      </c>
      <c r="C164" s="18" t="s">
        <v>404</v>
      </c>
      <c r="D164" s="18">
        <v>0.18</v>
      </c>
      <c r="E164" s="18">
        <v>0.41</v>
      </c>
      <c r="F164" s="18">
        <v>0.15</v>
      </c>
      <c r="G164" s="18">
        <v>0.26</v>
      </c>
      <c r="H164" s="26" t="s">
        <v>32</v>
      </c>
      <c r="I164" s="18" t="s">
        <v>131</v>
      </c>
      <c r="J164" s="18" t="s">
        <v>131</v>
      </c>
      <c r="K164" s="18">
        <v>0.53</v>
      </c>
      <c r="L164" s="40">
        <f t="shared" si="31"/>
        <v>0.28931316448285704</v>
      </c>
      <c r="M164" s="18" t="s">
        <v>131</v>
      </c>
      <c r="N164" s="18" t="s">
        <v>131</v>
      </c>
      <c r="O164" s="18" t="s">
        <v>131</v>
      </c>
      <c r="P164" s="28">
        <f t="shared" si="30"/>
        <v>0.12742100347540414</v>
      </c>
      <c r="Q164" s="27" t="s">
        <v>131</v>
      </c>
      <c r="R164" s="25"/>
      <c r="T164" s="24">
        <f t="shared" si="32"/>
        <v>2.5449114990000004</v>
      </c>
      <c r="W164" s="32">
        <v>619.20000000000005</v>
      </c>
    </row>
    <row r="165" spans="1:23" s="32" customFormat="1" x14ac:dyDescent="0.25">
      <c r="A165" s="25">
        <v>161</v>
      </c>
      <c r="B165" s="18" t="s">
        <v>20</v>
      </c>
      <c r="C165" s="18" t="s">
        <v>418</v>
      </c>
      <c r="D165" s="18">
        <v>0.22</v>
      </c>
      <c r="E165" s="18">
        <v>0.13</v>
      </c>
      <c r="F165" s="18">
        <v>0.14000000000000001</v>
      </c>
      <c r="G165" s="18">
        <v>0.52</v>
      </c>
      <c r="H165" s="18" t="s">
        <v>6</v>
      </c>
      <c r="I165" s="18">
        <v>0.11</v>
      </c>
      <c r="J165" s="18">
        <f>K165-I165</f>
        <v>0.35000000000000003</v>
      </c>
      <c r="K165" s="18">
        <v>0.46</v>
      </c>
      <c r="L165" s="27">
        <f>K165-O165</f>
        <v>0.2</v>
      </c>
      <c r="M165" s="27">
        <v>0.32</v>
      </c>
      <c r="N165" s="27">
        <v>0.3</v>
      </c>
      <c r="O165" s="18">
        <v>0.26</v>
      </c>
      <c r="P165" s="27">
        <f t="shared" si="30"/>
        <v>0.98979801097540232</v>
      </c>
      <c r="Q165" s="28">
        <f t="shared" si="29"/>
        <v>0.1</v>
      </c>
      <c r="R165" s="25"/>
      <c r="T165" s="24">
        <f t="shared" si="32"/>
        <v>4.5949158000000017</v>
      </c>
    </row>
    <row r="166" spans="1:23" s="32" customFormat="1" x14ac:dyDescent="0.25">
      <c r="A166" s="25">
        <v>162</v>
      </c>
      <c r="B166" s="18" t="s">
        <v>20</v>
      </c>
      <c r="C166" s="18" t="s">
        <v>418</v>
      </c>
      <c r="D166" s="18">
        <v>0.24</v>
      </c>
      <c r="E166" s="18">
        <v>0.12</v>
      </c>
      <c r="F166" s="18">
        <v>0.18</v>
      </c>
      <c r="G166" s="18">
        <v>0.47</v>
      </c>
      <c r="H166" s="18" t="s">
        <v>6</v>
      </c>
      <c r="I166" s="18">
        <v>0.06</v>
      </c>
      <c r="J166" s="18">
        <f>K166-I166</f>
        <v>0.37</v>
      </c>
      <c r="K166" s="18">
        <v>0.43</v>
      </c>
      <c r="L166" s="27">
        <f>K166-O166</f>
        <v>0.16999999999999998</v>
      </c>
      <c r="M166" s="18">
        <v>0.32</v>
      </c>
      <c r="N166" s="27">
        <v>0.3</v>
      </c>
      <c r="O166" s="18">
        <v>0.26</v>
      </c>
      <c r="P166" s="27">
        <f t="shared" si="30"/>
        <v>0.97720398464906677</v>
      </c>
      <c r="Q166" s="28">
        <f t="shared" si="29"/>
        <v>8.4999999999999992E-2</v>
      </c>
      <c r="R166" s="25"/>
      <c r="T166" s="24">
        <f t="shared" si="32"/>
        <v>4.5821103240000012</v>
      </c>
    </row>
    <row r="167" spans="1:23" s="32" customFormat="1" x14ac:dyDescent="0.25">
      <c r="A167" s="25">
        <v>163</v>
      </c>
      <c r="B167" s="18" t="s">
        <v>20</v>
      </c>
      <c r="C167" s="18" t="s">
        <v>418</v>
      </c>
      <c r="D167" s="18">
        <v>0.19</v>
      </c>
      <c r="E167" s="18">
        <v>0.1</v>
      </c>
      <c r="F167" s="18">
        <v>0.21</v>
      </c>
      <c r="G167" s="18">
        <v>0.5</v>
      </c>
      <c r="H167" s="18" t="s">
        <v>6</v>
      </c>
      <c r="I167" s="18">
        <v>0.04</v>
      </c>
      <c r="J167" s="18">
        <f>K167-I167</f>
        <v>0.39</v>
      </c>
      <c r="K167" s="18">
        <v>0.43</v>
      </c>
      <c r="L167" s="27">
        <f>K167-O167</f>
        <v>0.16999999999999998</v>
      </c>
      <c r="M167" s="18">
        <v>0.33</v>
      </c>
      <c r="N167" s="27">
        <v>0.3</v>
      </c>
      <c r="O167" s="18">
        <v>0.26</v>
      </c>
      <c r="P167" s="27">
        <f t="shared" si="30"/>
        <v>1.5439432457791051</v>
      </c>
      <c r="Q167" s="28">
        <f t="shared" si="29"/>
        <v>8.4999999999999992E-2</v>
      </c>
      <c r="R167" s="25"/>
      <c r="T167" s="24">
        <f t="shared" si="32"/>
        <v>5.0395098789999997</v>
      </c>
    </row>
    <row r="168" spans="1:23" s="32" customFormat="1" x14ac:dyDescent="0.25">
      <c r="A168" s="25">
        <v>164</v>
      </c>
      <c r="B168" s="18" t="s">
        <v>20</v>
      </c>
      <c r="C168" s="18" t="s">
        <v>418</v>
      </c>
      <c r="D168" s="18">
        <v>0.21</v>
      </c>
      <c r="E168" s="18">
        <v>0.12</v>
      </c>
      <c r="F168" s="18">
        <v>0.18</v>
      </c>
      <c r="G168" s="18">
        <v>0.5</v>
      </c>
      <c r="H168" s="18" t="s">
        <v>6</v>
      </c>
      <c r="I168" s="18">
        <v>7.0000000000000007E-2</v>
      </c>
      <c r="J168" s="18">
        <f>K168-I168</f>
        <v>0.37</v>
      </c>
      <c r="K168" s="18">
        <v>0.44</v>
      </c>
      <c r="L168" s="40">
        <f t="shared" ref="L168:L191" si="33">10^((LOG(W168,10)-4.3)/2.8)</f>
        <v>0.15518608602587977</v>
      </c>
      <c r="M168" s="18" t="s">
        <v>131</v>
      </c>
      <c r="N168" s="18" t="s">
        <v>131</v>
      </c>
      <c r="O168" s="18" t="s">
        <v>131</v>
      </c>
      <c r="P168" s="28">
        <f t="shared" si="30"/>
        <v>1.1851596817161931</v>
      </c>
      <c r="Q168" s="27" t="s">
        <v>131</v>
      </c>
      <c r="R168" s="25"/>
      <c r="T168" s="24">
        <f t="shared" si="32"/>
        <v>4.7750477039999994</v>
      </c>
      <c r="W168" s="32">
        <v>108.24</v>
      </c>
    </row>
    <row r="169" spans="1:23" s="32" customFormat="1" x14ac:dyDescent="0.25">
      <c r="A169" s="25">
        <v>165</v>
      </c>
      <c r="B169" s="18" t="s">
        <v>154</v>
      </c>
      <c r="C169" s="18" t="s">
        <v>162</v>
      </c>
      <c r="D169" s="18">
        <v>0.28999999999999998</v>
      </c>
      <c r="E169" s="18">
        <v>0.42</v>
      </c>
      <c r="F169" s="18">
        <v>7.0000000000000007E-2</v>
      </c>
      <c r="G169" s="18">
        <v>0.22</v>
      </c>
      <c r="H169" s="26" t="s">
        <v>32</v>
      </c>
      <c r="I169" s="18" t="s">
        <v>131</v>
      </c>
      <c r="J169" s="18" t="s">
        <v>131</v>
      </c>
      <c r="K169" s="18">
        <v>0.51</v>
      </c>
      <c r="L169" s="40">
        <f t="shared" si="33"/>
        <v>0.35733076876882786</v>
      </c>
      <c r="M169" s="18" t="s">
        <v>131</v>
      </c>
      <c r="N169" s="18" t="s">
        <v>131</v>
      </c>
      <c r="O169" s="18" t="s">
        <v>131</v>
      </c>
      <c r="P169" s="28">
        <f t="shared" si="30"/>
        <v>6.5935421704095123E-2</v>
      </c>
      <c r="Q169" s="27" t="s">
        <v>131</v>
      </c>
      <c r="R169" s="25"/>
      <c r="T169" s="24">
        <f t="shared" si="32"/>
        <v>1.886090711</v>
      </c>
      <c r="W169" s="32">
        <v>1118.4000000000001</v>
      </c>
    </row>
    <row r="170" spans="1:23" s="32" customFormat="1" x14ac:dyDescent="0.25">
      <c r="A170" s="25">
        <v>166</v>
      </c>
      <c r="B170" s="18" t="s">
        <v>409</v>
      </c>
      <c r="C170" s="18" t="s">
        <v>290</v>
      </c>
      <c r="D170" s="18">
        <v>0</v>
      </c>
      <c r="E170" s="18">
        <v>0</v>
      </c>
      <c r="F170" s="18">
        <v>0.27</v>
      </c>
      <c r="G170" s="18">
        <v>0.73</v>
      </c>
      <c r="H170" s="18" t="s">
        <v>194</v>
      </c>
      <c r="I170" s="18" t="s">
        <v>131</v>
      </c>
      <c r="J170" s="18" t="s">
        <v>131</v>
      </c>
      <c r="K170" s="18">
        <v>0.59</v>
      </c>
      <c r="L170" s="40">
        <f t="shared" si="33"/>
        <v>0.12009145735694383</v>
      </c>
      <c r="M170" s="18" t="s">
        <v>131</v>
      </c>
      <c r="N170" s="18" t="s">
        <v>131</v>
      </c>
      <c r="O170" s="18" t="s">
        <v>131</v>
      </c>
      <c r="P170" s="28">
        <f t="shared" si="30"/>
        <v>1.6056488037756393</v>
      </c>
      <c r="Q170" s="27" t="s">
        <v>131</v>
      </c>
      <c r="R170" s="25"/>
      <c r="T170" s="24">
        <f t="shared" si="32"/>
        <v>5.0786981000000004</v>
      </c>
      <c r="W170" s="32">
        <v>52.8</v>
      </c>
    </row>
    <row r="171" spans="1:23" s="32" customFormat="1" x14ac:dyDescent="0.25">
      <c r="A171" s="25">
        <v>167</v>
      </c>
      <c r="B171" s="18" t="s">
        <v>425</v>
      </c>
      <c r="C171" s="18" t="s">
        <v>27</v>
      </c>
      <c r="D171" s="18">
        <v>0.06</v>
      </c>
      <c r="E171" s="18">
        <v>0.01</v>
      </c>
      <c r="F171" s="18">
        <v>0.2</v>
      </c>
      <c r="G171" s="18">
        <v>0.73</v>
      </c>
      <c r="H171" s="18" t="s">
        <v>194</v>
      </c>
      <c r="I171" s="18" t="s">
        <v>131</v>
      </c>
      <c r="J171" s="18" t="s">
        <v>131</v>
      </c>
      <c r="K171" s="18">
        <v>0.57999999999999996</v>
      </c>
      <c r="L171" s="40">
        <f t="shared" si="33"/>
        <v>7.0746928222926733E-2</v>
      </c>
      <c r="M171" s="18" t="s">
        <v>131</v>
      </c>
      <c r="N171" s="18" t="s">
        <v>131</v>
      </c>
      <c r="O171" s="18" t="s">
        <v>131</v>
      </c>
      <c r="P171" s="28">
        <f t="shared" ref="P171:P185" si="34">0.01*EXP(T171)</f>
        <v>1.6151538737696469</v>
      </c>
      <c r="Q171" s="27" t="s">
        <v>131</v>
      </c>
      <c r="R171" s="25"/>
      <c r="T171" s="24">
        <f t="shared" si="32"/>
        <v>5.0846004160000051</v>
      </c>
      <c r="W171" s="32">
        <v>12</v>
      </c>
    </row>
    <row r="172" spans="1:23" s="32" customFormat="1" x14ac:dyDescent="0.25">
      <c r="A172" s="25">
        <v>168</v>
      </c>
      <c r="B172" s="18" t="s">
        <v>126</v>
      </c>
      <c r="C172" s="18" t="s">
        <v>434</v>
      </c>
      <c r="D172" s="18">
        <v>0.03</v>
      </c>
      <c r="E172" s="18">
        <v>0</v>
      </c>
      <c r="F172" s="18">
        <v>0.36</v>
      </c>
      <c r="G172" s="18">
        <v>0.61</v>
      </c>
      <c r="H172" s="18" t="s">
        <v>194</v>
      </c>
      <c r="I172" s="18" t="s">
        <v>131</v>
      </c>
      <c r="J172" s="18" t="s">
        <v>131</v>
      </c>
      <c r="K172" s="27">
        <v>0.6</v>
      </c>
      <c r="L172" s="40">
        <f t="shared" si="33"/>
        <v>9.671577518164183E-2</v>
      </c>
      <c r="M172" s="18" t="s">
        <v>131</v>
      </c>
      <c r="N172" s="18" t="s">
        <v>131</v>
      </c>
      <c r="O172" s="18" t="s">
        <v>131</v>
      </c>
      <c r="P172" s="28">
        <f t="shared" si="34"/>
        <v>1.6345821631982993</v>
      </c>
      <c r="Q172" s="27" t="s">
        <v>131</v>
      </c>
      <c r="R172" s="25"/>
      <c r="T172" s="24">
        <f t="shared" si="32"/>
        <v>5.0965573999999991</v>
      </c>
      <c r="W172" s="32">
        <v>28.8</v>
      </c>
    </row>
    <row r="173" spans="1:23" s="32" customFormat="1" x14ac:dyDescent="0.25">
      <c r="A173" s="25">
        <v>169</v>
      </c>
      <c r="B173" s="18" t="s">
        <v>423</v>
      </c>
      <c r="C173" s="18" t="s">
        <v>241</v>
      </c>
      <c r="D173" s="18">
        <v>0.26</v>
      </c>
      <c r="E173" s="18">
        <v>0</v>
      </c>
      <c r="F173" s="18">
        <v>0.28999999999999998</v>
      </c>
      <c r="G173" s="18">
        <v>0.45</v>
      </c>
      <c r="H173" s="18" t="s">
        <v>6</v>
      </c>
      <c r="I173" s="18" t="s">
        <v>131</v>
      </c>
      <c r="J173" s="18" t="s">
        <v>131</v>
      </c>
      <c r="K173" s="18">
        <v>0.55000000000000004</v>
      </c>
      <c r="L173" s="40">
        <f t="shared" si="33"/>
        <v>9.3756503457026935E-2</v>
      </c>
      <c r="M173" s="18" t="s">
        <v>131</v>
      </c>
      <c r="N173" s="18" t="s">
        <v>131</v>
      </c>
      <c r="O173" s="18" t="s">
        <v>131</v>
      </c>
      <c r="P173" s="28">
        <f t="shared" si="34"/>
        <v>0.86753798099902613</v>
      </c>
      <c r="Q173" s="27" t="s">
        <v>131</v>
      </c>
      <c r="R173" s="25"/>
      <c r="T173" s="24">
        <f t="shared" si="32"/>
        <v>4.4630742000000012</v>
      </c>
      <c r="W173" s="32">
        <v>26.4</v>
      </c>
    </row>
    <row r="174" spans="1:23" s="32" customFormat="1" x14ac:dyDescent="0.25">
      <c r="A174" s="25">
        <v>170</v>
      </c>
      <c r="B174" s="18" t="s">
        <v>126</v>
      </c>
      <c r="C174" s="18" t="s">
        <v>437</v>
      </c>
      <c r="D174" s="18">
        <v>0.05</v>
      </c>
      <c r="E174" s="18">
        <v>0</v>
      </c>
      <c r="F174" s="18">
        <v>0.33</v>
      </c>
      <c r="G174" s="18">
        <v>0.62</v>
      </c>
      <c r="H174" s="18" t="s">
        <v>194</v>
      </c>
      <c r="I174" s="18" t="s">
        <v>131</v>
      </c>
      <c r="J174" s="18" t="s">
        <v>131</v>
      </c>
      <c r="K174" s="18">
        <v>0.63</v>
      </c>
      <c r="L174" s="40">
        <f t="shared" si="33"/>
        <v>7.0746928222926733E-2</v>
      </c>
      <c r="M174" s="18" t="s">
        <v>131</v>
      </c>
      <c r="N174" s="18" t="s">
        <v>131</v>
      </c>
      <c r="O174" s="18" t="s">
        <v>131</v>
      </c>
      <c r="P174" s="28">
        <f t="shared" si="34"/>
        <v>1.4010497667254063</v>
      </c>
      <c r="Q174" s="27" t="s">
        <v>131</v>
      </c>
      <c r="R174" s="25"/>
      <c r="T174" s="24">
        <f t="shared" si="32"/>
        <v>4.9423919750000014</v>
      </c>
      <c r="W174" s="32">
        <v>12</v>
      </c>
    </row>
    <row r="175" spans="1:23" s="32" customFormat="1" x14ac:dyDescent="0.25">
      <c r="A175" s="25">
        <v>171</v>
      </c>
      <c r="B175" s="18" t="s">
        <v>442</v>
      </c>
      <c r="C175" s="18" t="s">
        <v>447</v>
      </c>
      <c r="D175" s="307">
        <v>0.56999999999999995</v>
      </c>
      <c r="E175" s="307"/>
      <c r="F175" s="18">
        <v>0.09</v>
      </c>
      <c r="G175" s="18">
        <v>0.34</v>
      </c>
      <c r="H175" s="26" t="s">
        <v>32</v>
      </c>
      <c r="I175" s="18">
        <v>0.15</v>
      </c>
      <c r="J175" s="18">
        <f>K175-I175</f>
        <v>0.26</v>
      </c>
      <c r="K175" s="18">
        <v>0.41</v>
      </c>
      <c r="L175" s="27">
        <f>K175-O175</f>
        <v>0.24999999999999997</v>
      </c>
      <c r="M175" s="18" t="s">
        <v>131</v>
      </c>
      <c r="N175" s="18">
        <v>0.57999999999999996</v>
      </c>
      <c r="O175" s="18">
        <v>0.16</v>
      </c>
      <c r="P175" s="27">
        <f t="shared" si="34"/>
        <v>0.21597420775096449</v>
      </c>
      <c r="Q175" s="28">
        <f>(K175-O175)/2</f>
        <v>0.12499999999999999</v>
      </c>
      <c r="R175" s="25"/>
      <c r="T175" s="24">
        <f>6.531-(7.326*K175)+(15.8*(G175^2))+(3.809*(K175^2))+(3.44*((D175))*G175)-(4.989*(D175)*K175)+(16.1*((D175)^2)*(K175^2))+(16*G175*(K175^2))-(13.6*((D175)^2)*G175)-(34.8*(G175^2)*K175)-(7.99*((D175)^2)*K175)</f>
        <v>3.072573899</v>
      </c>
    </row>
    <row r="176" spans="1:23" s="32" customFormat="1" x14ac:dyDescent="0.25">
      <c r="A176" s="25">
        <v>172</v>
      </c>
      <c r="B176" s="18" t="s">
        <v>178</v>
      </c>
      <c r="C176" s="18" t="s">
        <v>148</v>
      </c>
      <c r="D176" s="18">
        <v>0.06</v>
      </c>
      <c r="E176" s="18">
        <v>0</v>
      </c>
      <c r="F176" s="18">
        <v>0.32</v>
      </c>
      <c r="G176" s="18">
        <v>0.62</v>
      </c>
      <c r="H176" s="18" t="s">
        <v>194</v>
      </c>
      <c r="I176" s="18" t="s">
        <v>131</v>
      </c>
      <c r="J176" s="18" t="s">
        <v>131</v>
      </c>
      <c r="K176" s="18">
        <v>0.55000000000000004</v>
      </c>
      <c r="L176" s="40">
        <f t="shared" si="33"/>
        <v>7.0746928222926733E-2</v>
      </c>
      <c r="M176" s="18" t="s">
        <v>131</v>
      </c>
      <c r="N176" s="18" t="s">
        <v>131</v>
      </c>
      <c r="O176" s="18" t="s">
        <v>131</v>
      </c>
      <c r="P176" s="28">
        <f t="shared" si="34"/>
        <v>2.0144471973485669</v>
      </c>
      <c r="Q176" s="27" t="s">
        <v>131</v>
      </c>
      <c r="R176" s="25"/>
      <c r="T176" s="24">
        <f t="shared" ref="T176:T189" si="35">6.531-(7.326*K176)+(15.8*(G176^2))+(3.809*(K176^2))+(3.44*((D176+E176))*G176)-(4.989*(D176+E176)*K176)+(16.1*((D176+E176)^2)*(K176^2))+(16*G176*(K176^2))-(13.6*((D176+E176)^2)*G176)-(34.8*(G176^2)*K176)-(7.99*((D176+E176)^2)*K176)</f>
        <v>5.305514999999998</v>
      </c>
      <c r="W176" s="32">
        <v>12</v>
      </c>
    </row>
    <row r="177" spans="1:23" s="32" customFormat="1" x14ac:dyDescent="0.25">
      <c r="A177" s="25">
        <v>173</v>
      </c>
      <c r="B177" s="18" t="s">
        <v>245</v>
      </c>
      <c r="C177" s="18" t="s">
        <v>452</v>
      </c>
      <c r="D177" s="18">
        <v>0.03</v>
      </c>
      <c r="E177" s="18">
        <v>0</v>
      </c>
      <c r="F177" s="18">
        <v>0.26</v>
      </c>
      <c r="G177" s="18">
        <v>0.71</v>
      </c>
      <c r="H177" s="18" t="s">
        <v>194</v>
      </c>
      <c r="I177" s="18" t="s">
        <v>131</v>
      </c>
      <c r="J177" s="18" t="s">
        <v>131</v>
      </c>
      <c r="K177" s="18">
        <v>0.63</v>
      </c>
      <c r="L177" s="40">
        <f t="shared" si="33"/>
        <v>9.3756503457026935E-2</v>
      </c>
      <c r="M177" s="18" t="s">
        <v>131</v>
      </c>
      <c r="N177" s="18" t="s">
        <v>131</v>
      </c>
      <c r="O177" s="18" t="s">
        <v>131</v>
      </c>
      <c r="P177" s="28">
        <f t="shared" si="34"/>
        <v>1.2403923799581251</v>
      </c>
      <c r="Q177" s="27" t="s">
        <v>131</v>
      </c>
      <c r="R177" s="25"/>
      <c r="T177" s="24">
        <f t="shared" si="35"/>
        <v>4.8205979509999999</v>
      </c>
      <c r="W177" s="32">
        <v>26.4</v>
      </c>
    </row>
    <row r="178" spans="1:23" s="32" customFormat="1" x14ac:dyDescent="0.25">
      <c r="A178" s="25">
        <v>174</v>
      </c>
      <c r="B178" s="18" t="s">
        <v>401</v>
      </c>
      <c r="C178" s="18" t="s">
        <v>149</v>
      </c>
      <c r="D178" s="18">
        <v>0.01</v>
      </c>
      <c r="E178" s="18">
        <v>0.01</v>
      </c>
      <c r="F178" s="18">
        <v>0.24</v>
      </c>
      <c r="G178" s="18">
        <v>0.74</v>
      </c>
      <c r="H178" s="18" t="s">
        <v>194</v>
      </c>
      <c r="I178" s="18" t="s">
        <v>131</v>
      </c>
      <c r="J178" s="18" t="s">
        <v>131</v>
      </c>
      <c r="K178" s="18">
        <v>0.55000000000000004</v>
      </c>
      <c r="L178" s="40">
        <f t="shared" si="33"/>
        <v>7.0746928222926733E-2</v>
      </c>
      <c r="M178" s="18" t="s">
        <v>131</v>
      </c>
      <c r="N178" s="18" t="s">
        <v>131</v>
      </c>
      <c r="O178" s="18" t="s">
        <v>131</v>
      </c>
      <c r="P178" s="28">
        <f t="shared" si="34"/>
        <v>2.2112677951503157</v>
      </c>
      <c r="Q178" s="27" t="s">
        <v>131</v>
      </c>
      <c r="R178" s="25"/>
      <c r="T178" s="24">
        <f t="shared" si="35"/>
        <v>5.3987362000000001</v>
      </c>
      <c r="W178" s="32">
        <v>12</v>
      </c>
    </row>
    <row r="179" spans="1:23" s="32" customFormat="1" x14ac:dyDescent="0.25">
      <c r="A179" s="25">
        <v>175</v>
      </c>
      <c r="B179" s="18" t="s">
        <v>401</v>
      </c>
      <c r="C179" s="18" t="s">
        <v>24</v>
      </c>
      <c r="D179" s="18">
        <v>0.09</v>
      </c>
      <c r="E179" s="18">
        <v>0</v>
      </c>
      <c r="F179" s="18">
        <v>0.41</v>
      </c>
      <c r="G179" s="18">
        <v>0.5</v>
      </c>
      <c r="H179" s="18" t="s">
        <v>306</v>
      </c>
      <c r="I179" s="18" t="s">
        <v>131</v>
      </c>
      <c r="J179" s="18" t="s">
        <v>131</v>
      </c>
      <c r="K179" s="18">
        <v>0.56999999999999995</v>
      </c>
      <c r="L179" s="40">
        <f t="shared" si="33"/>
        <v>9.0618798702455219E-2</v>
      </c>
      <c r="M179" s="18" t="s">
        <v>131</v>
      </c>
      <c r="N179" s="18" t="s">
        <v>131</v>
      </c>
      <c r="O179" s="18" t="s">
        <v>131</v>
      </c>
      <c r="P179" s="28">
        <f t="shared" si="34"/>
        <v>1.5326811586181324</v>
      </c>
      <c r="Q179" s="27" t="s">
        <v>131</v>
      </c>
      <c r="R179" s="25"/>
      <c r="T179" s="24">
        <f t="shared" si="35"/>
        <v>5.0321887790000011</v>
      </c>
      <c r="W179" s="32">
        <v>24</v>
      </c>
    </row>
    <row r="180" spans="1:23" s="32" customFormat="1" x14ac:dyDescent="0.25">
      <c r="A180" s="25">
        <v>176</v>
      </c>
      <c r="B180" s="18" t="s">
        <v>409</v>
      </c>
      <c r="C180" s="18" t="s">
        <v>47</v>
      </c>
      <c r="D180" s="18">
        <v>0.28999999999999998</v>
      </c>
      <c r="E180" s="18">
        <v>0.31</v>
      </c>
      <c r="F180" s="18">
        <v>0.02</v>
      </c>
      <c r="G180" s="18">
        <v>0.38</v>
      </c>
      <c r="H180" s="18" t="s">
        <v>51</v>
      </c>
      <c r="I180" s="18" t="s">
        <v>131</v>
      </c>
      <c r="J180" s="18" t="s">
        <v>131</v>
      </c>
      <c r="K180" s="18">
        <v>0.51</v>
      </c>
      <c r="L180" s="40">
        <f t="shared" si="33"/>
        <v>0.30164997930757004</v>
      </c>
      <c r="M180" s="18" t="s">
        <v>131</v>
      </c>
      <c r="N180" s="18" t="s">
        <v>131</v>
      </c>
      <c r="O180" s="18" t="s">
        <v>131</v>
      </c>
      <c r="P180" s="28">
        <f t="shared" si="34"/>
        <v>0.12470418254655624</v>
      </c>
      <c r="Q180" s="27" t="s">
        <v>131</v>
      </c>
      <c r="R180" s="25"/>
      <c r="T180" s="24">
        <f t="shared" si="35"/>
        <v>2.5233593000000019</v>
      </c>
      <c r="W180" s="32">
        <v>696</v>
      </c>
    </row>
    <row r="181" spans="1:23" s="32" customFormat="1" x14ac:dyDescent="0.25">
      <c r="A181" s="25">
        <v>177</v>
      </c>
      <c r="B181" s="18" t="s">
        <v>403</v>
      </c>
      <c r="C181" s="18" t="s">
        <v>414</v>
      </c>
      <c r="D181" s="18">
        <v>0.06</v>
      </c>
      <c r="E181" s="18">
        <v>0.33</v>
      </c>
      <c r="F181" s="18">
        <v>0.04</v>
      </c>
      <c r="G181" s="18">
        <v>0.56999999999999995</v>
      </c>
      <c r="H181" s="18" t="s">
        <v>6</v>
      </c>
      <c r="I181" s="18" t="s">
        <v>131</v>
      </c>
      <c r="J181" s="18" t="s">
        <v>131</v>
      </c>
      <c r="K181" s="18">
        <v>0.55000000000000004</v>
      </c>
      <c r="L181" s="40">
        <f t="shared" si="33"/>
        <v>0.29636621050171819</v>
      </c>
      <c r="M181" s="18" t="s">
        <v>131</v>
      </c>
      <c r="N181" s="18" t="s">
        <v>131</v>
      </c>
      <c r="O181" s="18" t="s">
        <v>131</v>
      </c>
      <c r="P181" s="28">
        <f t="shared" si="34"/>
        <v>0.50169655659579226</v>
      </c>
      <c r="Q181" s="27" t="s">
        <v>131</v>
      </c>
      <c r="R181" s="25"/>
      <c r="T181" s="24">
        <f t="shared" si="35"/>
        <v>3.9154103749999991</v>
      </c>
      <c r="W181" s="32">
        <v>662.4</v>
      </c>
    </row>
    <row r="182" spans="1:23" s="32" customFormat="1" x14ac:dyDescent="0.25">
      <c r="A182" s="25">
        <v>178</v>
      </c>
      <c r="B182" s="18" t="s">
        <v>403</v>
      </c>
      <c r="C182" s="18" t="s">
        <v>459</v>
      </c>
      <c r="D182" s="18">
        <v>0.35</v>
      </c>
      <c r="E182" s="18">
        <v>0.32</v>
      </c>
      <c r="F182" s="18">
        <v>0.05</v>
      </c>
      <c r="G182" s="18">
        <v>0.28000000000000003</v>
      </c>
      <c r="H182" s="26" t="s">
        <v>32</v>
      </c>
      <c r="I182" s="18" t="s">
        <v>131</v>
      </c>
      <c r="J182" s="18" t="s">
        <v>131</v>
      </c>
      <c r="K182" s="18">
        <v>0.51</v>
      </c>
      <c r="L182" s="40">
        <f t="shared" si="33"/>
        <v>0.21337535643569158</v>
      </c>
      <c r="M182" s="18" t="s">
        <v>131</v>
      </c>
      <c r="N182" s="18" t="s">
        <v>131</v>
      </c>
      <c r="O182" s="18" t="s">
        <v>131</v>
      </c>
      <c r="P182" s="28">
        <f t="shared" si="34"/>
        <v>8.0026498573234101E-2</v>
      </c>
      <c r="Q182" s="27" t="s">
        <v>131</v>
      </c>
      <c r="R182" s="25"/>
      <c r="T182" s="24">
        <f t="shared" si="35"/>
        <v>2.0797727189999993</v>
      </c>
      <c r="W182" s="32">
        <v>264</v>
      </c>
    </row>
    <row r="183" spans="1:23" s="32" customFormat="1" x14ac:dyDescent="0.25">
      <c r="A183" s="25">
        <v>179</v>
      </c>
      <c r="B183" s="18" t="s">
        <v>408</v>
      </c>
      <c r="C183" s="18" t="s">
        <v>460</v>
      </c>
      <c r="D183" s="18">
        <v>0.21</v>
      </c>
      <c r="E183" s="18">
        <v>0.24</v>
      </c>
      <c r="F183" s="18">
        <v>0.02</v>
      </c>
      <c r="G183" s="18">
        <v>0.53</v>
      </c>
      <c r="H183" s="18" t="s">
        <v>6</v>
      </c>
      <c r="I183" s="18" t="s">
        <v>131</v>
      </c>
      <c r="J183" s="18" t="s">
        <v>131</v>
      </c>
      <c r="K183" s="18">
        <v>0.53</v>
      </c>
      <c r="L183" s="40">
        <f t="shared" si="33"/>
        <v>0.27419444285889433</v>
      </c>
      <c r="M183" s="18" t="s">
        <v>131</v>
      </c>
      <c r="N183" s="18" t="s">
        <v>131</v>
      </c>
      <c r="O183" s="18" t="s">
        <v>131</v>
      </c>
      <c r="P183" s="28">
        <f t="shared" si="34"/>
        <v>0.36115476125139567</v>
      </c>
      <c r="Q183" s="27" t="s">
        <v>131</v>
      </c>
      <c r="R183" s="25"/>
      <c r="T183" s="24">
        <f t="shared" si="35"/>
        <v>3.5867214750000018</v>
      </c>
      <c r="W183" s="32">
        <v>532.79999999999995</v>
      </c>
    </row>
    <row r="184" spans="1:23" s="32" customFormat="1" x14ac:dyDescent="0.25">
      <c r="A184" s="25">
        <v>180</v>
      </c>
      <c r="B184" s="18" t="s">
        <v>461</v>
      </c>
      <c r="C184" s="18" t="s">
        <v>162</v>
      </c>
      <c r="D184" s="18">
        <v>0.26</v>
      </c>
      <c r="E184" s="18">
        <v>0.67</v>
      </c>
      <c r="F184" s="18">
        <v>0.03</v>
      </c>
      <c r="G184" s="18">
        <v>0.04</v>
      </c>
      <c r="H184" s="18" t="s">
        <v>2</v>
      </c>
      <c r="I184" s="18" t="s">
        <v>131</v>
      </c>
      <c r="J184" s="18" t="s">
        <v>131</v>
      </c>
      <c r="K184" s="18">
        <v>0.44</v>
      </c>
      <c r="L184" s="40">
        <f t="shared" si="33"/>
        <v>0.17386626815419481</v>
      </c>
      <c r="M184" s="18" t="s">
        <v>131</v>
      </c>
      <c r="N184" s="18" t="s">
        <v>131</v>
      </c>
      <c r="O184" s="18" t="s">
        <v>131</v>
      </c>
      <c r="P184" s="28">
        <f t="shared" si="34"/>
        <v>4.2242725311170959E-2</v>
      </c>
      <c r="Q184" s="27" t="s">
        <v>131</v>
      </c>
      <c r="R184" s="25"/>
      <c r="T184" s="24">
        <f t="shared" si="35"/>
        <v>1.4408470639999984</v>
      </c>
      <c r="W184" s="32">
        <v>148.80000000000001</v>
      </c>
    </row>
    <row r="185" spans="1:23" s="32" customFormat="1" x14ac:dyDescent="0.25">
      <c r="A185" s="25">
        <v>181</v>
      </c>
      <c r="B185" s="18" t="s">
        <v>466</v>
      </c>
      <c r="C185" s="18" t="s">
        <v>463</v>
      </c>
      <c r="D185" s="18">
        <v>0.18</v>
      </c>
      <c r="E185" s="18">
        <v>0.01</v>
      </c>
      <c r="F185" s="18">
        <v>0.46</v>
      </c>
      <c r="G185" s="18">
        <v>0.35</v>
      </c>
      <c r="H185" s="18" t="s">
        <v>186</v>
      </c>
      <c r="I185" s="18" t="s">
        <v>131</v>
      </c>
      <c r="J185" s="18" t="s">
        <v>131</v>
      </c>
      <c r="K185" s="18">
        <v>0.57999999999999996</v>
      </c>
      <c r="L185" s="40">
        <f t="shared" si="33"/>
        <v>9.9520455479791881E-2</v>
      </c>
      <c r="M185" s="18" t="s">
        <v>131</v>
      </c>
      <c r="N185" s="18" t="s">
        <v>131</v>
      </c>
      <c r="O185" s="18" t="s">
        <v>131</v>
      </c>
      <c r="P185" s="28">
        <f t="shared" si="34"/>
        <v>0.85236370282722596</v>
      </c>
      <c r="Q185" s="27" t="s">
        <v>131</v>
      </c>
      <c r="R185" s="25"/>
      <c r="T185" s="24">
        <f t="shared" si="35"/>
        <v>4.4454282240000023</v>
      </c>
      <c r="W185" s="32">
        <v>31.2</v>
      </c>
    </row>
    <row r="186" spans="1:23" s="32" customFormat="1" x14ac:dyDescent="0.25">
      <c r="A186" s="25">
        <v>182</v>
      </c>
      <c r="B186" s="18" t="s">
        <v>470</v>
      </c>
      <c r="C186" s="18" t="s">
        <v>472</v>
      </c>
      <c r="D186" s="18">
        <v>0.2</v>
      </c>
      <c r="E186" s="18">
        <v>0.49</v>
      </c>
      <c r="F186" s="18">
        <v>0.13</v>
      </c>
      <c r="G186" s="18">
        <v>0.18</v>
      </c>
      <c r="H186" s="18" t="s">
        <v>186</v>
      </c>
      <c r="I186" s="18" t="s">
        <v>131</v>
      </c>
      <c r="J186" s="18" t="s">
        <v>131</v>
      </c>
      <c r="K186" s="18">
        <v>0.49</v>
      </c>
      <c r="L186" s="40">
        <f t="shared" si="33"/>
        <v>0.12009145735694383</v>
      </c>
      <c r="M186" s="18" t="s">
        <v>131</v>
      </c>
      <c r="N186" s="18" t="s">
        <v>131</v>
      </c>
      <c r="O186" s="18" t="s">
        <v>131</v>
      </c>
      <c r="P186" s="28">
        <f t="shared" ref="P186:P199" si="36">0.01*EXP(T186)</f>
        <v>7.8313601969391258E-2</v>
      </c>
      <c r="Q186" s="27" t="s">
        <v>131</v>
      </c>
      <c r="R186" s="25"/>
      <c r="T186" s="24">
        <f t="shared" si="35"/>
        <v>2.0581362109999994</v>
      </c>
      <c r="W186" s="32">
        <v>52.8</v>
      </c>
    </row>
    <row r="187" spans="1:23" s="32" customFormat="1" x14ac:dyDescent="0.25">
      <c r="A187" s="25">
        <v>183</v>
      </c>
      <c r="B187" s="18" t="s">
        <v>178</v>
      </c>
      <c r="C187" s="18" t="s">
        <v>148</v>
      </c>
      <c r="D187" s="18">
        <v>0.37</v>
      </c>
      <c r="E187" s="18">
        <v>0.11</v>
      </c>
      <c r="F187" s="18">
        <v>0.27</v>
      </c>
      <c r="G187" s="18">
        <v>0.25</v>
      </c>
      <c r="H187" s="26" t="s">
        <v>32</v>
      </c>
      <c r="I187" s="18" t="s">
        <v>131</v>
      </c>
      <c r="J187" s="18" t="s">
        <v>131</v>
      </c>
      <c r="K187" s="18">
        <v>0.48</v>
      </c>
      <c r="L187" s="40">
        <f t="shared" si="33"/>
        <v>0.14175171320170779</v>
      </c>
      <c r="M187" s="18" t="s">
        <v>131</v>
      </c>
      <c r="N187" s="18" t="s">
        <v>131</v>
      </c>
      <c r="O187" s="18" t="s">
        <v>131</v>
      </c>
      <c r="P187" s="28">
        <f t="shared" si="36"/>
        <v>0.24734842965906786</v>
      </c>
      <c r="Q187" s="27" t="s">
        <v>131</v>
      </c>
      <c r="R187" s="25"/>
      <c r="T187" s="24">
        <f t="shared" si="35"/>
        <v>3.2082128959999996</v>
      </c>
      <c r="W187" s="32">
        <v>84</v>
      </c>
    </row>
    <row r="188" spans="1:23" s="32" customFormat="1" x14ac:dyDescent="0.25">
      <c r="A188" s="25">
        <v>184</v>
      </c>
      <c r="B188" s="18" t="s">
        <v>255</v>
      </c>
      <c r="C188" s="18" t="s">
        <v>475</v>
      </c>
      <c r="D188" s="18">
        <v>0.04</v>
      </c>
      <c r="E188" s="18">
        <v>0.14000000000000001</v>
      </c>
      <c r="F188" s="18">
        <v>0.21</v>
      </c>
      <c r="G188" s="18">
        <v>0.61</v>
      </c>
      <c r="H188" s="18" t="s">
        <v>194</v>
      </c>
      <c r="I188" s="18" t="s">
        <v>131</v>
      </c>
      <c r="J188" s="18" t="s">
        <v>131</v>
      </c>
      <c r="K188" s="18">
        <v>0.54</v>
      </c>
      <c r="L188" s="40">
        <f t="shared" si="33"/>
        <v>0.18872242823816524</v>
      </c>
      <c r="M188" s="18" t="s">
        <v>131</v>
      </c>
      <c r="N188" s="18" t="s">
        <v>131</v>
      </c>
      <c r="O188" s="18" t="s">
        <v>131</v>
      </c>
      <c r="P188" s="28">
        <f t="shared" si="36"/>
        <v>1.5675203846658685</v>
      </c>
      <c r="Q188" s="27" t="s">
        <v>131</v>
      </c>
      <c r="R188" s="25"/>
      <c r="T188" s="24">
        <f t="shared" si="35"/>
        <v>5.0546651839999983</v>
      </c>
      <c r="W188" s="32">
        <v>187.2</v>
      </c>
    </row>
    <row r="189" spans="1:23" s="32" customFormat="1" x14ac:dyDescent="0.25">
      <c r="A189" s="25">
        <v>185</v>
      </c>
      <c r="B189" s="18" t="s">
        <v>478</v>
      </c>
      <c r="C189" s="18" t="s">
        <v>181</v>
      </c>
      <c r="D189" s="18">
        <v>0.36</v>
      </c>
      <c r="E189" s="18">
        <v>0.53</v>
      </c>
      <c r="F189" s="18">
        <v>0.03</v>
      </c>
      <c r="G189" s="18">
        <v>0.08</v>
      </c>
      <c r="H189" s="18" t="s">
        <v>2</v>
      </c>
      <c r="I189" s="18" t="s">
        <v>131</v>
      </c>
      <c r="J189" s="18" t="s">
        <v>131</v>
      </c>
      <c r="K189" s="18">
        <v>0.49</v>
      </c>
      <c r="L189" s="40">
        <f t="shared" si="33"/>
        <v>0.36139688034315959</v>
      </c>
      <c r="M189" s="18" t="s">
        <v>131</v>
      </c>
      <c r="N189" s="18" t="s">
        <v>131</v>
      </c>
      <c r="O189" s="18" t="s">
        <v>131</v>
      </c>
      <c r="P189" s="28">
        <f t="shared" si="36"/>
        <v>3.7559279217519684E-2</v>
      </c>
      <c r="Q189" s="27" t="s">
        <v>131</v>
      </c>
      <c r="R189" s="25"/>
      <c r="T189" s="24">
        <f t="shared" si="35"/>
        <v>1.3233353710000002</v>
      </c>
      <c r="W189" s="32">
        <v>1154.4000000000001</v>
      </c>
    </row>
    <row r="190" spans="1:23" s="32" customFormat="1" x14ac:dyDescent="0.25">
      <c r="A190" s="25">
        <v>186</v>
      </c>
      <c r="B190" s="18" t="s">
        <v>178</v>
      </c>
      <c r="C190" s="18" t="s">
        <v>133</v>
      </c>
      <c r="D190" s="307">
        <v>0.86</v>
      </c>
      <c r="E190" s="307"/>
      <c r="F190" s="18">
        <v>0.08</v>
      </c>
      <c r="G190" s="18">
        <v>7.0000000000000007E-2</v>
      </c>
      <c r="H190" s="18" t="s">
        <v>136</v>
      </c>
      <c r="I190" s="18">
        <v>0.31</v>
      </c>
      <c r="J190" s="18">
        <f>K190-I190</f>
        <v>0.15000000000000002</v>
      </c>
      <c r="K190" s="18">
        <v>0.46</v>
      </c>
      <c r="L190" s="27">
        <f>K190-O190</f>
        <v>0.4</v>
      </c>
      <c r="M190" s="18" t="s">
        <v>131</v>
      </c>
      <c r="N190" s="18">
        <v>0.45</v>
      </c>
      <c r="O190" s="18">
        <v>0.06</v>
      </c>
      <c r="P190" s="27">
        <f t="shared" si="36"/>
        <v>4.6350707166518665E-2</v>
      </c>
      <c r="Q190" s="28">
        <f>(K190-O190)/2</f>
        <v>0.2</v>
      </c>
      <c r="R190" s="25"/>
      <c r="T190" s="24">
        <f>6.531-(7.326*K190)+(15.8*(G190^2))+(3.809*(K190^2))+(3.44*((D190))*G190)-(4.989*(D190)*K190)+(16.1*((D190)^2)*(K190^2))+(16*G190*(K190^2))-(13.6*((D190)^2)*G190)-(34.8*(G190^2)*K190)-(7.99*((D190)^2)*K190)</f>
        <v>1.533651455999999</v>
      </c>
    </row>
    <row r="191" spans="1:23" s="32" customFormat="1" x14ac:dyDescent="0.25">
      <c r="A191" s="33">
        <v>187</v>
      </c>
      <c r="B191" s="34" t="s">
        <v>487</v>
      </c>
      <c r="C191" s="34" t="s">
        <v>491</v>
      </c>
      <c r="D191" s="34">
        <v>0.57999999999999996</v>
      </c>
      <c r="E191" s="51">
        <v>0</v>
      </c>
      <c r="F191" s="34">
        <v>0.18</v>
      </c>
      <c r="G191" s="34">
        <v>0.24</v>
      </c>
      <c r="H191" s="37" t="s">
        <v>32</v>
      </c>
      <c r="I191" s="34" t="s">
        <v>131</v>
      </c>
      <c r="J191" s="34" t="s">
        <v>131</v>
      </c>
      <c r="K191" s="34">
        <v>0.59</v>
      </c>
      <c r="L191" s="40">
        <f t="shared" si="33"/>
        <v>0.17285949571219664</v>
      </c>
      <c r="M191" s="34" t="s">
        <v>131</v>
      </c>
      <c r="N191" s="34" t="s">
        <v>131</v>
      </c>
      <c r="O191" s="34" t="s">
        <v>131</v>
      </c>
      <c r="P191" s="38">
        <f t="shared" si="36"/>
        <v>0.13089581180083834</v>
      </c>
      <c r="Q191" s="36" t="s">
        <v>131</v>
      </c>
      <c r="R191" s="33"/>
      <c r="T191" s="24">
        <f>6.531-(7.326*K191)+(15.8*(G191^2))+(3.809*(K191^2))+(3.44*((D191))*G191)-(4.989*(D191)*K191)+(16.1*((D191)^2)*(K191^2))+(16*G191*(K191^2))-(13.6*((D191)^2)*G191)-(34.8*(G191^2)*K191)-(7.99*((D191)^2)*K191)</f>
        <v>2.5718165840000005</v>
      </c>
      <c r="W191" s="32">
        <v>146.4</v>
      </c>
    </row>
    <row r="192" spans="1:23" s="32" customFormat="1" x14ac:dyDescent="0.25">
      <c r="A192" s="25">
        <v>188</v>
      </c>
      <c r="B192" s="18" t="s">
        <v>131</v>
      </c>
      <c r="C192" s="18" t="s">
        <v>590</v>
      </c>
      <c r="D192" s="18" t="s">
        <v>131</v>
      </c>
      <c r="E192" s="18" t="s">
        <v>131</v>
      </c>
      <c r="F192" s="18" t="s">
        <v>131</v>
      </c>
      <c r="G192" s="18">
        <v>0.22</v>
      </c>
      <c r="H192" s="18" t="s">
        <v>131</v>
      </c>
      <c r="I192" s="27">
        <v>0.1</v>
      </c>
      <c r="J192" s="18"/>
      <c r="K192" s="27">
        <v>0.4</v>
      </c>
      <c r="L192" s="22">
        <f>K192-O192</f>
        <v>0.21000000000000002</v>
      </c>
      <c r="M192" s="18" t="s">
        <v>131</v>
      </c>
      <c r="N192" s="18">
        <v>0.28000000000000003</v>
      </c>
      <c r="O192" s="18">
        <v>0.19</v>
      </c>
      <c r="P192" s="27" t="s">
        <v>131</v>
      </c>
      <c r="Q192" s="28">
        <f>(K192-O192)/2</f>
        <v>0.10500000000000001</v>
      </c>
      <c r="R192" s="25" t="s">
        <v>503</v>
      </c>
      <c r="T192" s="24"/>
    </row>
    <row r="193" spans="1:23" s="32" customFormat="1" x14ac:dyDescent="0.25">
      <c r="A193" s="25">
        <v>189</v>
      </c>
      <c r="B193" s="18" t="s">
        <v>131</v>
      </c>
      <c r="C193" s="18" t="s">
        <v>590</v>
      </c>
      <c r="D193" s="18" t="s">
        <v>131</v>
      </c>
      <c r="E193" s="18" t="s">
        <v>131</v>
      </c>
      <c r="F193" s="18" t="s">
        <v>131</v>
      </c>
      <c r="G193" s="18">
        <v>0.21</v>
      </c>
      <c r="H193" s="18" t="s">
        <v>131</v>
      </c>
      <c r="I193" s="18">
        <v>0.13</v>
      </c>
      <c r="J193" s="18"/>
      <c r="K193" s="27">
        <v>0.4</v>
      </c>
      <c r="L193" s="27">
        <f>K193-O193</f>
        <v>0.19000000000000003</v>
      </c>
      <c r="M193" s="18" t="s">
        <v>131</v>
      </c>
      <c r="N193" s="18">
        <v>0.28000000000000003</v>
      </c>
      <c r="O193" s="18">
        <v>0.21</v>
      </c>
      <c r="P193" s="27" t="s">
        <v>131</v>
      </c>
      <c r="Q193" s="28">
        <f>(K193-O193)/2</f>
        <v>9.5000000000000015E-2</v>
      </c>
      <c r="R193" s="25"/>
      <c r="T193" s="24"/>
    </row>
    <row r="194" spans="1:23" s="32" customFormat="1" x14ac:dyDescent="0.25">
      <c r="A194" s="25">
        <v>190</v>
      </c>
      <c r="B194" s="18" t="s">
        <v>131</v>
      </c>
      <c r="C194" s="18" t="s">
        <v>590</v>
      </c>
      <c r="D194" s="18" t="s">
        <v>131</v>
      </c>
      <c r="E194" s="18" t="s">
        <v>131</v>
      </c>
      <c r="F194" s="18" t="s">
        <v>131</v>
      </c>
      <c r="G194" s="18">
        <v>0.24</v>
      </c>
      <c r="H194" s="18" t="s">
        <v>131</v>
      </c>
      <c r="I194" s="18">
        <v>0.12</v>
      </c>
      <c r="J194" s="18"/>
      <c r="K194" s="18">
        <v>0.38</v>
      </c>
      <c r="L194" s="27">
        <f>K194-O194</f>
        <v>0.21</v>
      </c>
      <c r="M194" s="18" t="s">
        <v>131</v>
      </c>
      <c r="N194" s="18">
        <v>0.26</v>
      </c>
      <c r="O194" s="18">
        <v>0.17</v>
      </c>
      <c r="P194" s="27" t="s">
        <v>131</v>
      </c>
      <c r="Q194" s="28">
        <f>(K194-O194)/2</f>
        <v>0.105</v>
      </c>
      <c r="R194" s="25"/>
      <c r="T194" s="24"/>
    </row>
    <row r="195" spans="1:23" s="32" customFormat="1" x14ac:dyDescent="0.25">
      <c r="A195" s="25">
        <v>191</v>
      </c>
      <c r="B195" s="18" t="s">
        <v>131</v>
      </c>
      <c r="C195" s="18" t="s">
        <v>590</v>
      </c>
      <c r="D195" s="18" t="s">
        <v>131</v>
      </c>
      <c r="E195" s="18" t="s">
        <v>131</v>
      </c>
      <c r="F195" s="18" t="s">
        <v>131</v>
      </c>
      <c r="G195" s="18">
        <v>0.23</v>
      </c>
      <c r="H195" s="18" t="s">
        <v>131</v>
      </c>
      <c r="I195" s="18">
        <v>0.11</v>
      </c>
      <c r="J195" s="18"/>
      <c r="K195" s="18">
        <v>0.39</v>
      </c>
      <c r="L195" s="27">
        <f>K195-O195</f>
        <v>0.2</v>
      </c>
      <c r="M195" s="18" t="s">
        <v>131</v>
      </c>
      <c r="N195" s="18">
        <v>0.27</v>
      </c>
      <c r="O195" s="18">
        <v>0.19</v>
      </c>
      <c r="P195" s="27" t="s">
        <v>131</v>
      </c>
      <c r="Q195" s="28">
        <f>(K195-O195)/2</f>
        <v>0.1</v>
      </c>
      <c r="R195" s="25"/>
      <c r="T195" s="24"/>
    </row>
    <row r="196" spans="1:23" s="32" customFormat="1" x14ac:dyDescent="0.25">
      <c r="A196" s="25">
        <v>192</v>
      </c>
      <c r="B196" s="18" t="s">
        <v>131</v>
      </c>
      <c r="C196" s="18" t="s">
        <v>499</v>
      </c>
      <c r="D196" s="307">
        <v>0.19</v>
      </c>
      <c r="E196" s="307"/>
      <c r="F196" s="18">
        <v>0.17</v>
      </c>
      <c r="G196" s="18">
        <v>0.64</v>
      </c>
      <c r="H196" s="18" t="s">
        <v>194</v>
      </c>
      <c r="I196" s="18" t="s">
        <v>131</v>
      </c>
      <c r="J196" s="18" t="s">
        <v>131</v>
      </c>
      <c r="K196" s="27">
        <v>0.5</v>
      </c>
      <c r="L196" s="40">
        <f t="shared" ref="L196:L209" si="37">10^((LOG(W196,10)-4.3)/2.8)</f>
        <v>0.12570128932176236</v>
      </c>
      <c r="M196" s="18" t="s">
        <v>131</v>
      </c>
      <c r="N196" s="27">
        <v>0.4</v>
      </c>
      <c r="O196" s="18" t="s">
        <v>131</v>
      </c>
      <c r="P196" s="28">
        <f t="shared" si="36"/>
        <v>2.1189854525337943</v>
      </c>
      <c r="Q196" s="27" t="s">
        <v>131</v>
      </c>
      <c r="R196" s="25"/>
      <c r="T196" s="24">
        <f t="shared" ref="T196:T209" si="38">6.531-(7.326*K196)+(15.8*(G196^2))+(3.809*(K196^2))+(3.44*((D196))*G196)-(4.989*(D196)*K196)+(16.1*((D196)^2)*(K196^2))+(16*G196*(K196^2))-(13.6*((D196)^2)*G196)-(34.8*(G196^2)*K196)-(7.99*((D196)^2)*K196)</f>
        <v>5.3561076000000005</v>
      </c>
      <c r="W196" s="32">
        <v>60</v>
      </c>
    </row>
    <row r="197" spans="1:23" s="32" customFormat="1" x14ac:dyDescent="0.25">
      <c r="A197" s="25">
        <v>193</v>
      </c>
      <c r="B197" s="18" t="s">
        <v>131</v>
      </c>
      <c r="C197" s="18" t="s">
        <v>498</v>
      </c>
      <c r="D197" s="307">
        <v>0.24</v>
      </c>
      <c r="E197" s="307"/>
      <c r="F197" s="18">
        <v>0.22</v>
      </c>
      <c r="G197" s="18">
        <v>0.54</v>
      </c>
      <c r="H197" s="18" t="s">
        <v>6</v>
      </c>
      <c r="I197" s="18" t="s">
        <v>131</v>
      </c>
      <c r="J197" s="18" t="s">
        <v>131</v>
      </c>
      <c r="K197" s="18">
        <v>0.47</v>
      </c>
      <c r="L197" s="40">
        <f t="shared" si="37"/>
        <v>0.10548228422689317</v>
      </c>
      <c r="M197" s="18" t="s">
        <v>131</v>
      </c>
      <c r="N197" s="18">
        <v>0.39</v>
      </c>
      <c r="O197" s="18" t="s">
        <v>131</v>
      </c>
      <c r="P197" s="28">
        <f t="shared" si="36"/>
        <v>1.6804527615213882</v>
      </c>
      <c r="Q197" s="27" t="s">
        <v>131</v>
      </c>
      <c r="R197" s="25"/>
      <c r="T197" s="24">
        <f t="shared" si="38"/>
        <v>5.1242334440000015</v>
      </c>
      <c r="W197" s="32">
        <v>36.72</v>
      </c>
    </row>
    <row r="198" spans="1:23" s="32" customFormat="1" x14ac:dyDescent="0.25">
      <c r="A198" s="25">
        <v>194</v>
      </c>
      <c r="B198" s="18" t="s">
        <v>131</v>
      </c>
      <c r="C198" s="18" t="s">
        <v>499</v>
      </c>
      <c r="D198" s="307">
        <v>0.19</v>
      </c>
      <c r="E198" s="307"/>
      <c r="F198" s="18">
        <v>0.2</v>
      </c>
      <c r="G198" s="18">
        <v>0.61</v>
      </c>
      <c r="H198" s="18" t="s">
        <v>194</v>
      </c>
      <c r="I198" s="18" t="s">
        <v>131</v>
      </c>
      <c r="J198" s="18" t="s">
        <v>131</v>
      </c>
      <c r="K198" s="18">
        <v>0.51</v>
      </c>
      <c r="L198" s="40">
        <f t="shared" si="37"/>
        <v>0.10836552461724989</v>
      </c>
      <c r="M198" s="18" t="s">
        <v>131</v>
      </c>
      <c r="N198" s="18">
        <v>0.43</v>
      </c>
      <c r="O198" s="18" t="s">
        <v>131</v>
      </c>
      <c r="P198" s="28">
        <f t="shared" si="36"/>
        <v>1.8475511231970043</v>
      </c>
      <c r="Q198" s="27" t="s">
        <v>131</v>
      </c>
      <c r="R198" s="25"/>
      <c r="T198" s="24">
        <f t="shared" si="38"/>
        <v>5.2190312309999962</v>
      </c>
      <c r="W198" s="32">
        <v>39.6</v>
      </c>
    </row>
    <row r="199" spans="1:23" x14ac:dyDescent="0.25">
      <c r="A199" s="25">
        <v>195</v>
      </c>
      <c r="B199" s="18" t="s">
        <v>131</v>
      </c>
      <c r="C199" s="18" t="s">
        <v>499</v>
      </c>
      <c r="D199" s="307">
        <v>0.09</v>
      </c>
      <c r="E199" s="307"/>
      <c r="F199" s="18">
        <v>0.2</v>
      </c>
      <c r="G199" s="18">
        <v>0.71</v>
      </c>
      <c r="H199" s="18" t="s">
        <v>194</v>
      </c>
      <c r="I199" s="18" t="s">
        <v>131</v>
      </c>
      <c r="J199" s="18" t="s">
        <v>131</v>
      </c>
      <c r="K199" s="18">
        <v>0.52</v>
      </c>
      <c r="L199" s="40">
        <f t="shared" si="37"/>
        <v>0.1288616192169286</v>
      </c>
      <c r="M199" s="18" t="s">
        <v>131</v>
      </c>
      <c r="N199" s="27">
        <v>0.4</v>
      </c>
      <c r="O199" s="18" t="s">
        <v>131</v>
      </c>
      <c r="P199" s="28">
        <f t="shared" si="36"/>
        <v>2.6387887314121627</v>
      </c>
      <c r="Q199" s="27" t="s">
        <v>131</v>
      </c>
      <c r="R199" s="16"/>
      <c r="T199" s="24">
        <f t="shared" si="38"/>
        <v>5.5754901840000022</v>
      </c>
      <c r="W199" s="32">
        <v>64.319999999999993</v>
      </c>
    </row>
    <row r="200" spans="1:23" x14ac:dyDescent="0.25">
      <c r="A200" s="25">
        <v>196</v>
      </c>
      <c r="B200" s="18" t="s">
        <v>131</v>
      </c>
      <c r="C200" s="18" t="s">
        <v>500</v>
      </c>
      <c r="D200" s="307">
        <v>0.08</v>
      </c>
      <c r="E200" s="307"/>
      <c r="F200" s="18">
        <v>0.18</v>
      </c>
      <c r="G200" s="18">
        <v>0.74</v>
      </c>
      <c r="H200" s="18" t="s">
        <v>194</v>
      </c>
      <c r="I200" s="18" t="s">
        <v>131</v>
      </c>
      <c r="J200" s="18" t="s">
        <v>131</v>
      </c>
      <c r="K200" s="18">
        <v>0.55000000000000004</v>
      </c>
      <c r="L200" s="40">
        <f t="shared" si="37"/>
        <v>0.13999648193482389</v>
      </c>
      <c r="M200" s="18" t="s">
        <v>131</v>
      </c>
      <c r="N200" s="18">
        <v>0.43</v>
      </c>
      <c r="O200" s="18" t="s">
        <v>131</v>
      </c>
      <c r="P200" s="28">
        <f t="shared" ref="P200:P214" si="39">0.01*EXP(T200)</f>
        <v>2.0629469401630782</v>
      </c>
      <c r="Q200" s="27" t="s">
        <v>131</v>
      </c>
      <c r="R200" s="16"/>
      <c r="T200" s="24">
        <f t="shared" si="38"/>
        <v>5.3293056999999999</v>
      </c>
      <c r="W200" s="32">
        <v>81.12</v>
      </c>
    </row>
    <row r="201" spans="1:23" x14ac:dyDescent="0.25">
      <c r="A201" s="25">
        <v>197</v>
      </c>
      <c r="B201" s="18" t="s">
        <v>131</v>
      </c>
      <c r="C201" s="18" t="s">
        <v>500</v>
      </c>
      <c r="D201" s="307">
        <v>0.08</v>
      </c>
      <c r="E201" s="307"/>
      <c r="F201" s="18">
        <v>0.26</v>
      </c>
      <c r="G201" s="18">
        <v>0.66</v>
      </c>
      <c r="H201" s="18" t="s">
        <v>194</v>
      </c>
      <c r="I201" s="18" t="s">
        <v>131</v>
      </c>
      <c r="J201" s="18" t="s">
        <v>131</v>
      </c>
      <c r="K201" s="18">
        <v>0.55000000000000004</v>
      </c>
      <c r="L201" s="40">
        <f t="shared" si="37"/>
        <v>0.1307262065622587</v>
      </c>
      <c r="M201" s="18" t="s">
        <v>131</v>
      </c>
      <c r="N201" s="18">
        <v>0.38</v>
      </c>
      <c r="O201" s="18" t="s">
        <v>131</v>
      </c>
      <c r="P201" s="28">
        <f t="shared" si="39"/>
        <v>2.0056390015775847</v>
      </c>
      <c r="Q201" s="27" t="s">
        <v>131</v>
      </c>
      <c r="R201" s="16"/>
      <c r="T201" s="24">
        <f t="shared" si="38"/>
        <v>5.3011329000000034</v>
      </c>
      <c r="W201" s="32">
        <v>66.959999999999994</v>
      </c>
    </row>
    <row r="202" spans="1:23" x14ac:dyDescent="0.25">
      <c r="A202" s="25">
        <v>198</v>
      </c>
      <c r="B202" s="18" t="s">
        <v>131</v>
      </c>
      <c r="C202" s="42" t="s">
        <v>219</v>
      </c>
      <c r="D202" s="307">
        <v>0.57999999999999996</v>
      </c>
      <c r="E202" s="307"/>
      <c r="F202" s="18">
        <v>0.23</v>
      </c>
      <c r="G202" s="18">
        <v>0.19</v>
      </c>
      <c r="H202" s="18" t="s">
        <v>186</v>
      </c>
      <c r="I202" s="18">
        <v>0.15</v>
      </c>
      <c r="J202" s="18">
        <f>K202-I202</f>
        <v>0.24000000000000002</v>
      </c>
      <c r="K202" s="18">
        <v>0.39</v>
      </c>
      <c r="L202" s="40">
        <f t="shared" si="37"/>
        <v>4.3728995157171067E-2</v>
      </c>
      <c r="M202" s="18" t="s">
        <v>131</v>
      </c>
      <c r="N202" s="18" t="s">
        <v>131</v>
      </c>
      <c r="O202" s="18" t="s">
        <v>131</v>
      </c>
      <c r="P202" s="28">
        <f t="shared" si="39"/>
        <v>0.19160788861360764</v>
      </c>
      <c r="Q202" s="27" t="s">
        <v>131</v>
      </c>
      <c r="R202" s="16"/>
      <c r="T202" s="24">
        <f t="shared" si="38"/>
        <v>2.952865944</v>
      </c>
      <c r="W202" s="32">
        <v>3.12</v>
      </c>
    </row>
    <row r="203" spans="1:23" x14ac:dyDescent="0.25">
      <c r="A203" s="33">
        <v>199</v>
      </c>
      <c r="B203" s="34" t="s">
        <v>131</v>
      </c>
      <c r="C203" s="34" t="s">
        <v>502</v>
      </c>
      <c r="D203" s="308">
        <v>0.48</v>
      </c>
      <c r="E203" s="308"/>
      <c r="F203" s="34">
        <v>0.24</v>
      </c>
      <c r="G203" s="34">
        <v>0.28000000000000003</v>
      </c>
      <c r="H203" s="37" t="s">
        <v>32</v>
      </c>
      <c r="I203" s="36">
        <v>0.1</v>
      </c>
      <c r="J203" s="34">
        <f>K203-I203</f>
        <v>0.30000000000000004</v>
      </c>
      <c r="K203" s="36">
        <v>0.4</v>
      </c>
      <c r="L203" s="43">
        <f t="shared" si="37"/>
        <v>0.11439243663745434</v>
      </c>
      <c r="M203" s="34" t="s">
        <v>131</v>
      </c>
      <c r="N203" s="34" t="s">
        <v>131</v>
      </c>
      <c r="O203" s="34" t="s">
        <v>131</v>
      </c>
      <c r="P203" s="38">
        <f t="shared" si="39"/>
        <v>0.35109396457955777</v>
      </c>
      <c r="Q203" s="36" t="s">
        <v>131</v>
      </c>
      <c r="R203" s="52"/>
      <c r="T203" s="24">
        <f t="shared" si="38"/>
        <v>3.5584688000000009</v>
      </c>
      <c r="W203" s="32">
        <v>46.08</v>
      </c>
    </row>
    <row r="204" spans="1:23" x14ac:dyDescent="0.25">
      <c r="A204" s="25">
        <v>200</v>
      </c>
      <c r="B204" s="18" t="s">
        <v>131</v>
      </c>
      <c r="C204" s="18" t="s">
        <v>508</v>
      </c>
      <c r="D204" s="307">
        <v>0.08</v>
      </c>
      <c r="E204" s="307"/>
      <c r="F204" s="18">
        <v>0.26</v>
      </c>
      <c r="G204" s="18">
        <f>1-F204-D204</f>
        <v>0.66</v>
      </c>
      <c r="H204" s="18" t="s">
        <v>194</v>
      </c>
      <c r="I204" s="18">
        <v>0.11</v>
      </c>
      <c r="J204" s="18">
        <v>0.45</v>
      </c>
      <c r="K204" s="18">
        <v>0.56000000000000005</v>
      </c>
      <c r="L204" s="40">
        <f t="shared" si="37"/>
        <v>3.9817633375009633E-2</v>
      </c>
      <c r="M204" s="18" t="s">
        <v>131</v>
      </c>
      <c r="N204" s="18" t="s">
        <v>131</v>
      </c>
      <c r="O204" s="18" t="s">
        <v>131</v>
      </c>
      <c r="P204" s="28">
        <f t="shared" si="39"/>
        <v>1.8724561121153371</v>
      </c>
      <c r="Q204" s="27" t="s">
        <v>131</v>
      </c>
      <c r="R204" s="25" t="s">
        <v>504</v>
      </c>
      <c r="T204" s="24">
        <f t="shared" si="38"/>
        <v>5.2324211840000014</v>
      </c>
      <c r="W204" s="32">
        <v>2.4</v>
      </c>
    </row>
    <row r="205" spans="1:23" x14ac:dyDescent="0.25">
      <c r="A205" s="25">
        <v>201</v>
      </c>
      <c r="B205" s="18" t="s">
        <v>131</v>
      </c>
      <c r="C205" s="18" t="s">
        <v>508</v>
      </c>
      <c r="D205" s="307">
        <v>0.08</v>
      </c>
      <c r="E205" s="307"/>
      <c r="F205" s="18">
        <v>0.26</v>
      </c>
      <c r="G205" s="18">
        <v>0.66</v>
      </c>
      <c r="H205" s="18" t="s">
        <v>194</v>
      </c>
      <c r="I205" s="18">
        <v>0.11</v>
      </c>
      <c r="J205" s="18">
        <v>0.45</v>
      </c>
      <c r="K205" s="18">
        <v>0.56000000000000005</v>
      </c>
      <c r="L205" s="40">
        <f t="shared" si="37"/>
        <v>7.9780393132546104E-2</v>
      </c>
      <c r="M205" s="18" t="s">
        <v>131</v>
      </c>
      <c r="N205" s="18" t="s">
        <v>131</v>
      </c>
      <c r="O205" s="18" t="s">
        <v>131</v>
      </c>
      <c r="P205" s="28">
        <f t="shared" si="39"/>
        <v>1.8724561121153371</v>
      </c>
      <c r="Q205" s="27" t="s">
        <v>131</v>
      </c>
      <c r="R205" s="16"/>
      <c r="T205" s="24">
        <f t="shared" si="38"/>
        <v>5.2324211840000014</v>
      </c>
      <c r="W205" s="32">
        <v>16.8</v>
      </c>
    </row>
    <row r="206" spans="1:23" x14ac:dyDescent="0.25">
      <c r="A206" s="25">
        <v>202</v>
      </c>
      <c r="B206" s="18" t="s">
        <v>131</v>
      </c>
      <c r="C206" s="42" t="s">
        <v>501</v>
      </c>
      <c r="D206" s="307">
        <v>0.08</v>
      </c>
      <c r="E206" s="307"/>
      <c r="F206" s="18">
        <v>0.26</v>
      </c>
      <c r="G206" s="18">
        <v>0.66</v>
      </c>
      <c r="H206" s="18" t="s">
        <v>194</v>
      </c>
      <c r="I206" s="18">
        <v>0.13</v>
      </c>
      <c r="J206" s="18">
        <v>0.44</v>
      </c>
      <c r="K206" s="18">
        <v>0.56999999999999995</v>
      </c>
      <c r="L206" s="40">
        <f t="shared" si="37"/>
        <v>3.9817633375009633E-2</v>
      </c>
      <c r="M206" s="18" t="s">
        <v>131</v>
      </c>
      <c r="N206" s="18" t="s">
        <v>131</v>
      </c>
      <c r="O206" s="18" t="s">
        <v>131</v>
      </c>
      <c r="P206" s="28">
        <f t="shared" si="39"/>
        <v>1.7531842220588767</v>
      </c>
      <c r="Q206" s="27" t="s">
        <v>131</v>
      </c>
      <c r="R206" s="16"/>
      <c r="T206" s="24">
        <f t="shared" si="38"/>
        <v>5.1666038760000035</v>
      </c>
      <c r="W206" s="32">
        <v>2.4</v>
      </c>
    </row>
    <row r="207" spans="1:23" x14ac:dyDescent="0.25">
      <c r="A207" s="25">
        <v>203</v>
      </c>
      <c r="B207" s="18" t="s">
        <v>131</v>
      </c>
      <c r="C207" s="42" t="s">
        <v>507</v>
      </c>
      <c r="D207" s="307">
        <v>0.06</v>
      </c>
      <c r="E207" s="307"/>
      <c r="F207" s="18">
        <v>0.25</v>
      </c>
      <c r="G207" s="18">
        <v>0.69</v>
      </c>
      <c r="H207" s="18" t="s">
        <v>194</v>
      </c>
      <c r="I207" s="18">
        <v>0.12</v>
      </c>
      <c r="J207" s="18">
        <v>0.43</v>
      </c>
      <c r="K207" s="18">
        <v>0.55000000000000004</v>
      </c>
      <c r="L207" s="40">
        <f t="shared" si="37"/>
        <v>5.8948925261695886E-2</v>
      </c>
      <c r="M207" s="18" t="s">
        <v>131</v>
      </c>
      <c r="N207" s="18" t="s">
        <v>131</v>
      </c>
      <c r="O207" s="18" t="s">
        <v>131</v>
      </c>
      <c r="P207" s="28">
        <f t="shared" si="39"/>
        <v>2.1040995618186566</v>
      </c>
      <c r="Q207" s="27" t="s">
        <v>131</v>
      </c>
      <c r="R207" s="16"/>
      <c r="T207" s="24">
        <f t="shared" si="38"/>
        <v>5.3490578000000024</v>
      </c>
      <c r="W207" s="32">
        <v>7.2</v>
      </c>
    </row>
    <row r="208" spans="1:23" x14ac:dyDescent="0.25">
      <c r="A208" s="25">
        <v>204</v>
      </c>
      <c r="B208" s="18" t="s">
        <v>131</v>
      </c>
      <c r="C208" s="42" t="s">
        <v>501</v>
      </c>
      <c r="D208" s="307">
        <v>0.06</v>
      </c>
      <c r="E208" s="307"/>
      <c r="F208" s="18">
        <v>0.25</v>
      </c>
      <c r="G208" s="18">
        <v>0.69</v>
      </c>
      <c r="H208" s="18" t="s">
        <v>194</v>
      </c>
      <c r="I208" s="18">
        <v>0.12</v>
      </c>
      <c r="J208" s="18">
        <v>0.44</v>
      </c>
      <c r="K208" s="18">
        <v>0.56000000000000005</v>
      </c>
      <c r="L208" s="40">
        <f t="shared" si="37"/>
        <v>6.5327624900140283E-2</v>
      </c>
      <c r="M208" s="18" t="s">
        <v>131</v>
      </c>
      <c r="N208" s="18" t="s">
        <v>131</v>
      </c>
      <c r="O208" s="18" t="s">
        <v>131</v>
      </c>
      <c r="P208" s="28">
        <f t="shared" si="39"/>
        <v>1.9486387073803073</v>
      </c>
      <c r="Q208" s="27" t="s">
        <v>131</v>
      </c>
      <c r="R208" s="16"/>
      <c r="T208" s="24">
        <f t="shared" si="38"/>
        <v>5.2723012160000007</v>
      </c>
      <c r="W208" s="32">
        <v>9.6</v>
      </c>
    </row>
    <row r="209" spans="1:23" x14ac:dyDescent="0.25">
      <c r="A209" s="33">
        <v>205</v>
      </c>
      <c r="B209" s="34" t="s">
        <v>131</v>
      </c>
      <c r="C209" s="35" t="s">
        <v>507</v>
      </c>
      <c r="D209" s="308">
        <v>0.06</v>
      </c>
      <c r="E209" s="308"/>
      <c r="F209" s="34">
        <v>0.25</v>
      </c>
      <c r="G209" s="34">
        <v>0.69</v>
      </c>
      <c r="H209" s="34" t="s">
        <v>194</v>
      </c>
      <c r="I209" s="34">
        <v>0.1</v>
      </c>
      <c r="J209" s="34">
        <v>0.45</v>
      </c>
      <c r="K209" s="34">
        <v>0.55000000000000004</v>
      </c>
      <c r="L209" s="40">
        <f t="shared" si="37"/>
        <v>3.9817633375009633E-2</v>
      </c>
      <c r="M209" s="34" t="s">
        <v>131</v>
      </c>
      <c r="N209" s="34" t="s">
        <v>131</v>
      </c>
      <c r="O209" s="34" t="s">
        <v>131</v>
      </c>
      <c r="P209" s="38">
        <f t="shared" si="39"/>
        <v>2.1040995618186566</v>
      </c>
      <c r="Q209" s="36" t="s">
        <v>131</v>
      </c>
      <c r="R209" s="52"/>
      <c r="T209" s="24">
        <f t="shared" si="38"/>
        <v>5.3490578000000024</v>
      </c>
      <c r="W209" s="32">
        <v>2.4</v>
      </c>
    </row>
    <row r="210" spans="1:23" x14ac:dyDescent="0.25">
      <c r="A210" s="25">
        <v>206</v>
      </c>
      <c r="B210" s="18" t="s">
        <v>510</v>
      </c>
      <c r="C210" s="18" t="s">
        <v>514</v>
      </c>
      <c r="D210" s="18">
        <v>0.28999999999999998</v>
      </c>
      <c r="E210" s="18">
        <v>0.05</v>
      </c>
      <c r="F210" s="18">
        <v>0.21</v>
      </c>
      <c r="G210" s="18">
        <f>1-F210-E210-D210</f>
        <v>0.45</v>
      </c>
      <c r="H210" s="18" t="s">
        <v>6</v>
      </c>
      <c r="I210" s="18" t="s">
        <v>131</v>
      </c>
      <c r="J210" s="18" t="s">
        <v>131</v>
      </c>
      <c r="K210" s="18">
        <v>0.33</v>
      </c>
      <c r="L210" s="22">
        <f t="shared" ref="L210:L232" si="40">K210-O210</f>
        <v>0.2</v>
      </c>
      <c r="M210" s="18" t="s">
        <v>131</v>
      </c>
      <c r="N210" s="18">
        <v>0.25</v>
      </c>
      <c r="O210" s="18">
        <v>0.13</v>
      </c>
      <c r="P210" s="27">
        <f t="shared" si="39"/>
        <v>2.0919150075514663</v>
      </c>
      <c r="Q210" s="28">
        <f>(K210-O210)/2</f>
        <v>0.1</v>
      </c>
      <c r="R210" s="25" t="s">
        <v>596</v>
      </c>
      <c r="T210" s="24">
        <f t="shared" ref="T210:T222" si="41">6.531-(7.326*K210)+(15.8*(G210^2))+(3.809*(K210^2))+(3.44*((D210+E210))*G210)-(4.989*(D210+E210)*K210)+(16.1*((D210+E210)^2)*(K210^2))+(16*G210*(K210^2))-(13.6*((D210+E210)^2)*G210)-(34.8*(G210^2)*K210)-(7.99*((D210+E210)^2)*K210)</f>
        <v>5.3432501039999982</v>
      </c>
    </row>
    <row r="211" spans="1:23" x14ac:dyDescent="0.25">
      <c r="A211" s="25">
        <v>207</v>
      </c>
      <c r="B211" s="18" t="s">
        <v>254</v>
      </c>
      <c r="C211" s="18" t="s">
        <v>518</v>
      </c>
      <c r="D211" s="18">
        <v>0.67</v>
      </c>
      <c r="E211" s="18">
        <v>0.17</v>
      </c>
      <c r="F211" s="18">
        <v>0.08</v>
      </c>
      <c r="G211" s="18">
        <v>0.08</v>
      </c>
      <c r="H211" s="18" t="s">
        <v>136</v>
      </c>
      <c r="I211" s="18" t="s">
        <v>131</v>
      </c>
      <c r="J211" s="18" t="s">
        <v>131</v>
      </c>
      <c r="K211" s="18">
        <v>0.33</v>
      </c>
      <c r="L211" s="27">
        <f t="shared" si="40"/>
        <v>0.31</v>
      </c>
      <c r="M211" s="18" t="s">
        <v>131</v>
      </c>
      <c r="N211" s="18">
        <v>0.06</v>
      </c>
      <c r="O211" s="18">
        <v>0.02</v>
      </c>
      <c r="P211" s="27">
        <f t="shared" si="39"/>
        <v>8.6057002546565509E-2</v>
      </c>
      <c r="Q211" s="28">
        <f>(K211-O211)/2</f>
        <v>0.155</v>
      </c>
      <c r="R211" s="16"/>
      <c r="T211" s="24">
        <f t="shared" si="41"/>
        <v>2.1524248039999998</v>
      </c>
    </row>
    <row r="212" spans="1:23" x14ac:dyDescent="0.25">
      <c r="A212" s="25">
        <v>208</v>
      </c>
      <c r="B212" s="18" t="s">
        <v>363</v>
      </c>
      <c r="C212" s="18" t="s">
        <v>195</v>
      </c>
      <c r="D212" s="18">
        <v>0.61</v>
      </c>
      <c r="E212" s="18">
        <v>0.21</v>
      </c>
      <c r="F212" s="18">
        <v>0.1</v>
      </c>
      <c r="G212" s="18">
        <v>7.0000000000000007E-2</v>
      </c>
      <c r="H212" s="18" t="s">
        <v>136</v>
      </c>
      <c r="I212" s="18" t="s">
        <v>131</v>
      </c>
      <c r="J212" s="18" t="s">
        <v>131</v>
      </c>
      <c r="K212" s="27">
        <v>0.3</v>
      </c>
      <c r="L212" s="27">
        <f t="shared" si="40"/>
        <v>0.27999999999999997</v>
      </c>
      <c r="M212" s="18" t="s">
        <v>131</v>
      </c>
      <c r="N212" s="18">
        <v>0.05</v>
      </c>
      <c r="O212" s="18">
        <v>0.02</v>
      </c>
      <c r="P212" s="27">
        <f t="shared" si="39"/>
        <v>0.12129930580742862</v>
      </c>
      <c r="Q212" s="28">
        <f t="shared" ref="Q212:Q219" si="42">(K212-O212)/2</f>
        <v>0.13999999999999999</v>
      </c>
      <c r="R212" s="16"/>
      <c r="T212" s="24">
        <f t="shared" si="41"/>
        <v>2.495676</v>
      </c>
    </row>
    <row r="213" spans="1:23" x14ac:dyDescent="0.25">
      <c r="A213" s="33">
        <v>209</v>
      </c>
      <c r="B213" s="34" t="s">
        <v>178</v>
      </c>
      <c r="C213" s="34" t="s">
        <v>84</v>
      </c>
      <c r="D213" s="34">
        <v>0.39</v>
      </c>
      <c r="E213" s="34">
        <v>0.26</v>
      </c>
      <c r="F213" s="34">
        <v>0.16</v>
      </c>
      <c r="G213" s="34">
        <v>0.05</v>
      </c>
      <c r="H213" s="34" t="s">
        <v>186</v>
      </c>
      <c r="I213" s="34" t="s">
        <v>131</v>
      </c>
      <c r="J213" s="34" t="s">
        <v>131</v>
      </c>
      <c r="K213" s="36">
        <v>0.34</v>
      </c>
      <c r="L213" s="27">
        <f t="shared" si="40"/>
        <v>0.29000000000000004</v>
      </c>
      <c r="M213" s="34" t="s">
        <v>131</v>
      </c>
      <c r="N213" s="34">
        <v>0.12</v>
      </c>
      <c r="O213" s="34">
        <v>0.05</v>
      </c>
      <c r="P213" s="36">
        <f t="shared" si="39"/>
        <v>0.18980041885456009</v>
      </c>
      <c r="Q213" s="38">
        <f t="shared" si="42"/>
        <v>0.14500000000000002</v>
      </c>
      <c r="R213" s="33"/>
      <c r="T213" s="24">
        <f t="shared" si="41"/>
        <v>2.9433880000000006</v>
      </c>
    </row>
    <row r="214" spans="1:23" x14ac:dyDescent="0.25">
      <c r="A214" s="25">
        <v>210</v>
      </c>
      <c r="B214" s="18" t="s">
        <v>76</v>
      </c>
      <c r="C214" s="18" t="s">
        <v>527</v>
      </c>
      <c r="D214" s="18">
        <v>7.0000000000000007E-2</v>
      </c>
      <c r="E214" s="18">
        <v>0.18</v>
      </c>
      <c r="F214" s="18">
        <f>1-E214-D214-G214</f>
        <v>0.28000000000000003</v>
      </c>
      <c r="G214" s="18">
        <v>0.47</v>
      </c>
      <c r="H214" s="18" t="s">
        <v>6</v>
      </c>
      <c r="I214" s="18">
        <v>0.19</v>
      </c>
      <c r="J214" s="27">
        <f t="shared" ref="J214:J222" si="43">K214-I214</f>
        <v>0.42</v>
      </c>
      <c r="K214" s="27">
        <v>0.61</v>
      </c>
      <c r="L214" s="22">
        <f t="shared" si="40"/>
        <v>0.38</v>
      </c>
      <c r="M214" s="18" t="s">
        <v>131</v>
      </c>
      <c r="N214" s="18">
        <v>0.36</v>
      </c>
      <c r="O214" s="18">
        <v>0.23</v>
      </c>
      <c r="P214" s="27">
        <f t="shared" si="39"/>
        <v>0.80826111463617878</v>
      </c>
      <c r="Q214" s="28">
        <f t="shared" si="42"/>
        <v>0.19</v>
      </c>
      <c r="R214" s="25" t="s">
        <v>566</v>
      </c>
      <c r="T214" s="24">
        <f t="shared" si="41"/>
        <v>4.3923000750000005</v>
      </c>
    </row>
    <row r="215" spans="1:23" x14ac:dyDescent="0.25">
      <c r="A215" s="25">
        <v>211</v>
      </c>
      <c r="B215" s="18" t="s">
        <v>178</v>
      </c>
      <c r="C215" s="42" t="s">
        <v>107</v>
      </c>
      <c r="D215" s="18">
        <v>0.09</v>
      </c>
      <c r="E215" s="18">
        <v>0.21</v>
      </c>
      <c r="F215" s="27">
        <f>1-E215-D215-G215</f>
        <v>0.10000000000000009</v>
      </c>
      <c r="G215" s="27">
        <v>0.6</v>
      </c>
      <c r="H215" s="18" t="s">
        <v>194</v>
      </c>
      <c r="I215" s="18">
        <v>0.17</v>
      </c>
      <c r="J215" s="27">
        <f t="shared" si="43"/>
        <v>0.42999999999999994</v>
      </c>
      <c r="K215" s="27">
        <v>0.6</v>
      </c>
      <c r="L215" s="27">
        <f t="shared" si="40"/>
        <v>0.36</v>
      </c>
      <c r="M215" s="18" t="s">
        <v>131</v>
      </c>
      <c r="N215" s="18">
        <v>0.34</v>
      </c>
      <c r="O215" s="18">
        <v>0.24</v>
      </c>
      <c r="P215" s="27">
        <f t="shared" ref="P215:P229" si="44">0.01*EXP(T215)</f>
        <v>0.67410446601806129</v>
      </c>
      <c r="Q215" s="28">
        <f t="shared" si="42"/>
        <v>0.18</v>
      </c>
      <c r="R215" s="25"/>
      <c r="T215" s="24">
        <f t="shared" si="41"/>
        <v>4.2107999999999972</v>
      </c>
    </row>
    <row r="216" spans="1:23" x14ac:dyDescent="0.25">
      <c r="A216" s="25">
        <v>212</v>
      </c>
      <c r="B216" s="18" t="s">
        <v>178</v>
      </c>
      <c r="C216" s="18" t="s">
        <v>302</v>
      </c>
      <c r="D216" s="18">
        <v>0.14000000000000001</v>
      </c>
      <c r="E216" s="18">
        <v>0.23</v>
      </c>
      <c r="F216" s="18">
        <v>0.28999999999999998</v>
      </c>
      <c r="G216" s="18">
        <v>0.33</v>
      </c>
      <c r="H216" s="18" t="s">
        <v>59</v>
      </c>
      <c r="I216" s="18">
        <v>0.09</v>
      </c>
      <c r="J216" s="27">
        <f t="shared" si="43"/>
        <v>0.43000000000000005</v>
      </c>
      <c r="K216" s="27">
        <v>0.52</v>
      </c>
      <c r="L216" s="27">
        <f t="shared" si="40"/>
        <v>0.29000000000000004</v>
      </c>
      <c r="M216" s="18" t="s">
        <v>131</v>
      </c>
      <c r="N216" s="27">
        <v>0.3</v>
      </c>
      <c r="O216" s="18">
        <v>0.23</v>
      </c>
      <c r="P216" s="27">
        <f t="shared" si="44"/>
        <v>0.4479238807748227</v>
      </c>
      <c r="Q216" s="28">
        <f t="shared" si="42"/>
        <v>0.14500000000000002</v>
      </c>
      <c r="R216" s="25"/>
      <c r="T216" s="24">
        <f t="shared" si="41"/>
        <v>3.8020382160000019</v>
      </c>
    </row>
    <row r="217" spans="1:23" x14ac:dyDescent="0.25">
      <c r="A217" s="25">
        <v>213</v>
      </c>
      <c r="B217" s="18" t="s">
        <v>18</v>
      </c>
      <c r="C217" s="18" t="s">
        <v>149</v>
      </c>
      <c r="D217" s="18">
        <v>0.09</v>
      </c>
      <c r="E217" s="18">
        <v>0.15</v>
      </c>
      <c r="F217" s="18">
        <v>0.37</v>
      </c>
      <c r="G217" s="18">
        <v>0.39</v>
      </c>
      <c r="H217" s="18" t="s">
        <v>59</v>
      </c>
      <c r="I217" s="18">
        <v>0.28999999999999998</v>
      </c>
      <c r="J217" s="27">
        <f t="shared" si="43"/>
        <v>0.36000000000000004</v>
      </c>
      <c r="K217" s="27">
        <v>0.65</v>
      </c>
      <c r="L217" s="27">
        <f t="shared" si="40"/>
        <v>0.41000000000000003</v>
      </c>
      <c r="M217" s="18" t="s">
        <v>131</v>
      </c>
      <c r="N217" s="18">
        <v>0.34</v>
      </c>
      <c r="O217" s="18">
        <v>0.24</v>
      </c>
      <c r="P217" s="27">
        <f t="shared" si="44"/>
        <v>0.74316581766955681</v>
      </c>
      <c r="Q217" s="28">
        <f t="shared" si="42"/>
        <v>0.20500000000000002</v>
      </c>
      <c r="R217" s="16"/>
      <c r="T217" s="24">
        <f t="shared" si="41"/>
        <v>4.3083341000000006</v>
      </c>
    </row>
    <row r="218" spans="1:23" x14ac:dyDescent="0.25">
      <c r="A218" s="25">
        <v>214</v>
      </c>
      <c r="B218" s="18" t="s">
        <v>178</v>
      </c>
      <c r="C218" s="18" t="s">
        <v>138</v>
      </c>
      <c r="D218" s="18">
        <v>0.18</v>
      </c>
      <c r="E218" s="18">
        <v>0.23</v>
      </c>
      <c r="F218" s="18">
        <v>0.41</v>
      </c>
      <c r="G218" s="18">
        <v>0.36</v>
      </c>
      <c r="H218" s="18" t="s">
        <v>59</v>
      </c>
      <c r="I218" s="27">
        <v>0.1</v>
      </c>
      <c r="J218" s="27">
        <f t="shared" si="43"/>
        <v>0.46000000000000008</v>
      </c>
      <c r="K218" s="27">
        <v>0.56000000000000005</v>
      </c>
      <c r="L218" s="27">
        <f t="shared" si="40"/>
        <v>0.33000000000000007</v>
      </c>
      <c r="M218" s="45" t="s">
        <v>131</v>
      </c>
      <c r="N218" s="18">
        <v>0.33</v>
      </c>
      <c r="O218" s="18">
        <v>0.23</v>
      </c>
      <c r="P218" s="27">
        <f t="shared" si="44"/>
        <v>0.36130924608896203</v>
      </c>
      <c r="Q218" s="28">
        <f t="shared" si="42"/>
        <v>0.16500000000000004</v>
      </c>
      <c r="R218" s="25"/>
      <c r="T218" s="24">
        <f t="shared" si="41"/>
        <v>3.5871491359999998</v>
      </c>
    </row>
    <row r="219" spans="1:23" x14ac:dyDescent="0.25">
      <c r="A219" s="25">
        <v>215</v>
      </c>
      <c r="B219" s="18" t="s">
        <v>178</v>
      </c>
      <c r="C219" s="18" t="s">
        <v>84</v>
      </c>
      <c r="D219" s="18">
        <v>0.09</v>
      </c>
      <c r="E219" s="18">
        <v>0.16</v>
      </c>
      <c r="F219" s="27">
        <v>0.3</v>
      </c>
      <c r="G219" s="18">
        <v>0.44</v>
      </c>
      <c r="H219" s="18" t="s">
        <v>6</v>
      </c>
      <c r="I219" s="18">
        <v>0.13</v>
      </c>
      <c r="J219" s="27">
        <f t="shared" si="43"/>
        <v>0.44999999999999996</v>
      </c>
      <c r="K219" s="27">
        <v>0.57999999999999996</v>
      </c>
      <c r="L219" s="27">
        <f t="shared" si="40"/>
        <v>0.37</v>
      </c>
      <c r="M219" s="18" t="s">
        <v>131</v>
      </c>
      <c r="N219" s="18">
        <v>0.31</v>
      </c>
      <c r="O219" s="18">
        <v>0.21</v>
      </c>
      <c r="P219" s="27">
        <f t="shared" si="44"/>
        <v>0.82487040817324997</v>
      </c>
      <c r="Q219" s="28">
        <f t="shared" si="42"/>
        <v>0.185</v>
      </c>
      <c r="R219" s="25"/>
      <c r="T219" s="24">
        <f t="shared" si="41"/>
        <v>4.4126412000000013</v>
      </c>
    </row>
    <row r="220" spans="1:23" x14ac:dyDescent="0.25">
      <c r="A220" s="25">
        <v>216</v>
      </c>
      <c r="B220" s="18" t="s">
        <v>76</v>
      </c>
      <c r="C220" s="18" t="s">
        <v>295</v>
      </c>
      <c r="D220" s="18">
        <v>0.04</v>
      </c>
      <c r="E220" s="18">
        <v>0.12</v>
      </c>
      <c r="F220" s="27">
        <v>0.3</v>
      </c>
      <c r="G220" s="18">
        <v>0.54</v>
      </c>
      <c r="H220" s="18" t="s">
        <v>6</v>
      </c>
      <c r="I220" s="18">
        <v>0.26</v>
      </c>
      <c r="J220" s="27">
        <f t="shared" si="43"/>
        <v>0.38</v>
      </c>
      <c r="K220" s="27">
        <v>0.64</v>
      </c>
      <c r="L220" s="40">
        <f t="shared" ref="L220:L226" si="45">10^((LOG(W220,10)-4.3)/2.8)</f>
        <v>0.40109658793717889</v>
      </c>
      <c r="M220" s="18" t="s">
        <v>131</v>
      </c>
      <c r="N220" s="18" t="s">
        <v>131</v>
      </c>
      <c r="O220" s="18" t="s">
        <v>131</v>
      </c>
      <c r="P220" s="28">
        <f t="shared" si="44"/>
        <v>1.0890585310334147</v>
      </c>
      <c r="Q220" s="27" t="s">
        <v>131</v>
      </c>
      <c r="R220" s="16"/>
      <c r="T220" s="24">
        <f t="shared" si="41"/>
        <v>4.6904837760000007</v>
      </c>
      <c r="W220" s="1">
        <v>1545.6</v>
      </c>
    </row>
    <row r="221" spans="1:23" x14ac:dyDescent="0.25">
      <c r="A221" s="25">
        <v>217</v>
      </c>
      <c r="B221" s="18" t="s">
        <v>178</v>
      </c>
      <c r="C221" s="18" t="s">
        <v>162</v>
      </c>
      <c r="D221" s="18">
        <v>0.09</v>
      </c>
      <c r="E221" s="18">
        <v>0.24</v>
      </c>
      <c r="F221" s="18">
        <v>0.28000000000000003</v>
      </c>
      <c r="G221" s="18">
        <v>0.39</v>
      </c>
      <c r="H221" s="18" t="s">
        <v>59</v>
      </c>
      <c r="I221" s="18">
        <v>0.17</v>
      </c>
      <c r="J221" s="27">
        <f t="shared" si="43"/>
        <v>0.41999999999999993</v>
      </c>
      <c r="K221" s="27">
        <v>0.59</v>
      </c>
      <c r="L221" s="40">
        <f t="shared" si="45"/>
        <v>0.27107482067949945</v>
      </c>
      <c r="M221" s="18" t="s">
        <v>131</v>
      </c>
      <c r="N221" s="18" t="s">
        <v>131</v>
      </c>
      <c r="O221" s="18" t="s">
        <v>131</v>
      </c>
      <c r="P221" s="28">
        <f t="shared" si="44"/>
        <v>0.53394009552039023</v>
      </c>
      <c r="Q221" s="27" t="s">
        <v>131</v>
      </c>
      <c r="R221" s="25"/>
      <c r="T221" s="24">
        <f t="shared" si="41"/>
        <v>3.9776985590000002</v>
      </c>
      <c r="W221" s="1">
        <v>516</v>
      </c>
    </row>
    <row r="222" spans="1:23" x14ac:dyDescent="0.25">
      <c r="A222" s="25">
        <v>218</v>
      </c>
      <c r="B222" s="18" t="s">
        <v>178</v>
      </c>
      <c r="C222" s="18" t="s">
        <v>36</v>
      </c>
      <c r="D222" s="18">
        <v>0.15</v>
      </c>
      <c r="E222" s="18">
        <v>0.28000000000000003</v>
      </c>
      <c r="F222" s="18">
        <v>0.22</v>
      </c>
      <c r="G222" s="18">
        <f>1-F222-E222-D222</f>
        <v>0.35</v>
      </c>
      <c r="H222" s="18" t="s">
        <v>59</v>
      </c>
      <c r="I222" s="18">
        <v>0.17</v>
      </c>
      <c r="J222" s="27">
        <f t="shared" si="43"/>
        <v>0.42999999999999994</v>
      </c>
      <c r="K222" s="27">
        <v>0.6</v>
      </c>
      <c r="L222" s="40">
        <f t="shared" si="45"/>
        <v>0.28235521656400486</v>
      </c>
      <c r="M222" s="18" t="s">
        <v>131</v>
      </c>
      <c r="N222" s="18" t="s">
        <v>131</v>
      </c>
      <c r="O222" s="18" t="s">
        <v>131</v>
      </c>
      <c r="P222" s="28">
        <f t="shared" si="44"/>
        <v>0.31063820064495323</v>
      </c>
      <c r="Q222" s="27" t="s">
        <v>131</v>
      </c>
      <c r="R222" s="25"/>
      <c r="T222" s="24">
        <f t="shared" si="41"/>
        <v>3.4360438000000006</v>
      </c>
      <c r="W222" s="1">
        <v>578.4</v>
      </c>
    </row>
    <row r="223" spans="1:23" x14ac:dyDescent="0.25">
      <c r="A223" s="25">
        <v>219</v>
      </c>
      <c r="B223" s="18" t="s">
        <v>17</v>
      </c>
      <c r="C223" s="18" t="s">
        <v>131</v>
      </c>
      <c r="D223" s="307">
        <v>0.22</v>
      </c>
      <c r="E223" s="307"/>
      <c r="F223" s="18">
        <f>1-G223-D223</f>
        <v>0.12999999999999998</v>
      </c>
      <c r="G223" s="18">
        <v>0.65</v>
      </c>
      <c r="H223" s="18" t="s">
        <v>194</v>
      </c>
      <c r="I223" s="18">
        <v>0.19</v>
      </c>
      <c r="J223" s="27">
        <v>0.4</v>
      </c>
      <c r="K223" s="27">
        <v>0.59</v>
      </c>
      <c r="L223" s="40">
        <f t="shared" si="45"/>
        <v>0.28983295911947604</v>
      </c>
      <c r="M223" s="18" t="s">
        <v>131</v>
      </c>
      <c r="N223" s="18" t="s">
        <v>131</v>
      </c>
      <c r="O223" s="18" t="s">
        <v>131</v>
      </c>
      <c r="P223" s="28">
        <f t="shared" si="44"/>
        <v>1.0100052390439163</v>
      </c>
      <c r="Q223" s="27" t="s">
        <v>131</v>
      </c>
      <c r="R223" s="25"/>
      <c r="T223" s="24">
        <f>6.531-(7.326*K223)+(15.8*(G223^2))+(3.809*(K223^2))+(3.44*((D223))*G223)-(4.989*(D223)*K223)+(16.1*((D223)^2)*(K223^2))+(16*G223*(K223^2))-(13.6*((D223)^2)*G223)-(34.8*(G223^2)*K223)-(7.99*((D223)^2)*K223)</f>
        <v>4.6151257040000004</v>
      </c>
      <c r="W223" s="1">
        <v>622.32000000000005</v>
      </c>
    </row>
    <row r="224" spans="1:23" x14ac:dyDescent="0.25">
      <c r="A224" s="25">
        <v>220</v>
      </c>
      <c r="B224" s="18" t="s">
        <v>17</v>
      </c>
      <c r="C224" s="18" t="s">
        <v>131</v>
      </c>
      <c r="D224" s="307">
        <v>0.22</v>
      </c>
      <c r="E224" s="307"/>
      <c r="F224" s="18">
        <f>1-G224-D224</f>
        <v>0.12999999999999998</v>
      </c>
      <c r="G224" s="18">
        <v>0.65</v>
      </c>
      <c r="H224" s="18" t="s">
        <v>194</v>
      </c>
      <c r="I224" s="27">
        <v>0.1</v>
      </c>
      <c r="J224" s="18">
        <v>0.43</v>
      </c>
      <c r="K224" s="27">
        <v>0.53</v>
      </c>
      <c r="L224" s="40">
        <f t="shared" si="45"/>
        <v>0.19060650488640152</v>
      </c>
      <c r="M224" s="18" t="s">
        <v>131</v>
      </c>
      <c r="N224" s="18" t="s">
        <v>131</v>
      </c>
      <c r="O224" s="18" t="s">
        <v>131</v>
      </c>
      <c r="P224" s="28">
        <f t="shared" si="44"/>
        <v>1.5121667408421819</v>
      </c>
      <c r="Q224" s="27" t="s">
        <v>131</v>
      </c>
      <c r="R224" s="25"/>
      <c r="T224" s="24">
        <f>6.531-(7.326*K224)+(15.8*(G224^2))+(3.809*(K224^2))+(3.44*((D224))*G224)-(4.989*(D224)*K224)+(16.1*((D224)^2)*(K224^2))+(16*G224*(K224^2))-(13.6*((D224)^2)*G224)-(34.8*(G224^2)*K224)-(7.99*((D224)^2)*K224)</f>
        <v>5.0187137360000005</v>
      </c>
      <c r="W224" s="1">
        <v>192.48</v>
      </c>
    </row>
    <row r="225" spans="1:23" x14ac:dyDescent="0.25">
      <c r="A225" s="25">
        <v>221</v>
      </c>
      <c r="B225" s="18" t="s">
        <v>17</v>
      </c>
      <c r="C225" s="18" t="s">
        <v>131</v>
      </c>
      <c r="D225" s="307">
        <v>0.22</v>
      </c>
      <c r="E225" s="307"/>
      <c r="F225" s="18">
        <f>1-G225-D225</f>
        <v>0.12999999999999998</v>
      </c>
      <c r="G225" s="18">
        <v>0.65</v>
      </c>
      <c r="H225" s="18" t="s">
        <v>194</v>
      </c>
      <c r="I225" s="18">
        <v>0.06</v>
      </c>
      <c r="J225" s="18">
        <v>0.44</v>
      </c>
      <c r="K225" s="27">
        <v>0.5</v>
      </c>
      <c r="L225" s="40">
        <f t="shared" si="45"/>
        <v>0.11288513976872766</v>
      </c>
      <c r="M225" s="18" t="s">
        <v>131</v>
      </c>
      <c r="N225" s="18" t="s">
        <v>131</v>
      </c>
      <c r="O225" s="18" t="s">
        <v>131</v>
      </c>
      <c r="P225" s="28">
        <f t="shared" si="44"/>
        <v>1.9266944493920926</v>
      </c>
      <c r="Q225" s="27" t="s">
        <v>131</v>
      </c>
      <c r="R225" s="25"/>
      <c r="T225" s="24">
        <f>6.531-(7.326*K225)+(15.8*(G225^2))+(3.809*(K225^2))+(3.44*((D225))*G225)-(4.989*(D225)*K225)+(16.1*((D225)^2)*(K225^2))+(16*G225*(K225^2))-(13.6*((D225)^2)*G225)-(34.8*(G225^2)*K225)-(7.99*((D225)^2)*K225)</f>
        <v>5.2609760000000012</v>
      </c>
      <c r="W225" s="1">
        <v>44.4</v>
      </c>
    </row>
    <row r="226" spans="1:23" x14ac:dyDescent="0.25">
      <c r="A226" s="25">
        <v>222</v>
      </c>
      <c r="B226" s="18" t="s">
        <v>131</v>
      </c>
      <c r="C226" s="18" t="s">
        <v>158</v>
      </c>
      <c r="D226" s="307">
        <v>0.24</v>
      </c>
      <c r="E226" s="307"/>
      <c r="F226" s="18">
        <f>1-G226-D226</f>
        <v>0.15000000000000002</v>
      </c>
      <c r="G226" s="18">
        <v>0.61</v>
      </c>
      <c r="H226" s="18" t="s">
        <v>194</v>
      </c>
      <c r="I226" s="18" t="s">
        <v>131</v>
      </c>
      <c r="J226" s="18" t="s">
        <v>131</v>
      </c>
      <c r="K226" s="27">
        <v>0.51</v>
      </c>
      <c r="L226" s="40">
        <f t="shared" si="45"/>
        <v>6.703693931179619E-2</v>
      </c>
      <c r="M226" s="18" t="s">
        <v>131</v>
      </c>
      <c r="N226" s="18" t="s">
        <v>131</v>
      </c>
      <c r="O226" s="18" t="s">
        <v>131</v>
      </c>
      <c r="P226" s="28">
        <f t="shared" si="44"/>
        <v>1.5153111690930865</v>
      </c>
      <c r="Q226" s="27" t="s">
        <v>131</v>
      </c>
      <c r="R226" s="25"/>
      <c r="T226" s="24">
        <f>6.531-(7.326*K226)+(15.8*(G226^2))+(3.809*(K226^2))+(3.44*((D226))*G226)-(4.989*(D226)*K226)+(16.1*((D226)^2)*(K226^2))+(16*G226*(K226^2))-(13.6*((D226)^2)*G226)-(34.8*(G226^2)*K226)-(7.99*((D226)^2)*K226)</f>
        <v>5.020790995999997</v>
      </c>
      <c r="W226" s="1">
        <v>10.32</v>
      </c>
    </row>
    <row r="227" spans="1:23" x14ac:dyDescent="0.25">
      <c r="A227" s="25">
        <v>223</v>
      </c>
      <c r="B227" s="18" t="s">
        <v>131</v>
      </c>
      <c r="C227" s="18" t="s">
        <v>556</v>
      </c>
      <c r="D227" s="18">
        <v>7.0000000000000007E-2</v>
      </c>
      <c r="E227" s="27">
        <v>0.19</v>
      </c>
      <c r="F227" s="27">
        <f>1-G227-D227-E227</f>
        <v>1.0000000000000009E-2</v>
      </c>
      <c r="G227" s="18">
        <v>0.73</v>
      </c>
      <c r="H227" s="18" t="s">
        <v>194</v>
      </c>
      <c r="I227" s="18" t="s">
        <v>131</v>
      </c>
      <c r="J227" s="18" t="s">
        <v>131</v>
      </c>
      <c r="K227" s="18">
        <v>0.62</v>
      </c>
      <c r="L227" s="27">
        <f t="shared" si="40"/>
        <v>0.32</v>
      </c>
      <c r="M227" s="18" t="s">
        <v>131</v>
      </c>
      <c r="N227" s="18">
        <v>0.61</v>
      </c>
      <c r="O227" s="27">
        <v>0.3</v>
      </c>
      <c r="P227" s="27">
        <f t="shared" si="44"/>
        <v>0.61921181117836033</v>
      </c>
      <c r="Q227" s="28">
        <f t="shared" ref="Q227:Q232" si="46">(K227-O227)/2</f>
        <v>0.16</v>
      </c>
      <c r="R227" s="16"/>
      <c r="T227" s="24">
        <f t="shared" ref="T227:T234" si="47">6.531-(7.326*K227)+(15.8*(G227^2))+(3.809*(K227^2))+(3.44*((D227+E227))*G227)-(4.989*(D227+E227)*K227)+(16.1*((D227+E227)^2)*(K227^2))+(16*G227*(K227^2))-(13.6*((D227+E227)^2)*G227)-(34.8*(G227^2)*K227)-(7.99*((D227+E227)^2)*K227)</f>
        <v>4.1258623040000009</v>
      </c>
    </row>
    <row r="228" spans="1:23" x14ac:dyDescent="0.25">
      <c r="A228" s="25">
        <v>224</v>
      </c>
      <c r="B228" s="18" t="s">
        <v>131</v>
      </c>
      <c r="C228" s="18" t="s">
        <v>148</v>
      </c>
      <c r="D228" s="18">
        <v>0.08</v>
      </c>
      <c r="E228" s="27">
        <v>0.33</v>
      </c>
      <c r="F228" s="18">
        <v>0.11</v>
      </c>
      <c r="G228" s="18">
        <v>0.56000000000000005</v>
      </c>
      <c r="H228" s="18" t="s">
        <v>6</v>
      </c>
      <c r="I228" s="18" t="s">
        <v>131</v>
      </c>
      <c r="J228" s="18" t="s">
        <v>131</v>
      </c>
      <c r="K228" s="18">
        <v>0.61</v>
      </c>
      <c r="L228" s="27">
        <f t="shared" si="40"/>
        <v>0.37</v>
      </c>
      <c r="M228" s="18" t="s">
        <v>131</v>
      </c>
      <c r="N228" s="18">
        <f>(0.64+0.65+0.65+0.58)/4</f>
        <v>0.63</v>
      </c>
      <c r="O228" s="18">
        <f>(0.21+0.21+0.24+0.3)/4</f>
        <v>0.24</v>
      </c>
      <c r="P228" s="27">
        <f t="shared" si="44"/>
        <v>0.35192823043294719</v>
      </c>
      <c r="Q228" s="28">
        <f t="shared" si="46"/>
        <v>0.185</v>
      </c>
      <c r="R228" s="25"/>
      <c r="T228" s="24">
        <f t="shared" si="47"/>
        <v>3.5608421710000022</v>
      </c>
    </row>
    <row r="229" spans="1:23" x14ac:dyDescent="0.25">
      <c r="A229" s="25">
        <v>225</v>
      </c>
      <c r="B229" s="18" t="s">
        <v>131</v>
      </c>
      <c r="C229" s="18" t="s">
        <v>148</v>
      </c>
      <c r="D229" s="18">
        <v>0.08</v>
      </c>
      <c r="E229" s="27">
        <v>0.39</v>
      </c>
      <c r="F229" s="18">
        <v>0.12</v>
      </c>
      <c r="G229" s="18">
        <v>0.48</v>
      </c>
      <c r="H229" s="18" t="s">
        <v>6</v>
      </c>
      <c r="I229" s="18" t="s">
        <v>131</v>
      </c>
      <c r="J229" s="18" t="s">
        <v>131</v>
      </c>
      <c r="K229" s="18">
        <v>0.55000000000000004</v>
      </c>
      <c r="L229" s="27">
        <f t="shared" si="40"/>
        <v>0.23000000000000004</v>
      </c>
      <c r="M229" s="18" t="s">
        <v>131</v>
      </c>
      <c r="N229" s="18">
        <v>0.55000000000000004</v>
      </c>
      <c r="O229" s="18">
        <v>0.32</v>
      </c>
      <c r="P229" s="27">
        <f t="shared" si="44"/>
        <v>0.28704444603247475</v>
      </c>
      <c r="Q229" s="28">
        <f t="shared" si="46"/>
        <v>0.11500000000000002</v>
      </c>
      <c r="R229" s="25"/>
      <c r="T229" s="24">
        <f t="shared" si="47"/>
        <v>3.3570519750000001</v>
      </c>
    </row>
    <row r="230" spans="1:23" x14ac:dyDescent="0.25">
      <c r="A230" s="25">
        <v>226</v>
      </c>
      <c r="B230" s="18" t="s">
        <v>131</v>
      </c>
      <c r="C230" s="18" t="s">
        <v>148</v>
      </c>
      <c r="D230" s="27">
        <v>0.08</v>
      </c>
      <c r="E230" s="27">
        <v>0.23</v>
      </c>
      <c r="F230" s="18">
        <v>0.08</v>
      </c>
      <c r="G230" s="27">
        <v>0.68</v>
      </c>
      <c r="H230" s="18" t="s">
        <v>194</v>
      </c>
      <c r="I230" s="18" t="s">
        <v>131</v>
      </c>
      <c r="J230" s="18" t="s">
        <v>131</v>
      </c>
      <c r="K230" s="18">
        <v>0.63</v>
      </c>
      <c r="L230" s="27">
        <f t="shared" si="40"/>
        <v>0.4</v>
      </c>
      <c r="M230" s="18" t="s">
        <v>131</v>
      </c>
      <c r="N230" s="18">
        <v>0.62</v>
      </c>
      <c r="O230" s="18">
        <v>0.23</v>
      </c>
      <c r="P230" s="27">
        <f t="shared" ref="P230:P239" si="48">0.01*EXP(T230)</f>
        <v>0.49717803038954012</v>
      </c>
      <c r="Q230" s="28">
        <f t="shared" si="46"/>
        <v>0.2</v>
      </c>
      <c r="R230" s="25"/>
      <c r="T230" s="24">
        <f t="shared" si="47"/>
        <v>3.9063630790000001</v>
      </c>
    </row>
    <row r="231" spans="1:23" x14ac:dyDescent="0.25">
      <c r="A231" s="25">
        <v>227</v>
      </c>
      <c r="B231" s="18" t="s">
        <v>131</v>
      </c>
      <c r="C231" s="18" t="s">
        <v>148</v>
      </c>
      <c r="D231" s="18">
        <v>0.08</v>
      </c>
      <c r="E231" s="27">
        <v>0.33</v>
      </c>
      <c r="F231" s="18">
        <v>0.11</v>
      </c>
      <c r="G231" s="18">
        <v>0.57999999999999996</v>
      </c>
      <c r="H231" s="18" t="s">
        <v>6</v>
      </c>
      <c r="I231" s="18" t="s">
        <v>131</v>
      </c>
      <c r="J231" s="18" t="s">
        <v>131</v>
      </c>
      <c r="K231" s="18">
        <v>0.62</v>
      </c>
      <c r="L231" s="27">
        <f t="shared" si="40"/>
        <v>0.39</v>
      </c>
      <c r="M231" s="18" t="s">
        <v>131</v>
      </c>
      <c r="N231" s="18">
        <v>0.62</v>
      </c>
      <c r="O231" s="18">
        <v>0.23</v>
      </c>
      <c r="P231" s="27">
        <f t="shared" si="48"/>
        <v>0.33405174863024345</v>
      </c>
      <c r="Q231" s="28">
        <f t="shared" si="46"/>
        <v>0.19500000000000001</v>
      </c>
      <c r="R231" s="25"/>
      <c r="T231" s="24">
        <f t="shared" si="47"/>
        <v>3.5087108240000022</v>
      </c>
    </row>
    <row r="232" spans="1:23" x14ac:dyDescent="0.25">
      <c r="A232" s="25">
        <v>228</v>
      </c>
      <c r="B232" s="18" t="s">
        <v>131</v>
      </c>
      <c r="C232" s="18" t="s">
        <v>502</v>
      </c>
      <c r="D232" s="18">
        <v>0.09</v>
      </c>
      <c r="E232" s="27">
        <v>0.35</v>
      </c>
      <c r="F232" s="18">
        <v>0.09</v>
      </c>
      <c r="G232" s="18">
        <v>0.56000000000000005</v>
      </c>
      <c r="H232" s="18" t="s">
        <v>194</v>
      </c>
      <c r="I232" s="18" t="s">
        <v>131</v>
      </c>
      <c r="J232" s="18" t="s">
        <v>131</v>
      </c>
      <c r="K232" s="18">
        <v>0.68</v>
      </c>
      <c r="L232" s="27">
        <f t="shared" si="40"/>
        <v>0.45000000000000007</v>
      </c>
      <c r="M232" s="18" t="s">
        <v>131</v>
      </c>
      <c r="N232" s="18">
        <v>0.68</v>
      </c>
      <c r="O232" s="18">
        <v>0.23</v>
      </c>
      <c r="P232" s="27">
        <f t="shared" si="48"/>
        <v>0.25982405151565169</v>
      </c>
      <c r="Q232" s="28">
        <f t="shared" si="46"/>
        <v>0.22500000000000003</v>
      </c>
      <c r="R232" s="16"/>
      <c r="T232" s="24">
        <f t="shared" si="47"/>
        <v>3.2574195840000026</v>
      </c>
    </row>
    <row r="233" spans="1:23" x14ac:dyDescent="0.25">
      <c r="A233" s="25">
        <v>229</v>
      </c>
      <c r="B233" s="18" t="s">
        <v>131</v>
      </c>
      <c r="C233" s="18" t="s">
        <v>557</v>
      </c>
      <c r="D233" s="18">
        <v>0.05</v>
      </c>
      <c r="E233" s="27">
        <v>0.49</v>
      </c>
      <c r="F233" s="18">
        <v>0.14000000000000001</v>
      </c>
      <c r="G233" s="18">
        <v>0.32</v>
      </c>
      <c r="H233" s="26" t="s">
        <v>32</v>
      </c>
      <c r="I233" s="18" t="s">
        <v>131</v>
      </c>
      <c r="J233" s="18" t="s">
        <v>131</v>
      </c>
      <c r="K233" s="18">
        <v>0.43</v>
      </c>
      <c r="L233" s="40">
        <f t="shared" ref="L233:L239" si="49">10^((LOG(W233,10)-4.3)/2.8)</f>
        <v>0.16406192615585688</v>
      </c>
      <c r="M233" s="18" t="s">
        <v>131</v>
      </c>
      <c r="N233" s="18" t="s">
        <v>131</v>
      </c>
      <c r="O233" s="18" t="s">
        <v>131</v>
      </c>
      <c r="P233" s="28">
        <f t="shared" si="48"/>
        <v>0.2334896141241532</v>
      </c>
      <c r="Q233" s="27" t="s">
        <v>131</v>
      </c>
      <c r="R233" s="16"/>
      <c r="T233" s="24">
        <f t="shared" si="47"/>
        <v>3.1505525039999984</v>
      </c>
      <c r="W233" s="1">
        <v>126.48</v>
      </c>
    </row>
    <row r="234" spans="1:23" x14ac:dyDescent="0.25">
      <c r="A234" s="25">
        <v>230</v>
      </c>
      <c r="B234" s="18" t="s">
        <v>131</v>
      </c>
      <c r="C234" s="18" t="s">
        <v>557</v>
      </c>
      <c r="D234" s="18">
        <v>0.04</v>
      </c>
      <c r="E234" s="27">
        <v>0.38</v>
      </c>
      <c r="F234" s="18">
        <v>0.17</v>
      </c>
      <c r="G234" s="18">
        <v>0.41</v>
      </c>
      <c r="H234" s="18" t="s">
        <v>6</v>
      </c>
      <c r="I234" s="18" t="s">
        <v>131</v>
      </c>
      <c r="J234" s="18" t="s">
        <v>131</v>
      </c>
      <c r="K234" s="18">
        <v>0.49</v>
      </c>
      <c r="L234" s="40">
        <f t="shared" si="49"/>
        <v>0.16417304161067384</v>
      </c>
      <c r="M234" s="18" t="s">
        <v>131</v>
      </c>
      <c r="N234" s="18" t="s">
        <v>131</v>
      </c>
      <c r="O234" s="18" t="s">
        <v>131</v>
      </c>
      <c r="P234" s="28">
        <f t="shared" si="48"/>
        <v>0.44420055326642272</v>
      </c>
      <c r="Q234" s="27" t="s">
        <v>131</v>
      </c>
      <c r="R234" s="16"/>
      <c r="T234" s="24">
        <f t="shared" si="47"/>
        <v>3.7936910640000008</v>
      </c>
      <c r="W234" s="1">
        <v>126.72</v>
      </c>
    </row>
    <row r="235" spans="1:23" x14ac:dyDescent="0.25">
      <c r="A235" s="25">
        <v>231</v>
      </c>
      <c r="B235" s="18" t="s">
        <v>131</v>
      </c>
      <c r="C235" s="18" t="s">
        <v>558</v>
      </c>
      <c r="D235" s="311">
        <v>0.5</v>
      </c>
      <c r="E235" s="311"/>
      <c r="F235" s="18">
        <v>0.05</v>
      </c>
      <c r="G235" s="18">
        <v>0.45</v>
      </c>
      <c r="H235" s="18" t="s">
        <v>51</v>
      </c>
      <c r="I235" s="18" t="s">
        <v>131</v>
      </c>
      <c r="J235" s="18" t="s">
        <v>131</v>
      </c>
      <c r="K235" s="18">
        <v>0.53</v>
      </c>
      <c r="L235" s="40">
        <f t="shared" si="49"/>
        <v>4.490182858902423E-2</v>
      </c>
      <c r="M235" s="18" t="s">
        <v>131</v>
      </c>
      <c r="N235" s="18" t="s">
        <v>131</v>
      </c>
      <c r="O235" s="18" t="s">
        <v>131</v>
      </c>
      <c r="P235" s="28">
        <f t="shared" si="48"/>
        <v>0.24510475558907627</v>
      </c>
      <c r="Q235" s="27" t="s">
        <v>131</v>
      </c>
      <c r="R235" s="16"/>
      <c r="T235" s="24">
        <f>6.531-(7.326*K235)+(15.8*(G235^2))+(3.809*(K235^2))+(3.44*((D235))*G235)-(4.989*(D235)*K235)+(16.1*((D235)^2)*(K235^2))+(16*G235*(K235^2))-(13.6*((D235)^2)*G235)-(34.8*(G235^2)*K235)-(7.99*((D235)^2)*K235)</f>
        <v>3.1991006000000022</v>
      </c>
      <c r="W235" s="1">
        <v>3.36</v>
      </c>
    </row>
    <row r="236" spans="1:23" x14ac:dyDescent="0.25">
      <c r="A236" s="25">
        <v>232</v>
      </c>
      <c r="B236" s="18" t="s">
        <v>131</v>
      </c>
      <c r="C236" s="18" t="s">
        <v>564</v>
      </c>
      <c r="D236" s="307">
        <v>0.19</v>
      </c>
      <c r="E236" s="307"/>
      <c r="F236" s="18">
        <v>0.16</v>
      </c>
      <c r="G236" s="18">
        <v>0.65</v>
      </c>
      <c r="H236" s="18" t="s">
        <v>194</v>
      </c>
      <c r="I236" s="18" t="s">
        <v>131</v>
      </c>
      <c r="J236" s="18" t="s">
        <v>131</v>
      </c>
      <c r="K236" s="18">
        <v>0.46</v>
      </c>
      <c r="L236" s="40">
        <f t="shared" si="49"/>
        <v>8.8638236192612144E-2</v>
      </c>
      <c r="M236" s="18" t="s">
        <v>131</v>
      </c>
      <c r="N236" s="18" t="s">
        <v>131</v>
      </c>
      <c r="O236" s="18" t="s">
        <v>131</v>
      </c>
      <c r="P236" s="28">
        <f t="shared" si="48"/>
        <v>3.1099097609917852</v>
      </c>
      <c r="Q236" s="27" t="s">
        <v>131</v>
      </c>
      <c r="R236" s="16"/>
      <c r="T236" s="24">
        <f>6.531-(7.326*K236)+(15.8*(G236^2))+(3.809*(K236^2))+(3.44*((D236))*G236)-(4.989*(D236)*K236)+(16.1*((D236)^2)*(K236^2))+(16*G236*(K236^2))-(13.6*((D236)^2)*G236)-(34.8*(G236^2)*K236)-(7.99*((D236)^2)*K236)</f>
        <v>5.7397638960000004</v>
      </c>
      <c r="W236" s="1">
        <v>22.56</v>
      </c>
    </row>
    <row r="237" spans="1:23" x14ac:dyDescent="0.25">
      <c r="A237" s="25">
        <v>233</v>
      </c>
      <c r="B237" s="18" t="s">
        <v>178</v>
      </c>
      <c r="C237" s="18" t="s">
        <v>131</v>
      </c>
      <c r="D237" s="307">
        <v>0.38</v>
      </c>
      <c r="E237" s="307"/>
      <c r="F237" s="18">
        <f>1-G237-D237</f>
        <v>0.47</v>
      </c>
      <c r="G237" s="18">
        <v>0.15</v>
      </c>
      <c r="H237" s="18" t="s">
        <v>305</v>
      </c>
      <c r="I237" s="17">
        <f>K237-J237</f>
        <v>8.0000000000000016E-2</v>
      </c>
      <c r="J237" s="17">
        <v>0.36</v>
      </c>
      <c r="K237" s="18">
        <v>0.44</v>
      </c>
      <c r="L237" s="40">
        <f t="shared" si="49"/>
        <v>0.12729910761910579</v>
      </c>
      <c r="M237" s="18" t="s">
        <v>131</v>
      </c>
      <c r="N237" s="18" t="s">
        <v>131</v>
      </c>
      <c r="O237" s="18" t="s">
        <v>131</v>
      </c>
      <c r="P237" s="28">
        <f t="shared" si="48"/>
        <v>0.34137004914261126</v>
      </c>
      <c r="Q237" s="27" t="s">
        <v>131</v>
      </c>
      <c r="R237" s="25"/>
      <c r="T237" s="24">
        <f>6.531-(7.326*K237)+(15.8*(G237^2))+(3.809*(K237^2))+(3.44*((D237))*G237)-(4.989*(D237)*K237)+(16.1*((D237)^2)*(K237^2))+(16*G237*(K237^2))-(13.6*((D237)^2)*G237)-(34.8*(G237^2)*K237)-(7.99*((D237)^2)*K237)</f>
        <v>3.5303819840000008</v>
      </c>
      <c r="W237" s="1">
        <v>62.16</v>
      </c>
    </row>
    <row r="238" spans="1:23" x14ac:dyDescent="0.25">
      <c r="A238" s="25">
        <v>234</v>
      </c>
      <c r="B238" s="18" t="s">
        <v>245</v>
      </c>
      <c r="C238" s="18" t="s">
        <v>131</v>
      </c>
      <c r="D238" s="307">
        <v>0.22</v>
      </c>
      <c r="E238" s="307"/>
      <c r="F238" s="18">
        <f>1-G238-D238</f>
        <v>0.34000000000000008</v>
      </c>
      <c r="G238" s="18">
        <v>0.44</v>
      </c>
      <c r="H238" s="18" t="s">
        <v>6</v>
      </c>
      <c r="I238" s="53">
        <f>K238-J238</f>
        <v>0.10000000000000003</v>
      </c>
      <c r="J238" s="53">
        <v>0.3</v>
      </c>
      <c r="K238" s="27">
        <v>0.4</v>
      </c>
      <c r="L238" s="40">
        <f t="shared" si="49"/>
        <v>3.3177506824393785E-2</v>
      </c>
      <c r="M238" s="18" t="s">
        <v>131</v>
      </c>
      <c r="N238" s="18" t="s">
        <v>131</v>
      </c>
      <c r="O238" s="18" t="s">
        <v>131</v>
      </c>
      <c r="P238" s="28">
        <f t="shared" si="48"/>
        <v>1.953385876931292</v>
      </c>
      <c r="Q238" s="27" t="s">
        <v>131</v>
      </c>
      <c r="R238" s="16"/>
      <c r="T238" s="24">
        <f>6.531-(7.326*K238)+(15.8*(G238^2))+(3.809*(K238^2))+(3.44*((D238))*G238)-(4.989*(D238)*K238)+(16.1*((D238)^2)*(K238^2))+(16*G238*(K238^2))-(13.6*((D238)^2)*G238)-(34.8*(G238^2)*K238)-(7.99*((D238)^2)*K238)</f>
        <v>5.2747343999999989</v>
      </c>
      <c r="W238" s="1">
        <v>1.44</v>
      </c>
    </row>
    <row r="239" spans="1:23" x14ac:dyDescent="0.25">
      <c r="A239" s="33">
        <v>235</v>
      </c>
      <c r="B239" s="34" t="s">
        <v>245</v>
      </c>
      <c r="C239" s="34" t="s">
        <v>131</v>
      </c>
      <c r="D239" s="308">
        <v>0.22</v>
      </c>
      <c r="E239" s="308"/>
      <c r="F239" s="34">
        <f>1-G239-D239</f>
        <v>0.34000000000000008</v>
      </c>
      <c r="G239" s="34">
        <v>0.44</v>
      </c>
      <c r="H239" s="34" t="s">
        <v>6</v>
      </c>
      <c r="I239" s="54">
        <f>K239-J239</f>
        <v>7.0000000000000007E-2</v>
      </c>
      <c r="J239" s="54">
        <v>0.31</v>
      </c>
      <c r="K239" s="34">
        <v>0.38</v>
      </c>
      <c r="L239" s="43">
        <f t="shared" si="49"/>
        <v>1.1381255612286457E-2</v>
      </c>
      <c r="M239" s="34" t="s">
        <v>131</v>
      </c>
      <c r="N239" s="34" t="s">
        <v>131</v>
      </c>
      <c r="O239" s="34" t="s">
        <v>131</v>
      </c>
      <c r="P239" s="38">
        <f t="shared" si="48"/>
        <v>2.2235726185685833</v>
      </c>
      <c r="Q239" s="36" t="s">
        <v>131</v>
      </c>
      <c r="R239" s="52"/>
      <c r="T239" s="24">
        <f>6.531-(7.326*K239)+(15.8*(G239^2))+(3.809*(K239^2))+(3.44*((D239))*G239)-(4.989*(D239)*K239)+(16.1*((D239)^2)*(K239^2))+(16*G239*(K239^2))-(13.6*((D239)^2)*G239)-(34.8*(G239^2)*K239)-(7.99*((D239)^2)*K239)</f>
        <v>5.4042853759999989</v>
      </c>
      <c r="W239" s="1">
        <v>7.1999999999999995E-2</v>
      </c>
    </row>
  </sheetData>
  <mergeCells count="100">
    <mergeCell ref="M2:O2"/>
    <mergeCell ref="D4:G4"/>
    <mergeCell ref="I4:O4"/>
    <mergeCell ref="P4:Q4"/>
    <mergeCell ref="D85:E85"/>
    <mergeCell ref="D80:E80"/>
    <mergeCell ref="D81:E81"/>
    <mergeCell ref="D32:E32"/>
    <mergeCell ref="D49:E49"/>
    <mergeCell ref="I2:K2"/>
    <mergeCell ref="D27:E27"/>
    <mergeCell ref="D25:E25"/>
    <mergeCell ref="D26:E26"/>
    <mergeCell ref="D2:E2"/>
    <mergeCell ref="D50:E50"/>
    <mergeCell ref="D86:E86"/>
    <mergeCell ref="D87:E87"/>
    <mergeCell ref="D82:E82"/>
    <mergeCell ref="D83:E83"/>
    <mergeCell ref="D84:E84"/>
    <mergeCell ref="D91:E91"/>
    <mergeCell ref="D92:E92"/>
    <mergeCell ref="D93:E93"/>
    <mergeCell ref="D88:E88"/>
    <mergeCell ref="D89:E89"/>
    <mergeCell ref="D90:E90"/>
    <mergeCell ref="D97:E97"/>
    <mergeCell ref="D98:E98"/>
    <mergeCell ref="D99:E99"/>
    <mergeCell ref="D100:E100"/>
    <mergeCell ref="D94:E94"/>
    <mergeCell ref="D95:E95"/>
    <mergeCell ref="D96:E96"/>
    <mergeCell ref="D107:E107"/>
    <mergeCell ref="D108:E108"/>
    <mergeCell ref="D109:E109"/>
    <mergeCell ref="D110:E110"/>
    <mergeCell ref="D101:E101"/>
    <mergeCell ref="D105:E105"/>
    <mergeCell ref="D116:E116"/>
    <mergeCell ref="D117:E117"/>
    <mergeCell ref="D115:E115"/>
    <mergeCell ref="D114:E114"/>
    <mergeCell ref="D111:E111"/>
    <mergeCell ref="D112:E112"/>
    <mergeCell ref="D113:E113"/>
    <mergeCell ref="D122:E122"/>
    <mergeCell ref="D121:E121"/>
    <mergeCell ref="D119:E119"/>
    <mergeCell ref="D120:E120"/>
    <mergeCell ref="D118:E118"/>
    <mergeCell ref="D126:E126"/>
    <mergeCell ref="D127:E127"/>
    <mergeCell ref="D128:E128"/>
    <mergeCell ref="D125:E125"/>
    <mergeCell ref="D123:E123"/>
    <mergeCell ref="D124:E124"/>
    <mergeCell ref="D132:E132"/>
    <mergeCell ref="D133:E133"/>
    <mergeCell ref="D134:E134"/>
    <mergeCell ref="D131:E131"/>
    <mergeCell ref="D129:E129"/>
    <mergeCell ref="D130:E130"/>
    <mergeCell ref="D147:E147"/>
    <mergeCell ref="D148:E148"/>
    <mergeCell ref="D151:E151"/>
    <mergeCell ref="D135:E135"/>
    <mergeCell ref="D136:E136"/>
    <mergeCell ref="D137:E137"/>
    <mergeCell ref="D138:E138"/>
    <mergeCell ref="D146:E146"/>
    <mergeCell ref="D206:E206"/>
    <mergeCell ref="D205:E205"/>
    <mergeCell ref="D209:E209"/>
    <mergeCell ref="D223:E223"/>
    <mergeCell ref="D152:E152"/>
    <mergeCell ref="D153:E153"/>
    <mergeCell ref="D157:E157"/>
    <mergeCell ref="D175:E175"/>
    <mergeCell ref="D190:E190"/>
    <mergeCell ref="D197:E197"/>
    <mergeCell ref="D196:E196"/>
    <mergeCell ref="D199:E199"/>
    <mergeCell ref="D198:E198"/>
    <mergeCell ref="D238:E238"/>
    <mergeCell ref="D239:E239"/>
    <mergeCell ref="P2:Q2"/>
    <mergeCell ref="D236:E236"/>
    <mergeCell ref="D237:E237"/>
    <mergeCell ref="D235:E235"/>
    <mergeCell ref="D207:E207"/>
    <mergeCell ref="D208:E208"/>
    <mergeCell ref="D224:E224"/>
    <mergeCell ref="D225:E225"/>
    <mergeCell ref="D226:E226"/>
    <mergeCell ref="D201:E201"/>
    <mergeCell ref="D200:E200"/>
    <mergeCell ref="D203:E203"/>
    <mergeCell ref="D204:E204"/>
    <mergeCell ref="D202:E20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0101-2ED0-4C5F-834E-2B75D9F139E7}">
  <dimension ref="A1:AC385"/>
  <sheetViews>
    <sheetView workbookViewId="0">
      <selection activeCell="I145" sqref="I145"/>
    </sheetView>
  </sheetViews>
  <sheetFormatPr defaultColWidth="9.140625" defaultRowHeight="12.75" x14ac:dyDescent="0.2"/>
  <cols>
    <col min="1" max="1" width="9.140625" style="135"/>
    <col min="2" max="2" width="5.42578125" style="177" customWidth="1"/>
    <col min="3" max="3" width="5.5703125" style="135" customWidth="1"/>
    <col min="4" max="6" width="7.85546875" style="135" customWidth="1"/>
    <col min="7" max="7" width="5.5703125" style="135" customWidth="1"/>
    <col min="8" max="8" width="6.140625" style="135" customWidth="1"/>
    <col min="9" max="9" width="20.42578125" style="135" customWidth="1"/>
    <col min="10" max="10" width="6.42578125" style="135" customWidth="1"/>
    <col min="11" max="12" width="7.140625" style="135" customWidth="1"/>
    <col min="13" max="13" width="7" style="135" customWidth="1"/>
    <col min="14" max="14" width="6.5703125" style="135" customWidth="1"/>
    <col min="15" max="15" width="6.7109375" style="135" customWidth="1"/>
    <col min="16" max="16" width="6.42578125" style="135" customWidth="1"/>
    <col min="17" max="24" width="7.140625" style="135" customWidth="1"/>
    <col min="25" max="25" width="9" style="135" customWidth="1"/>
    <col min="26" max="26" width="8.140625" style="135" customWidth="1"/>
    <col min="27" max="27" width="8.5703125" style="135" customWidth="1"/>
    <col min="28" max="28" width="3.85546875" style="177" customWidth="1"/>
    <col min="29" max="29" width="13.85546875" style="135" customWidth="1"/>
    <col min="30" max="16384" width="9.140625" style="135"/>
  </cols>
  <sheetData>
    <row r="1" spans="1:29" x14ac:dyDescent="0.2">
      <c r="A1" s="133"/>
      <c r="B1" s="134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4"/>
      <c r="AC1" s="133"/>
    </row>
    <row r="2" spans="1:29" ht="15" customHeight="1" x14ac:dyDescent="0.2">
      <c r="A2" s="133"/>
      <c r="B2" s="322" t="s">
        <v>0</v>
      </c>
      <c r="C2" s="322" t="s">
        <v>624</v>
      </c>
      <c r="D2" s="322" t="s">
        <v>16</v>
      </c>
      <c r="E2" s="316" t="s">
        <v>604</v>
      </c>
      <c r="F2" s="317"/>
      <c r="G2" s="317"/>
      <c r="H2" s="318"/>
      <c r="I2" s="322" t="s">
        <v>28</v>
      </c>
      <c r="J2" s="316" t="s">
        <v>129</v>
      </c>
      <c r="K2" s="317"/>
      <c r="L2" s="178" t="s">
        <v>7</v>
      </c>
      <c r="M2" s="317" t="s">
        <v>11</v>
      </c>
      <c r="N2" s="317"/>
      <c r="O2" s="317"/>
      <c r="P2" s="179"/>
      <c r="Q2" s="316" t="s">
        <v>14</v>
      </c>
      <c r="R2" s="317"/>
      <c r="S2" s="317"/>
      <c r="T2" s="317"/>
      <c r="U2" s="317"/>
      <c r="V2" s="317"/>
      <c r="W2" s="317"/>
      <c r="X2" s="317"/>
      <c r="Y2" s="317"/>
      <c r="Z2" s="317"/>
      <c r="AA2" s="318"/>
      <c r="AB2" s="322" t="s">
        <v>33</v>
      </c>
      <c r="AC2" s="133"/>
    </row>
    <row r="3" spans="1:29" ht="25.5" x14ac:dyDescent="0.2">
      <c r="A3" s="133"/>
      <c r="B3" s="323"/>
      <c r="C3" s="323"/>
      <c r="D3" s="323"/>
      <c r="E3" s="180" t="s">
        <v>605</v>
      </c>
      <c r="F3" s="181" t="s">
        <v>606</v>
      </c>
      <c r="G3" s="182" t="s">
        <v>5</v>
      </c>
      <c r="H3" s="183" t="s">
        <v>6</v>
      </c>
      <c r="I3" s="323"/>
      <c r="J3" s="184" t="s">
        <v>130</v>
      </c>
      <c r="K3" s="185" t="s">
        <v>1040</v>
      </c>
      <c r="L3" s="186"/>
      <c r="M3" s="185" t="s">
        <v>8</v>
      </c>
      <c r="N3" s="185" t="s">
        <v>9</v>
      </c>
      <c r="O3" s="185" t="s">
        <v>10</v>
      </c>
      <c r="P3" s="185" t="s">
        <v>597</v>
      </c>
      <c r="Q3" s="279" t="s">
        <v>1055</v>
      </c>
      <c r="R3" s="278" t="s">
        <v>1056</v>
      </c>
      <c r="S3" s="278" t="s">
        <v>1057</v>
      </c>
      <c r="T3" s="278" t="s">
        <v>1058</v>
      </c>
      <c r="U3" s="278" t="s">
        <v>307</v>
      </c>
      <c r="V3" s="185" t="s">
        <v>12</v>
      </c>
      <c r="W3" s="185" t="s">
        <v>1059</v>
      </c>
      <c r="X3" s="185" t="s">
        <v>1060</v>
      </c>
      <c r="Y3" s="185" t="s">
        <v>1061</v>
      </c>
      <c r="Z3" s="185" t="s">
        <v>1062</v>
      </c>
      <c r="AA3" s="185" t="s">
        <v>13</v>
      </c>
      <c r="AB3" s="323"/>
      <c r="AC3" s="133"/>
    </row>
    <row r="4" spans="1:29" ht="17.25" customHeight="1" x14ac:dyDescent="0.2">
      <c r="A4" s="133"/>
      <c r="B4" s="324"/>
      <c r="C4" s="324"/>
      <c r="D4" s="187" t="s">
        <v>15</v>
      </c>
      <c r="E4" s="319" t="s">
        <v>1041</v>
      </c>
      <c r="F4" s="319"/>
      <c r="G4" s="319"/>
      <c r="H4" s="319"/>
      <c r="I4" s="187" t="s">
        <v>29</v>
      </c>
      <c r="J4" s="320" t="s">
        <v>1042</v>
      </c>
      <c r="K4" s="319"/>
      <c r="L4" s="187" t="s">
        <v>1043</v>
      </c>
      <c r="M4" s="319" t="s">
        <v>1044</v>
      </c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21"/>
      <c r="AB4" s="324"/>
      <c r="AC4" s="133"/>
    </row>
    <row r="5" spans="1:29" x14ac:dyDescent="0.2">
      <c r="A5" s="133"/>
      <c r="B5" s="136">
        <v>1</v>
      </c>
      <c r="C5" s="137" t="s">
        <v>17</v>
      </c>
      <c r="D5" s="137" t="s">
        <v>23</v>
      </c>
      <c r="E5" s="138">
        <v>0.25</v>
      </c>
      <c r="F5" s="137">
        <v>0.45</v>
      </c>
      <c r="G5" s="137">
        <v>0.17</v>
      </c>
      <c r="H5" s="137">
        <v>0.13</v>
      </c>
      <c r="I5" s="137" t="s">
        <v>31</v>
      </c>
      <c r="J5" s="137">
        <v>1.53</v>
      </c>
      <c r="K5" s="137" t="s">
        <v>131</v>
      </c>
      <c r="L5" s="137">
        <v>1050</v>
      </c>
      <c r="M5" s="138">
        <v>0.22</v>
      </c>
      <c r="N5" s="138">
        <v>0.2</v>
      </c>
      <c r="O5" s="138">
        <v>0.42</v>
      </c>
      <c r="P5" s="138">
        <f t="shared" ref="P5:P68" si="0">O5-AA5</f>
        <v>0.31999999999999995</v>
      </c>
      <c r="Q5" s="271">
        <v>0.42</v>
      </c>
      <c r="R5" s="271" t="s">
        <v>131</v>
      </c>
      <c r="S5" s="271" t="s">
        <v>131</v>
      </c>
      <c r="T5" s="271" t="s">
        <v>131</v>
      </c>
      <c r="U5" s="271" t="s">
        <v>131</v>
      </c>
      <c r="V5" s="138">
        <v>0.19</v>
      </c>
      <c r="W5" s="271" t="s">
        <v>131</v>
      </c>
      <c r="X5" s="271" t="s">
        <v>131</v>
      </c>
      <c r="Y5" s="271" t="s">
        <v>131</v>
      </c>
      <c r="Z5" s="271" t="s">
        <v>131</v>
      </c>
      <c r="AA5" s="138">
        <v>0.1</v>
      </c>
      <c r="AB5" s="139" t="s">
        <v>34</v>
      </c>
      <c r="AC5" s="133"/>
    </row>
    <row r="6" spans="1:29" x14ac:dyDescent="0.2">
      <c r="A6" s="133"/>
      <c r="B6" s="140"/>
      <c r="C6" s="137" t="s">
        <v>18</v>
      </c>
      <c r="D6" s="141" t="s">
        <v>30</v>
      </c>
      <c r="E6" s="137">
        <v>0.28000000000000003</v>
      </c>
      <c r="F6" s="137">
        <v>0.46</v>
      </c>
      <c r="G6" s="137">
        <v>0.11</v>
      </c>
      <c r="H6" s="137">
        <v>0.15</v>
      </c>
      <c r="I6" s="137" t="s">
        <v>31</v>
      </c>
      <c r="J6" s="137">
        <v>1.51</v>
      </c>
      <c r="K6" s="137" t="s">
        <v>131</v>
      </c>
      <c r="L6" s="137">
        <v>786</v>
      </c>
      <c r="M6" s="138">
        <v>0.23</v>
      </c>
      <c r="N6" s="138">
        <v>0.2</v>
      </c>
      <c r="O6" s="138">
        <v>0.43</v>
      </c>
      <c r="P6" s="138">
        <f t="shared" si="0"/>
        <v>0.32</v>
      </c>
      <c r="Q6" s="271">
        <v>0.43</v>
      </c>
      <c r="R6" s="271" t="s">
        <v>131</v>
      </c>
      <c r="S6" s="271" t="s">
        <v>131</v>
      </c>
      <c r="T6" s="271" t="s">
        <v>131</v>
      </c>
      <c r="U6" s="271" t="s">
        <v>131</v>
      </c>
      <c r="V6" s="138">
        <v>0.2</v>
      </c>
      <c r="W6" s="271" t="s">
        <v>131</v>
      </c>
      <c r="X6" s="271" t="s">
        <v>131</v>
      </c>
      <c r="Y6" s="271" t="s">
        <v>131</v>
      </c>
      <c r="Z6" s="271" t="s">
        <v>131</v>
      </c>
      <c r="AA6" s="138">
        <v>0.11</v>
      </c>
      <c r="AB6" s="142"/>
      <c r="AC6" s="133"/>
    </row>
    <row r="7" spans="1:29" x14ac:dyDescent="0.2">
      <c r="A7" s="133"/>
      <c r="B7" s="140"/>
      <c r="C7" s="137" t="s">
        <v>19</v>
      </c>
      <c r="D7" s="137" t="s">
        <v>24</v>
      </c>
      <c r="E7" s="137">
        <v>0.13</v>
      </c>
      <c r="F7" s="137">
        <v>0.28000000000000003</v>
      </c>
      <c r="G7" s="137">
        <v>0.18</v>
      </c>
      <c r="H7" s="137">
        <v>0.31</v>
      </c>
      <c r="I7" s="137" t="s">
        <v>32</v>
      </c>
      <c r="J7" s="137">
        <v>1.34</v>
      </c>
      <c r="K7" s="137" t="s">
        <v>131</v>
      </c>
      <c r="L7" s="137">
        <v>186</v>
      </c>
      <c r="M7" s="138">
        <v>0.19</v>
      </c>
      <c r="N7" s="138">
        <v>0.3</v>
      </c>
      <c r="O7" s="138">
        <v>0.49</v>
      </c>
      <c r="P7" s="138">
        <f t="shared" si="0"/>
        <v>0.31999999999999995</v>
      </c>
      <c r="Q7" s="271">
        <v>0.49</v>
      </c>
      <c r="R7" s="143" t="s">
        <v>131</v>
      </c>
      <c r="S7" s="143" t="s">
        <v>131</v>
      </c>
      <c r="T7" s="143" t="s">
        <v>131</v>
      </c>
      <c r="U7" s="143" t="s">
        <v>131</v>
      </c>
      <c r="V7" s="138">
        <v>0.28000000000000003</v>
      </c>
      <c r="W7" s="143" t="s">
        <v>131</v>
      </c>
      <c r="X7" s="143" t="s">
        <v>131</v>
      </c>
      <c r="Y7" s="143" t="s">
        <v>131</v>
      </c>
      <c r="Z7" s="143" t="s">
        <v>131</v>
      </c>
      <c r="AA7" s="138">
        <v>0.17</v>
      </c>
      <c r="AB7" s="142"/>
      <c r="AC7" s="133"/>
    </row>
    <row r="8" spans="1:29" x14ac:dyDescent="0.2">
      <c r="A8" s="133"/>
      <c r="B8" s="140"/>
      <c r="C8" s="137" t="s">
        <v>20</v>
      </c>
      <c r="D8" s="137" t="s">
        <v>25</v>
      </c>
      <c r="E8" s="137">
        <v>0.14000000000000001</v>
      </c>
      <c r="F8" s="137">
        <v>0.28000000000000003</v>
      </c>
      <c r="G8" s="137">
        <v>0.25</v>
      </c>
      <c r="H8" s="137">
        <v>0.33</v>
      </c>
      <c r="I8" s="137" t="s">
        <v>32</v>
      </c>
      <c r="J8" s="137">
        <v>1.34</v>
      </c>
      <c r="K8" s="137" t="s">
        <v>131</v>
      </c>
      <c r="L8" s="137">
        <v>156</v>
      </c>
      <c r="M8" s="138">
        <v>0.2</v>
      </c>
      <c r="N8" s="138">
        <v>0.3</v>
      </c>
      <c r="O8" s="138">
        <v>0.5</v>
      </c>
      <c r="P8" s="138">
        <f t="shared" si="0"/>
        <v>0.32</v>
      </c>
      <c r="Q8" s="271">
        <v>0.5</v>
      </c>
      <c r="R8" s="271" t="s">
        <v>131</v>
      </c>
      <c r="S8" s="271" t="s">
        <v>131</v>
      </c>
      <c r="T8" s="271" t="s">
        <v>131</v>
      </c>
      <c r="U8" s="271" t="s">
        <v>131</v>
      </c>
      <c r="V8" s="138">
        <v>0.28999999999999998</v>
      </c>
      <c r="W8" s="271" t="s">
        <v>131</v>
      </c>
      <c r="X8" s="271" t="s">
        <v>131</v>
      </c>
      <c r="Y8" s="271" t="s">
        <v>131</v>
      </c>
      <c r="Z8" s="271" t="s">
        <v>131</v>
      </c>
      <c r="AA8" s="138">
        <v>0.18</v>
      </c>
      <c r="AB8" s="142"/>
      <c r="AC8" s="133"/>
    </row>
    <row r="9" spans="1:29" x14ac:dyDescent="0.2">
      <c r="A9" s="133"/>
      <c r="B9" s="140"/>
      <c r="C9" s="137" t="s">
        <v>21</v>
      </c>
      <c r="D9" s="137" t="s">
        <v>26</v>
      </c>
      <c r="E9" s="137">
        <v>0.12</v>
      </c>
      <c r="F9" s="137">
        <v>0.31</v>
      </c>
      <c r="G9" s="137">
        <v>0.25</v>
      </c>
      <c r="H9" s="137">
        <v>0.32</v>
      </c>
      <c r="I9" s="137" t="s">
        <v>32</v>
      </c>
      <c r="J9" s="137">
        <v>1.34</v>
      </c>
      <c r="K9" s="137" t="s">
        <v>131</v>
      </c>
      <c r="L9" s="137">
        <v>168</v>
      </c>
      <c r="M9" s="138">
        <v>0.19</v>
      </c>
      <c r="N9" s="138">
        <v>0.3</v>
      </c>
      <c r="O9" s="138">
        <v>0.49</v>
      </c>
      <c r="P9" s="138">
        <f t="shared" si="0"/>
        <v>0.31</v>
      </c>
      <c r="Q9" s="271">
        <v>0.49</v>
      </c>
      <c r="R9" s="271" t="s">
        <v>131</v>
      </c>
      <c r="S9" s="271" t="s">
        <v>131</v>
      </c>
      <c r="T9" s="271" t="s">
        <v>131</v>
      </c>
      <c r="U9" s="271" t="s">
        <v>131</v>
      </c>
      <c r="V9" s="138">
        <v>0.3</v>
      </c>
      <c r="W9" s="271" t="s">
        <v>131</v>
      </c>
      <c r="X9" s="271" t="s">
        <v>131</v>
      </c>
      <c r="Y9" s="271" t="s">
        <v>131</v>
      </c>
      <c r="Z9" s="271" t="s">
        <v>131</v>
      </c>
      <c r="AA9" s="138">
        <v>0.18</v>
      </c>
      <c r="AB9" s="142"/>
      <c r="AC9" s="133"/>
    </row>
    <row r="10" spans="1:29" x14ac:dyDescent="0.2">
      <c r="A10" s="133"/>
      <c r="B10" s="144"/>
      <c r="C10" s="145" t="s">
        <v>22</v>
      </c>
      <c r="D10" s="145" t="s">
        <v>27</v>
      </c>
      <c r="E10" s="145">
        <v>0.13</v>
      </c>
      <c r="F10" s="146">
        <v>0.3</v>
      </c>
      <c r="G10" s="145">
        <v>0.17</v>
      </c>
      <c r="H10" s="146">
        <v>0.4</v>
      </c>
      <c r="I10" s="145" t="s">
        <v>32</v>
      </c>
      <c r="J10" s="145">
        <v>1.31</v>
      </c>
      <c r="K10" s="145" t="s">
        <v>131</v>
      </c>
      <c r="L10" s="145">
        <v>102</v>
      </c>
      <c r="M10" s="146">
        <v>0.18</v>
      </c>
      <c r="N10" s="146">
        <v>0.33</v>
      </c>
      <c r="O10" s="146">
        <v>0.51</v>
      </c>
      <c r="P10" s="146">
        <f t="shared" si="0"/>
        <v>0.29000000000000004</v>
      </c>
      <c r="Q10" s="273">
        <v>0.51</v>
      </c>
      <c r="R10" s="273" t="s">
        <v>131</v>
      </c>
      <c r="S10" s="273" t="s">
        <v>131</v>
      </c>
      <c r="T10" s="273" t="s">
        <v>131</v>
      </c>
      <c r="U10" s="273" t="s">
        <v>131</v>
      </c>
      <c r="V10" s="146">
        <v>0.34</v>
      </c>
      <c r="W10" s="273" t="s">
        <v>131</v>
      </c>
      <c r="X10" s="273" t="s">
        <v>131</v>
      </c>
      <c r="Y10" s="273" t="s">
        <v>131</v>
      </c>
      <c r="Z10" s="273" t="s">
        <v>131</v>
      </c>
      <c r="AA10" s="146">
        <v>0.22</v>
      </c>
      <c r="AB10" s="147"/>
      <c r="AC10" s="133"/>
    </row>
    <row r="11" spans="1:29" x14ac:dyDescent="0.2">
      <c r="A11" s="133"/>
      <c r="B11" s="148">
        <v>2</v>
      </c>
      <c r="C11" s="149" t="s">
        <v>17</v>
      </c>
      <c r="D11" s="149" t="s">
        <v>36</v>
      </c>
      <c r="E11" s="149">
        <v>0.34</v>
      </c>
      <c r="F11" s="150">
        <v>0.3</v>
      </c>
      <c r="G11" s="149">
        <v>0.26</v>
      </c>
      <c r="H11" s="150">
        <v>0.1</v>
      </c>
      <c r="I11" s="149" t="s">
        <v>31</v>
      </c>
      <c r="J11" s="149">
        <v>1.56</v>
      </c>
      <c r="K11" s="149" t="s">
        <v>131</v>
      </c>
      <c r="L11" s="149">
        <v>1602</v>
      </c>
      <c r="M11" s="149">
        <v>0.21</v>
      </c>
      <c r="N11" s="149">
        <v>0.2</v>
      </c>
      <c r="O11" s="149">
        <v>0.41</v>
      </c>
      <c r="P11" s="138">
        <f t="shared" si="0"/>
        <v>0.31999999999999995</v>
      </c>
      <c r="Q11" s="274">
        <v>0.41</v>
      </c>
      <c r="R11" s="274" t="s">
        <v>131</v>
      </c>
      <c r="S11" s="274" t="s">
        <v>131</v>
      </c>
      <c r="T11" s="274" t="s">
        <v>131</v>
      </c>
      <c r="U11" s="274" t="s">
        <v>131</v>
      </c>
      <c r="V11" s="149">
        <v>0.17</v>
      </c>
      <c r="W11" s="274" t="s">
        <v>131</v>
      </c>
      <c r="X11" s="274" t="s">
        <v>131</v>
      </c>
      <c r="Y11" s="274" t="s">
        <v>131</v>
      </c>
      <c r="Z11" s="274" t="s">
        <v>131</v>
      </c>
      <c r="AA11" s="149">
        <v>0.09</v>
      </c>
      <c r="AB11" s="151" t="s">
        <v>34</v>
      </c>
      <c r="AC11" s="133"/>
    </row>
    <row r="12" spans="1:29" x14ac:dyDescent="0.2">
      <c r="A12" s="133"/>
      <c r="B12" s="140"/>
      <c r="C12" s="152" t="s">
        <v>35</v>
      </c>
      <c r="D12" s="152" t="s">
        <v>37</v>
      </c>
      <c r="E12" s="152">
        <v>0.36</v>
      </c>
      <c r="F12" s="152">
        <v>0.37</v>
      </c>
      <c r="G12" s="152">
        <v>0.12</v>
      </c>
      <c r="H12" s="152">
        <v>0.15</v>
      </c>
      <c r="I12" s="152" t="s">
        <v>31</v>
      </c>
      <c r="J12" s="152">
        <v>1.51</v>
      </c>
      <c r="K12" s="152" t="s">
        <v>131</v>
      </c>
      <c r="L12" s="152">
        <v>786</v>
      </c>
      <c r="M12" s="152">
        <v>0.23</v>
      </c>
      <c r="N12" s="152">
        <v>0.2</v>
      </c>
      <c r="O12" s="152">
        <v>0.43</v>
      </c>
      <c r="P12" s="138">
        <f t="shared" si="0"/>
        <v>0.32</v>
      </c>
      <c r="Q12" s="275">
        <v>0.43</v>
      </c>
      <c r="R12" s="275" t="s">
        <v>131</v>
      </c>
      <c r="S12" s="275" t="s">
        <v>131</v>
      </c>
      <c r="T12" s="275" t="s">
        <v>131</v>
      </c>
      <c r="U12" s="275" t="s">
        <v>131</v>
      </c>
      <c r="V12" s="152">
        <v>0.19</v>
      </c>
      <c r="W12" s="275" t="s">
        <v>131</v>
      </c>
      <c r="X12" s="275" t="s">
        <v>131</v>
      </c>
      <c r="Y12" s="275" t="s">
        <v>131</v>
      </c>
      <c r="Z12" s="275" t="s">
        <v>131</v>
      </c>
      <c r="AA12" s="152">
        <v>0.11</v>
      </c>
      <c r="AB12" s="153"/>
      <c r="AC12" s="133"/>
    </row>
    <row r="13" spans="1:29" x14ac:dyDescent="0.2">
      <c r="A13" s="133"/>
      <c r="B13" s="140"/>
      <c r="C13" s="152" t="s">
        <v>20</v>
      </c>
      <c r="D13" s="152" t="s">
        <v>38</v>
      </c>
      <c r="E13" s="152">
        <v>0.23</v>
      </c>
      <c r="F13" s="152">
        <v>0.25</v>
      </c>
      <c r="G13" s="152">
        <v>0.23</v>
      </c>
      <c r="H13" s="152">
        <v>0.28999999999999998</v>
      </c>
      <c r="I13" s="152" t="s">
        <v>32</v>
      </c>
      <c r="J13" s="152">
        <v>1.37</v>
      </c>
      <c r="K13" s="152" t="s">
        <v>131</v>
      </c>
      <c r="L13" s="152">
        <v>198</v>
      </c>
      <c r="M13" s="152">
        <v>0.2</v>
      </c>
      <c r="N13" s="152">
        <v>0.28000000000000003</v>
      </c>
      <c r="O13" s="152">
        <v>0.48</v>
      </c>
      <c r="P13" s="138">
        <f t="shared" si="0"/>
        <v>0.30999999999999994</v>
      </c>
      <c r="Q13" s="275">
        <v>0.48</v>
      </c>
      <c r="R13" s="275" t="s">
        <v>131</v>
      </c>
      <c r="S13" s="275" t="s">
        <v>131</v>
      </c>
      <c r="T13" s="275" t="s">
        <v>131</v>
      </c>
      <c r="U13" s="275" t="s">
        <v>131</v>
      </c>
      <c r="V13" s="152">
        <v>0.25</v>
      </c>
      <c r="W13" s="275" t="s">
        <v>131</v>
      </c>
      <c r="X13" s="275" t="s">
        <v>131</v>
      </c>
      <c r="Y13" s="275" t="s">
        <v>131</v>
      </c>
      <c r="Z13" s="275" t="s">
        <v>131</v>
      </c>
      <c r="AA13" s="152">
        <v>0.17</v>
      </c>
      <c r="AB13" s="153"/>
      <c r="AC13" s="133"/>
    </row>
    <row r="14" spans="1:29" x14ac:dyDescent="0.2">
      <c r="A14" s="133"/>
      <c r="B14" s="140"/>
      <c r="C14" s="152" t="s">
        <v>21</v>
      </c>
      <c r="D14" s="152" t="s">
        <v>39</v>
      </c>
      <c r="E14" s="152">
        <v>0.21</v>
      </c>
      <c r="F14" s="152">
        <v>0.18</v>
      </c>
      <c r="G14" s="152">
        <v>0.17</v>
      </c>
      <c r="H14" s="152">
        <v>0.44</v>
      </c>
      <c r="I14" s="152" t="s">
        <v>6</v>
      </c>
      <c r="J14" s="152">
        <v>1.29</v>
      </c>
      <c r="K14" s="152" t="s">
        <v>131</v>
      </c>
      <c r="L14" s="152">
        <v>90</v>
      </c>
      <c r="M14" s="152">
        <v>0.15</v>
      </c>
      <c r="N14" s="152">
        <v>0.36</v>
      </c>
      <c r="O14" s="152">
        <v>0.51</v>
      </c>
      <c r="P14" s="138">
        <f t="shared" si="0"/>
        <v>0.27</v>
      </c>
      <c r="Q14" s="275">
        <v>0.51</v>
      </c>
      <c r="R14" s="275" t="s">
        <v>131</v>
      </c>
      <c r="S14" s="275" t="s">
        <v>131</v>
      </c>
      <c r="T14" s="275" t="s">
        <v>131</v>
      </c>
      <c r="U14" s="275" t="s">
        <v>131</v>
      </c>
      <c r="V14" s="152">
        <v>0.32</v>
      </c>
      <c r="W14" s="275" t="s">
        <v>131</v>
      </c>
      <c r="X14" s="275" t="s">
        <v>131</v>
      </c>
      <c r="Y14" s="275" t="s">
        <v>131</v>
      </c>
      <c r="Z14" s="275" t="s">
        <v>131</v>
      </c>
      <c r="AA14" s="152">
        <v>0.24</v>
      </c>
      <c r="AB14" s="153"/>
      <c r="AC14" s="133"/>
    </row>
    <row r="15" spans="1:29" x14ac:dyDescent="0.2">
      <c r="A15" s="133"/>
      <c r="B15" s="144"/>
      <c r="C15" s="154" t="s">
        <v>22</v>
      </c>
      <c r="D15" s="154" t="s">
        <v>40</v>
      </c>
      <c r="E15" s="154">
        <v>0.21</v>
      </c>
      <c r="F15" s="154">
        <v>0.17</v>
      </c>
      <c r="G15" s="154">
        <v>0.17</v>
      </c>
      <c r="H15" s="154">
        <v>0.45</v>
      </c>
      <c r="I15" s="154" t="s">
        <v>6</v>
      </c>
      <c r="J15" s="154">
        <v>1.28</v>
      </c>
      <c r="K15" s="154" t="s">
        <v>131</v>
      </c>
      <c r="L15" s="154">
        <v>90</v>
      </c>
      <c r="M15" s="154">
        <v>0.16</v>
      </c>
      <c r="N15" s="154">
        <v>0.36</v>
      </c>
      <c r="O15" s="154">
        <v>0.52</v>
      </c>
      <c r="P15" s="146">
        <f t="shared" si="0"/>
        <v>0.27</v>
      </c>
      <c r="Q15" s="276">
        <v>0.52</v>
      </c>
      <c r="R15" s="276" t="s">
        <v>131</v>
      </c>
      <c r="S15" s="276" t="s">
        <v>131</v>
      </c>
      <c r="T15" s="276" t="s">
        <v>131</v>
      </c>
      <c r="U15" s="276" t="s">
        <v>131</v>
      </c>
      <c r="V15" s="154">
        <v>0.35</v>
      </c>
      <c r="W15" s="276" t="s">
        <v>131</v>
      </c>
      <c r="X15" s="276" t="s">
        <v>131</v>
      </c>
      <c r="Y15" s="276" t="s">
        <v>131</v>
      </c>
      <c r="Z15" s="276" t="s">
        <v>131</v>
      </c>
      <c r="AA15" s="154">
        <v>0.25</v>
      </c>
      <c r="AB15" s="155"/>
      <c r="AC15" s="133"/>
    </row>
    <row r="16" spans="1:29" x14ac:dyDescent="0.2">
      <c r="A16" s="133"/>
      <c r="B16" s="148">
        <v>3</v>
      </c>
      <c r="C16" s="149" t="s">
        <v>17</v>
      </c>
      <c r="D16" s="149" t="s">
        <v>41</v>
      </c>
      <c r="E16" s="149">
        <v>0.25</v>
      </c>
      <c r="F16" s="149">
        <v>0.28999999999999998</v>
      </c>
      <c r="G16" s="149">
        <v>0.28000000000000003</v>
      </c>
      <c r="H16" s="149">
        <v>0.18</v>
      </c>
      <c r="I16" s="149" t="s">
        <v>31</v>
      </c>
      <c r="J16" s="149">
        <v>1.45</v>
      </c>
      <c r="K16" s="149" t="s">
        <v>131</v>
      </c>
      <c r="L16" s="149">
        <v>576</v>
      </c>
      <c r="M16" s="149">
        <v>0.22</v>
      </c>
      <c r="N16" s="149">
        <v>0.23</v>
      </c>
      <c r="O16" s="150">
        <v>0.45</v>
      </c>
      <c r="P16" s="138">
        <f t="shared" si="0"/>
        <v>0.33</v>
      </c>
      <c r="Q16" s="150">
        <v>0.45</v>
      </c>
      <c r="R16" s="274" t="s">
        <v>131</v>
      </c>
      <c r="S16" s="274" t="s">
        <v>131</v>
      </c>
      <c r="T16" s="274" t="s">
        <v>131</v>
      </c>
      <c r="U16" s="274" t="s">
        <v>131</v>
      </c>
      <c r="V16" s="150">
        <v>0.24</v>
      </c>
      <c r="W16" s="274" t="s">
        <v>131</v>
      </c>
      <c r="X16" s="274" t="s">
        <v>131</v>
      </c>
      <c r="Y16" s="274" t="s">
        <v>131</v>
      </c>
      <c r="Z16" s="274" t="s">
        <v>131</v>
      </c>
      <c r="AA16" s="149">
        <v>0.12</v>
      </c>
      <c r="AB16" s="151" t="s">
        <v>34</v>
      </c>
      <c r="AC16" s="133"/>
    </row>
    <row r="17" spans="1:29" x14ac:dyDescent="0.2">
      <c r="A17" s="133"/>
      <c r="B17" s="136"/>
      <c r="C17" s="152" t="s">
        <v>18</v>
      </c>
      <c r="D17" s="156" t="s">
        <v>42</v>
      </c>
      <c r="E17" s="152">
        <v>0.28000000000000003</v>
      </c>
      <c r="F17" s="152">
        <v>0.42</v>
      </c>
      <c r="G17" s="157">
        <v>0.2</v>
      </c>
      <c r="H17" s="157">
        <v>0.1</v>
      </c>
      <c r="I17" s="152" t="s">
        <v>31</v>
      </c>
      <c r="J17" s="152">
        <v>1.57</v>
      </c>
      <c r="K17" s="152" t="s">
        <v>131</v>
      </c>
      <c r="L17" s="152">
        <v>1632</v>
      </c>
      <c r="M17" s="152">
        <v>0.22</v>
      </c>
      <c r="N17" s="152">
        <v>0.19</v>
      </c>
      <c r="O17" s="157">
        <v>0.41</v>
      </c>
      <c r="P17" s="138">
        <f t="shared" si="0"/>
        <v>0.31999999999999995</v>
      </c>
      <c r="Q17" s="157">
        <v>0.41</v>
      </c>
      <c r="R17" s="275" t="s">
        <v>131</v>
      </c>
      <c r="S17" s="275" t="s">
        <v>131</v>
      </c>
      <c r="T17" s="275" t="s">
        <v>131</v>
      </c>
      <c r="U17" s="275" t="s">
        <v>131</v>
      </c>
      <c r="V17" s="157">
        <v>0.2</v>
      </c>
      <c r="W17" s="275" t="s">
        <v>131</v>
      </c>
      <c r="X17" s="275" t="s">
        <v>131</v>
      </c>
      <c r="Y17" s="275" t="s">
        <v>131</v>
      </c>
      <c r="Z17" s="275" t="s">
        <v>131</v>
      </c>
      <c r="AA17" s="152">
        <v>0.09</v>
      </c>
      <c r="AB17" s="153"/>
      <c r="AC17" s="133"/>
    </row>
    <row r="18" spans="1:29" x14ac:dyDescent="0.2">
      <c r="A18" s="133"/>
      <c r="B18" s="136"/>
      <c r="C18" s="152" t="s">
        <v>20</v>
      </c>
      <c r="D18" s="156" t="s">
        <v>43</v>
      </c>
      <c r="E18" s="152">
        <v>0.14000000000000001</v>
      </c>
      <c r="F18" s="152">
        <v>0.28999999999999998</v>
      </c>
      <c r="G18" s="152">
        <v>0.22</v>
      </c>
      <c r="H18" s="152">
        <v>0.35</v>
      </c>
      <c r="I18" s="152" t="s">
        <v>31</v>
      </c>
      <c r="J18" s="152">
        <v>1.33</v>
      </c>
      <c r="K18" s="152" t="s">
        <v>131</v>
      </c>
      <c r="L18" s="152">
        <v>138</v>
      </c>
      <c r="M18" s="152">
        <v>0.19</v>
      </c>
      <c r="N18" s="152">
        <v>0.31</v>
      </c>
      <c r="O18" s="157">
        <v>0.5</v>
      </c>
      <c r="P18" s="138">
        <f t="shared" si="0"/>
        <v>0.31</v>
      </c>
      <c r="Q18" s="157">
        <v>0.5</v>
      </c>
      <c r="R18" s="275" t="s">
        <v>131</v>
      </c>
      <c r="S18" s="275" t="s">
        <v>131</v>
      </c>
      <c r="T18" s="275" t="s">
        <v>131</v>
      </c>
      <c r="U18" s="275" t="s">
        <v>131</v>
      </c>
      <c r="V18" s="157">
        <v>0.3</v>
      </c>
      <c r="W18" s="275" t="s">
        <v>131</v>
      </c>
      <c r="X18" s="275" t="s">
        <v>131</v>
      </c>
      <c r="Y18" s="275" t="s">
        <v>131</v>
      </c>
      <c r="Z18" s="275" t="s">
        <v>131</v>
      </c>
      <c r="AA18" s="152">
        <v>0.19</v>
      </c>
      <c r="AB18" s="153"/>
      <c r="AC18" s="133"/>
    </row>
    <row r="19" spans="1:29" x14ac:dyDescent="0.2">
      <c r="A19" s="133"/>
      <c r="B19" s="136"/>
      <c r="C19" s="152" t="s">
        <v>21</v>
      </c>
      <c r="D19" s="152" t="s">
        <v>44</v>
      </c>
      <c r="E19" s="152">
        <v>0.16</v>
      </c>
      <c r="F19" s="152">
        <v>0.24</v>
      </c>
      <c r="G19" s="152">
        <v>0.18</v>
      </c>
      <c r="H19" s="152">
        <v>0.42</v>
      </c>
      <c r="I19" s="152" t="s">
        <v>6</v>
      </c>
      <c r="J19" s="157">
        <v>1.3</v>
      </c>
      <c r="K19" s="157" t="s">
        <v>131</v>
      </c>
      <c r="L19" s="152">
        <v>96</v>
      </c>
      <c r="M19" s="152">
        <v>0.16</v>
      </c>
      <c r="N19" s="152">
        <v>0.35</v>
      </c>
      <c r="O19" s="157">
        <v>0.51</v>
      </c>
      <c r="P19" s="138">
        <f t="shared" si="0"/>
        <v>0.28000000000000003</v>
      </c>
      <c r="Q19" s="157">
        <v>0.51</v>
      </c>
      <c r="R19" s="275" t="s">
        <v>131</v>
      </c>
      <c r="S19" s="275" t="s">
        <v>131</v>
      </c>
      <c r="T19" s="275" t="s">
        <v>131</v>
      </c>
      <c r="U19" s="275" t="s">
        <v>131</v>
      </c>
      <c r="V19" s="157">
        <v>0.34</v>
      </c>
      <c r="W19" s="275" t="s">
        <v>131</v>
      </c>
      <c r="X19" s="275" t="s">
        <v>131</v>
      </c>
      <c r="Y19" s="275" t="s">
        <v>131</v>
      </c>
      <c r="Z19" s="275" t="s">
        <v>131</v>
      </c>
      <c r="AA19" s="152">
        <v>0.23</v>
      </c>
      <c r="AB19" s="153"/>
      <c r="AC19" s="133"/>
    </row>
    <row r="20" spans="1:29" x14ac:dyDescent="0.2">
      <c r="A20" s="133"/>
      <c r="B20" s="158"/>
      <c r="C20" s="154" t="s">
        <v>22</v>
      </c>
      <c r="D20" s="154" t="s">
        <v>45</v>
      </c>
      <c r="E20" s="145">
        <v>0.11</v>
      </c>
      <c r="F20" s="154">
        <v>0.28999999999999998</v>
      </c>
      <c r="G20" s="154">
        <v>0.15</v>
      </c>
      <c r="H20" s="154">
        <v>0.45</v>
      </c>
      <c r="I20" s="154" t="s">
        <v>6</v>
      </c>
      <c r="J20" s="154">
        <v>1.29</v>
      </c>
      <c r="K20" s="154" t="s">
        <v>131</v>
      </c>
      <c r="L20" s="154">
        <v>84</v>
      </c>
      <c r="M20" s="154">
        <v>0.15</v>
      </c>
      <c r="N20" s="154">
        <v>0.36</v>
      </c>
      <c r="O20" s="159">
        <v>0.51</v>
      </c>
      <c r="P20" s="146">
        <f t="shared" si="0"/>
        <v>0.26</v>
      </c>
      <c r="Q20" s="159">
        <v>0.51</v>
      </c>
      <c r="R20" s="276" t="s">
        <v>131</v>
      </c>
      <c r="S20" s="276" t="s">
        <v>131</v>
      </c>
      <c r="T20" s="276" t="s">
        <v>131</v>
      </c>
      <c r="U20" s="276" t="s">
        <v>131</v>
      </c>
      <c r="V20" s="159">
        <v>0.5</v>
      </c>
      <c r="W20" s="276" t="s">
        <v>131</v>
      </c>
      <c r="X20" s="276" t="s">
        <v>131</v>
      </c>
      <c r="Y20" s="276" t="s">
        <v>131</v>
      </c>
      <c r="Z20" s="276" t="s">
        <v>131</v>
      </c>
      <c r="AA20" s="154">
        <v>0.25</v>
      </c>
      <c r="AB20" s="155"/>
      <c r="AC20" s="133"/>
    </row>
    <row r="21" spans="1:29" x14ac:dyDescent="0.2">
      <c r="A21" s="133"/>
      <c r="B21" s="136">
        <v>4</v>
      </c>
      <c r="C21" s="137" t="s">
        <v>17</v>
      </c>
      <c r="D21" s="152" t="s">
        <v>41</v>
      </c>
      <c r="E21" s="152">
        <v>0.18</v>
      </c>
      <c r="F21" s="152">
        <v>0.35</v>
      </c>
      <c r="G21" s="157">
        <v>0.3</v>
      </c>
      <c r="H21" s="152">
        <v>0.17</v>
      </c>
      <c r="I21" s="152" t="s">
        <v>31</v>
      </c>
      <c r="J21" s="157">
        <v>1.46</v>
      </c>
      <c r="K21" s="157" t="s">
        <v>131</v>
      </c>
      <c r="L21" s="152">
        <v>654</v>
      </c>
      <c r="M21" s="152">
        <v>0.22</v>
      </c>
      <c r="N21" s="152">
        <v>0.23</v>
      </c>
      <c r="O21" s="157">
        <v>0.45</v>
      </c>
      <c r="P21" s="138">
        <f t="shared" si="0"/>
        <v>0.33</v>
      </c>
      <c r="Q21" s="157">
        <v>0.45</v>
      </c>
      <c r="R21" s="275" t="s">
        <v>131</v>
      </c>
      <c r="S21" s="275" t="s">
        <v>131</v>
      </c>
      <c r="T21" s="275" t="s">
        <v>131</v>
      </c>
      <c r="U21" s="275" t="s">
        <v>131</v>
      </c>
      <c r="V21" s="157">
        <v>0.21</v>
      </c>
      <c r="W21" s="275" t="s">
        <v>131</v>
      </c>
      <c r="X21" s="275" t="s">
        <v>131</v>
      </c>
      <c r="Y21" s="275" t="s">
        <v>131</v>
      </c>
      <c r="Z21" s="275" t="s">
        <v>131</v>
      </c>
      <c r="AA21" s="152">
        <v>0.12</v>
      </c>
      <c r="AB21" s="153" t="s">
        <v>34</v>
      </c>
      <c r="AC21" s="133"/>
    </row>
    <row r="22" spans="1:29" x14ac:dyDescent="0.2">
      <c r="A22" s="133"/>
      <c r="B22" s="136"/>
      <c r="C22" s="137" t="s">
        <v>18</v>
      </c>
      <c r="D22" s="156" t="s">
        <v>46</v>
      </c>
      <c r="E22" s="152">
        <v>0.19</v>
      </c>
      <c r="F22" s="152">
        <v>0.38</v>
      </c>
      <c r="G22" s="152">
        <v>0.27</v>
      </c>
      <c r="H22" s="152">
        <v>0.16</v>
      </c>
      <c r="I22" s="152" t="s">
        <v>31</v>
      </c>
      <c r="J22" s="157">
        <v>1.47</v>
      </c>
      <c r="K22" s="157" t="s">
        <v>131</v>
      </c>
      <c r="L22" s="152">
        <v>720</v>
      </c>
      <c r="M22" s="152">
        <v>0.22</v>
      </c>
      <c r="N22" s="152">
        <v>0.22</v>
      </c>
      <c r="O22" s="157">
        <v>0.44</v>
      </c>
      <c r="P22" s="138">
        <f t="shared" si="0"/>
        <v>0.33</v>
      </c>
      <c r="Q22" s="157">
        <v>0.44</v>
      </c>
      <c r="R22" s="275" t="s">
        <v>131</v>
      </c>
      <c r="S22" s="275" t="s">
        <v>131</v>
      </c>
      <c r="T22" s="275" t="s">
        <v>131</v>
      </c>
      <c r="U22" s="275" t="s">
        <v>131</v>
      </c>
      <c r="V22" s="157">
        <v>0.23</v>
      </c>
      <c r="W22" s="275" t="s">
        <v>131</v>
      </c>
      <c r="X22" s="275" t="s">
        <v>131</v>
      </c>
      <c r="Y22" s="275" t="s">
        <v>131</v>
      </c>
      <c r="Z22" s="275" t="s">
        <v>131</v>
      </c>
      <c r="AA22" s="152">
        <v>0.11</v>
      </c>
      <c r="AB22" s="153"/>
      <c r="AC22" s="133"/>
    </row>
    <row r="23" spans="1:29" x14ac:dyDescent="0.2">
      <c r="A23" s="133"/>
      <c r="B23" s="136"/>
      <c r="C23" s="137" t="s">
        <v>19</v>
      </c>
      <c r="D23" s="152" t="s">
        <v>47</v>
      </c>
      <c r="E23" s="157">
        <v>0.1</v>
      </c>
      <c r="F23" s="152">
        <v>0.33</v>
      </c>
      <c r="G23" s="152">
        <v>0.22</v>
      </c>
      <c r="H23" s="152">
        <v>0.35</v>
      </c>
      <c r="I23" s="152" t="s">
        <v>51</v>
      </c>
      <c r="J23" s="157">
        <v>1.33</v>
      </c>
      <c r="K23" s="157" t="s">
        <v>131</v>
      </c>
      <c r="L23" s="152">
        <v>138</v>
      </c>
      <c r="M23" s="152">
        <v>0.19</v>
      </c>
      <c r="N23" s="152">
        <v>0.31</v>
      </c>
      <c r="O23" s="157">
        <v>0.5</v>
      </c>
      <c r="P23" s="138">
        <f t="shared" si="0"/>
        <v>0.38</v>
      </c>
      <c r="Q23" s="157">
        <v>0.5</v>
      </c>
      <c r="R23" s="275" t="s">
        <v>131</v>
      </c>
      <c r="S23" s="275" t="s">
        <v>131</v>
      </c>
      <c r="T23" s="275" t="s">
        <v>131</v>
      </c>
      <c r="U23" s="275" t="s">
        <v>131</v>
      </c>
      <c r="V23" s="157">
        <v>0.28999999999999998</v>
      </c>
      <c r="W23" s="275" t="s">
        <v>131</v>
      </c>
      <c r="X23" s="275" t="s">
        <v>131</v>
      </c>
      <c r="Y23" s="275" t="s">
        <v>131</v>
      </c>
      <c r="Z23" s="275" t="s">
        <v>131</v>
      </c>
      <c r="AA23" s="152">
        <v>0.12</v>
      </c>
      <c r="AB23" s="153"/>
      <c r="AC23" s="133"/>
    </row>
    <row r="24" spans="1:29" x14ac:dyDescent="0.2">
      <c r="A24" s="133"/>
      <c r="B24" s="136"/>
      <c r="C24" s="137" t="s">
        <v>20</v>
      </c>
      <c r="D24" s="152" t="s">
        <v>48</v>
      </c>
      <c r="E24" s="157">
        <v>0.1</v>
      </c>
      <c r="F24" s="157">
        <v>0.3</v>
      </c>
      <c r="G24" s="152">
        <v>0.19</v>
      </c>
      <c r="H24" s="152">
        <v>0.41</v>
      </c>
      <c r="I24" s="152" t="s">
        <v>6</v>
      </c>
      <c r="J24" s="157">
        <v>1.3</v>
      </c>
      <c r="K24" s="157" t="s">
        <v>131</v>
      </c>
      <c r="L24" s="152">
        <v>102</v>
      </c>
      <c r="M24" s="152">
        <v>0.17</v>
      </c>
      <c r="N24" s="152">
        <v>0.34</v>
      </c>
      <c r="O24" s="157">
        <v>0.51</v>
      </c>
      <c r="P24" s="138">
        <f t="shared" si="0"/>
        <v>0.28000000000000003</v>
      </c>
      <c r="Q24" s="157">
        <v>0.51</v>
      </c>
      <c r="R24" s="275" t="s">
        <v>131</v>
      </c>
      <c r="S24" s="275" t="s">
        <v>131</v>
      </c>
      <c r="T24" s="275" t="s">
        <v>131</v>
      </c>
      <c r="U24" s="275" t="s">
        <v>131</v>
      </c>
      <c r="V24" s="157">
        <v>0.3</v>
      </c>
      <c r="W24" s="275" t="s">
        <v>131</v>
      </c>
      <c r="X24" s="275" t="s">
        <v>131</v>
      </c>
      <c r="Y24" s="275" t="s">
        <v>131</v>
      </c>
      <c r="Z24" s="275" t="s">
        <v>131</v>
      </c>
      <c r="AA24" s="152">
        <v>0.23</v>
      </c>
      <c r="AB24" s="153"/>
      <c r="AC24" s="133"/>
    </row>
    <row r="25" spans="1:29" x14ac:dyDescent="0.2">
      <c r="A25" s="133"/>
      <c r="B25" s="136"/>
      <c r="C25" s="137" t="s">
        <v>21</v>
      </c>
      <c r="D25" s="152" t="s">
        <v>49</v>
      </c>
      <c r="E25" s="152">
        <v>0.12</v>
      </c>
      <c r="F25" s="157">
        <v>0.3</v>
      </c>
      <c r="G25" s="152">
        <v>0.16</v>
      </c>
      <c r="H25" s="152">
        <v>0.42</v>
      </c>
      <c r="I25" s="152" t="s">
        <v>6</v>
      </c>
      <c r="J25" s="157">
        <v>1.3</v>
      </c>
      <c r="K25" s="157" t="s">
        <v>131</v>
      </c>
      <c r="L25" s="152">
        <v>96</v>
      </c>
      <c r="M25" s="152">
        <v>0.17</v>
      </c>
      <c r="N25" s="152">
        <v>0.34</v>
      </c>
      <c r="O25" s="157">
        <v>0.51</v>
      </c>
      <c r="P25" s="138">
        <f t="shared" si="0"/>
        <v>0.28000000000000003</v>
      </c>
      <c r="Q25" s="157">
        <v>0.51</v>
      </c>
      <c r="R25" s="275" t="s">
        <v>131</v>
      </c>
      <c r="S25" s="275" t="s">
        <v>131</v>
      </c>
      <c r="T25" s="275" t="s">
        <v>131</v>
      </c>
      <c r="U25" s="275" t="s">
        <v>131</v>
      </c>
      <c r="V25" s="157">
        <v>0.33</v>
      </c>
      <c r="W25" s="275" t="s">
        <v>131</v>
      </c>
      <c r="X25" s="275" t="s">
        <v>131</v>
      </c>
      <c r="Y25" s="275" t="s">
        <v>131</v>
      </c>
      <c r="Z25" s="275" t="s">
        <v>131</v>
      </c>
      <c r="AA25" s="152">
        <v>0.23</v>
      </c>
      <c r="AB25" s="153"/>
      <c r="AC25" s="133"/>
    </row>
    <row r="26" spans="1:29" x14ac:dyDescent="0.2">
      <c r="A26" s="133"/>
      <c r="B26" s="158"/>
      <c r="C26" s="145" t="s">
        <v>22</v>
      </c>
      <c r="D26" s="154" t="s">
        <v>50</v>
      </c>
      <c r="E26" s="154">
        <v>0.15</v>
      </c>
      <c r="F26" s="154">
        <v>0.22</v>
      </c>
      <c r="G26" s="154">
        <v>0.13</v>
      </c>
      <c r="H26" s="159">
        <v>0.5</v>
      </c>
      <c r="I26" s="154" t="s">
        <v>6</v>
      </c>
      <c r="J26" s="159">
        <v>1.27</v>
      </c>
      <c r="K26" s="159" t="s">
        <v>131</v>
      </c>
      <c r="L26" s="154">
        <v>78</v>
      </c>
      <c r="M26" s="154">
        <v>0.13</v>
      </c>
      <c r="N26" s="154">
        <v>0.39</v>
      </c>
      <c r="O26" s="159">
        <v>0.52</v>
      </c>
      <c r="P26" s="146">
        <f t="shared" si="0"/>
        <v>0.24</v>
      </c>
      <c r="Q26" s="159">
        <v>0.52</v>
      </c>
      <c r="R26" s="276" t="s">
        <v>131</v>
      </c>
      <c r="S26" s="276" t="s">
        <v>131</v>
      </c>
      <c r="T26" s="276" t="s">
        <v>131</v>
      </c>
      <c r="U26" s="276" t="s">
        <v>131</v>
      </c>
      <c r="V26" s="159">
        <v>0.38</v>
      </c>
      <c r="W26" s="276" t="s">
        <v>131</v>
      </c>
      <c r="X26" s="276" t="s">
        <v>131</v>
      </c>
      <c r="Y26" s="276" t="s">
        <v>131</v>
      </c>
      <c r="Z26" s="276" t="s">
        <v>131</v>
      </c>
      <c r="AA26" s="154">
        <v>0.28000000000000003</v>
      </c>
      <c r="AB26" s="155"/>
      <c r="AC26" s="133"/>
    </row>
    <row r="27" spans="1:29" x14ac:dyDescent="0.2">
      <c r="A27" s="133"/>
      <c r="B27" s="148">
        <v>5</v>
      </c>
      <c r="C27" s="149" t="s">
        <v>17</v>
      </c>
      <c r="D27" s="149" t="s">
        <v>53</v>
      </c>
      <c r="E27" s="149">
        <v>0.22</v>
      </c>
      <c r="F27" s="149">
        <v>0.36</v>
      </c>
      <c r="G27" s="149">
        <v>0.27</v>
      </c>
      <c r="H27" s="149">
        <v>0.15</v>
      </c>
      <c r="I27" s="149" t="s">
        <v>31</v>
      </c>
      <c r="J27" s="149">
        <v>1.48</v>
      </c>
      <c r="K27" s="149" t="s">
        <v>131</v>
      </c>
      <c r="L27" s="149">
        <v>816</v>
      </c>
      <c r="M27" s="149">
        <v>0.22</v>
      </c>
      <c r="N27" s="149">
        <v>0.22</v>
      </c>
      <c r="O27" s="150">
        <v>0.44</v>
      </c>
      <c r="P27" s="138">
        <f t="shared" si="0"/>
        <v>0.33</v>
      </c>
      <c r="Q27" s="150">
        <v>0.44</v>
      </c>
      <c r="R27" s="274" t="s">
        <v>131</v>
      </c>
      <c r="S27" s="274" t="s">
        <v>131</v>
      </c>
      <c r="T27" s="274" t="s">
        <v>131</v>
      </c>
      <c r="U27" s="274" t="s">
        <v>131</v>
      </c>
      <c r="V27" s="149">
        <v>0.23</v>
      </c>
      <c r="W27" s="274" t="s">
        <v>131</v>
      </c>
      <c r="X27" s="274" t="s">
        <v>131</v>
      </c>
      <c r="Y27" s="274" t="s">
        <v>131</v>
      </c>
      <c r="Z27" s="274" t="s">
        <v>131</v>
      </c>
      <c r="AA27" s="149">
        <v>0.11</v>
      </c>
      <c r="AB27" s="153" t="s">
        <v>34</v>
      </c>
      <c r="AC27" s="133"/>
    </row>
    <row r="28" spans="1:29" x14ac:dyDescent="0.2">
      <c r="A28" s="133"/>
      <c r="B28" s="136"/>
      <c r="C28" s="152" t="s">
        <v>18</v>
      </c>
      <c r="D28" s="156" t="s">
        <v>54</v>
      </c>
      <c r="E28" s="152">
        <v>0.16</v>
      </c>
      <c r="F28" s="152">
        <v>0.32</v>
      </c>
      <c r="G28" s="152">
        <v>0.27</v>
      </c>
      <c r="H28" s="152">
        <v>0.25</v>
      </c>
      <c r="I28" s="152" t="s">
        <v>32</v>
      </c>
      <c r="J28" s="152">
        <v>1.39</v>
      </c>
      <c r="K28" s="152" t="s">
        <v>131</v>
      </c>
      <c r="L28" s="152">
        <v>258</v>
      </c>
      <c r="M28" s="152">
        <v>0.21</v>
      </c>
      <c r="N28" s="152">
        <v>0.27</v>
      </c>
      <c r="O28" s="157">
        <v>0.48</v>
      </c>
      <c r="P28" s="138">
        <f t="shared" si="0"/>
        <v>0.32999999999999996</v>
      </c>
      <c r="Q28" s="157">
        <v>0.48</v>
      </c>
      <c r="R28" s="275" t="s">
        <v>131</v>
      </c>
      <c r="S28" s="275" t="s">
        <v>131</v>
      </c>
      <c r="T28" s="275" t="s">
        <v>131</v>
      </c>
      <c r="U28" s="275" t="s">
        <v>131</v>
      </c>
      <c r="V28" s="152">
        <v>0.26</v>
      </c>
      <c r="W28" s="275" t="s">
        <v>131</v>
      </c>
      <c r="X28" s="275" t="s">
        <v>131</v>
      </c>
      <c r="Y28" s="275" t="s">
        <v>131</v>
      </c>
      <c r="Z28" s="275" t="s">
        <v>131</v>
      </c>
      <c r="AA28" s="152">
        <v>0.15</v>
      </c>
      <c r="AB28" s="153"/>
      <c r="AC28" s="133"/>
    </row>
    <row r="29" spans="1:29" x14ac:dyDescent="0.2">
      <c r="A29" s="133"/>
      <c r="B29" s="136"/>
      <c r="C29" s="152" t="s">
        <v>20</v>
      </c>
      <c r="D29" s="152" t="s">
        <v>55</v>
      </c>
      <c r="E29" s="152">
        <v>0.14000000000000001</v>
      </c>
      <c r="F29" s="152">
        <v>0.24</v>
      </c>
      <c r="G29" s="152">
        <v>0.26</v>
      </c>
      <c r="H29" s="152">
        <v>0.36</v>
      </c>
      <c r="I29" s="152" t="s">
        <v>59</v>
      </c>
      <c r="J29" s="152">
        <v>1.32</v>
      </c>
      <c r="K29" s="152" t="s">
        <v>131</v>
      </c>
      <c r="L29" s="152">
        <v>138</v>
      </c>
      <c r="M29" s="152">
        <v>0.18</v>
      </c>
      <c r="N29" s="152">
        <v>0.32</v>
      </c>
      <c r="O29" s="157">
        <v>0.5</v>
      </c>
      <c r="P29" s="138">
        <f t="shared" si="0"/>
        <v>0.3</v>
      </c>
      <c r="Q29" s="157">
        <v>0.5</v>
      </c>
      <c r="R29" s="275" t="s">
        <v>131</v>
      </c>
      <c r="S29" s="275" t="s">
        <v>131</v>
      </c>
      <c r="T29" s="275" t="s">
        <v>131</v>
      </c>
      <c r="U29" s="275" t="s">
        <v>131</v>
      </c>
      <c r="V29" s="152">
        <v>0.31</v>
      </c>
      <c r="W29" s="275" t="s">
        <v>131</v>
      </c>
      <c r="X29" s="275" t="s">
        <v>131</v>
      </c>
      <c r="Y29" s="275" t="s">
        <v>131</v>
      </c>
      <c r="Z29" s="275" t="s">
        <v>131</v>
      </c>
      <c r="AA29" s="157">
        <v>0.2</v>
      </c>
      <c r="AB29" s="153"/>
      <c r="AC29" s="133"/>
    </row>
    <row r="30" spans="1:29" x14ac:dyDescent="0.2">
      <c r="A30" s="133"/>
      <c r="B30" s="136"/>
      <c r="C30" s="152" t="s">
        <v>21</v>
      </c>
      <c r="D30" s="152" t="s">
        <v>56</v>
      </c>
      <c r="E30" s="152">
        <v>0.13</v>
      </c>
      <c r="F30" s="157">
        <v>0.2</v>
      </c>
      <c r="G30" s="157">
        <v>0.2</v>
      </c>
      <c r="H30" s="152">
        <v>0.47</v>
      </c>
      <c r="I30" s="152" t="s">
        <v>6</v>
      </c>
      <c r="J30" s="152">
        <v>1.27</v>
      </c>
      <c r="K30" s="152" t="s">
        <v>131</v>
      </c>
      <c r="L30" s="152">
        <v>96</v>
      </c>
      <c r="M30" s="152">
        <v>0.14000000000000001</v>
      </c>
      <c r="N30" s="152">
        <v>0.38</v>
      </c>
      <c r="O30" s="157">
        <v>0.52</v>
      </c>
      <c r="P30" s="138">
        <f t="shared" si="0"/>
        <v>0.26</v>
      </c>
      <c r="Q30" s="157">
        <v>0.52</v>
      </c>
      <c r="R30" s="275" t="s">
        <v>131</v>
      </c>
      <c r="S30" s="275" t="s">
        <v>131</v>
      </c>
      <c r="T30" s="275" t="s">
        <v>131</v>
      </c>
      <c r="U30" s="275" t="s">
        <v>131</v>
      </c>
      <c r="V30" s="152">
        <v>0.35</v>
      </c>
      <c r="W30" s="275" t="s">
        <v>131</v>
      </c>
      <c r="X30" s="275" t="s">
        <v>131</v>
      </c>
      <c r="Y30" s="275" t="s">
        <v>131</v>
      </c>
      <c r="Z30" s="275" t="s">
        <v>131</v>
      </c>
      <c r="AA30" s="152">
        <v>0.26</v>
      </c>
      <c r="AB30" s="153"/>
      <c r="AC30" s="133"/>
    </row>
    <row r="31" spans="1:29" x14ac:dyDescent="0.2">
      <c r="A31" s="133"/>
      <c r="B31" s="136"/>
      <c r="C31" s="152" t="s">
        <v>60</v>
      </c>
      <c r="D31" s="152" t="s">
        <v>57</v>
      </c>
      <c r="E31" s="152">
        <v>0.18</v>
      </c>
      <c r="F31" s="152">
        <v>0.19</v>
      </c>
      <c r="G31" s="152">
        <v>0.24</v>
      </c>
      <c r="H31" s="152">
        <v>0.39</v>
      </c>
      <c r="I31" s="152" t="s">
        <v>59</v>
      </c>
      <c r="J31" s="157">
        <v>1.3</v>
      </c>
      <c r="K31" s="157" t="s">
        <v>131</v>
      </c>
      <c r="L31" s="152">
        <v>120</v>
      </c>
      <c r="M31" s="152">
        <v>0.17</v>
      </c>
      <c r="N31" s="152">
        <v>0.34</v>
      </c>
      <c r="O31" s="157">
        <v>0.51</v>
      </c>
      <c r="P31" s="138">
        <f t="shared" si="0"/>
        <v>0.29000000000000004</v>
      </c>
      <c r="Q31" s="157">
        <v>0.51</v>
      </c>
      <c r="R31" s="275" t="s">
        <v>131</v>
      </c>
      <c r="S31" s="275" t="s">
        <v>131</v>
      </c>
      <c r="T31" s="275" t="s">
        <v>131</v>
      </c>
      <c r="U31" s="275" t="s">
        <v>131</v>
      </c>
      <c r="V31" s="152">
        <v>0.33</v>
      </c>
      <c r="W31" s="275" t="s">
        <v>131</v>
      </c>
      <c r="X31" s="275" t="s">
        <v>131</v>
      </c>
      <c r="Y31" s="275" t="s">
        <v>131</v>
      </c>
      <c r="Z31" s="275" t="s">
        <v>131</v>
      </c>
      <c r="AA31" s="152">
        <v>0.22</v>
      </c>
      <c r="AB31" s="153"/>
      <c r="AC31" s="133"/>
    </row>
    <row r="32" spans="1:29" x14ac:dyDescent="0.2">
      <c r="A32" s="133"/>
      <c r="B32" s="158"/>
      <c r="C32" s="154" t="s">
        <v>52</v>
      </c>
      <c r="D32" s="154" t="s">
        <v>58</v>
      </c>
      <c r="E32" s="154">
        <v>0.22</v>
      </c>
      <c r="F32" s="154">
        <v>0.15</v>
      </c>
      <c r="G32" s="154">
        <v>0.25</v>
      </c>
      <c r="H32" s="154">
        <v>0.38</v>
      </c>
      <c r="I32" s="154" t="s">
        <v>59</v>
      </c>
      <c r="J32" s="154">
        <v>1.31</v>
      </c>
      <c r="K32" s="154" t="s">
        <v>131</v>
      </c>
      <c r="L32" s="154">
        <v>126</v>
      </c>
      <c r="M32" s="154">
        <v>0.17</v>
      </c>
      <c r="N32" s="154">
        <v>0.34</v>
      </c>
      <c r="O32" s="159">
        <v>0.51</v>
      </c>
      <c r="P32" s="146">
        <f t="shared" si="0"/>
        <v>0.30000000000000004</v>
      </c>
      <c r="Q32" s="159">
        <v>0.51</v>
      </c>
      <c r="R32" s="276" t="s">
        <v>131</v>
      </c>
      <c r="S32" s="276" t="s">
        <v>131</v>
      </c>
      <c r="T32" s="276" t="s">
        <v>131</v>
      </c>
      <c r="U32" s="276" t="s">
        <v>131</v>
      </c>
      <c r="V32" s="154">
        <v>0.32</v>
      </c>
      <c r="W32" s="276" t="s">
        <v>131</v>
      </c>
      <c r="X32" s="276" t="s">
        <v>131</v>
      </c>
      <c r="Y32" s="276" t="s">
        <v>131</v>
      </c>
      <c r="Z32" s="276" t="s">
        <v>131</v>
      </c>
      <c r="AA32" s="154">
        <v>0.21</v>
      </c>
      <c r="AB32" s="155"/>
      <c r="AC32" s="133"/>
    </row>
    <row r="33" spans="1:29" x14ac:dyDescent="0.2">
      <c r="A33" s="133"/>
      <c r="B33" s="148">
        <v>6</v>
      </c>
      <c r="C33" s="160" t="s">
        <v>17</v>
      </c>
      <c r="D33" s="149" t="s">
        <v>62</v>
      </c>
      <c r="E33" s="149">
        <v>0.16</v>
      </c>
      <c r="F33" s="149">
        <v>0.45</v>
      </c>
      <c r="G33" s="149">
        <v>0.27</v>
      </c>
      <c r="H33" s="149">
        <v>0.12</v>
      </c>
      <c r="I33" s="149" t="s">
        <v>31</v>
      </c>
      <c r="J33" s="149">
        <v>1.52</v>
      </c>
      <c r="K33" s="149" t="s">
        <v>131</v>
      </c>
      <c r="L33" s="149">
        <v>1206</v>
      </c>
      <c r="M33" s="149">
        <v>0.22</v>
      </c>
      <c r="N33" s="149">
        <v>0.21</v>
      </c>
      <c r="O33" s="150">
        <v>0.43</v>
      </c>
      <c r="P33" s="138">
        <f t="shared" si="0"/>
        <v>0.32999999999999996</v>
      </c>
      <c r="Q33" s="150">
        <v>0.43</v>
      </c>
      <c r="R33" s="274" t="s">
        <v>131</v>
      </c>
      <c r="S33" s="274" t="s">
        <v>131</v>
      </c>
      <c r="T33" s="274" t="s">
        <v>131</v>
      </c>
      <c r="U33" s="274" t="s">
        <v>131</v>
      </c>
      <c r="V33" s="150">
        <v>0.18</v>
      </c>
      <c r="W33" s="274" t="s">
        <v>131</v>
      </c>
      <c r="X33" s="274" t="s">
        <v>131</v>
      </c>
      <c r="Y33" s="274" t="s">
        <v>131</v>
      </c>
      <c r="Z33" s="274" t="s">
        <v>131</v>
      </c>
      <c r="AA33" s="150">
        <v>0.1</v>
      </c>
      <c r="AB33" s="151" t="s">
        <v>34</v>
      </c>
      <c r="AC33" s="133"/>
    </row>
    <row r="34" spans="1:29" x14ac:dyDescent="0.2">
      <c r="A34" s="133"/>
      <c r="B34" s="136"/>
      <c r="C34" s="137" t="s">
        <v>18</v>
      </c>
      <c r="D34" s="152" t="s">
        <v>63</v>
      </c>
      <c r="E34" s="152">
        <v>0.15</v>
      </c>
      <c r="F34" s="152">
        <v>0.41</v>
      </c>
      <c r="G34" s="157">
        <v>0.3</v>
      </c>
      <c r="H34" s="152">
        <v>0.14000000000000001</v>
      </c>
      <c r="I34" s="152" t="s">
        <v>31</v>
      </c>
      <c r="J34" s="152">
        <v>1.49</v>
      </c>
      <c r="K34" s="152" t="s">
        <v>131</v>
      </c>
      <c r="L34" s="152">
        <v>936</v>
      </c>
      <c r="M34" s="152">
        <v>0.22</v>
      </c>
      <c r="N34" s="152">
        <v>0.22</v>
      </c>
      <c r="O34" s="157">
        <v>0.44</v>
      </c>
      <c r="P34" s="138">
        <f t="shared" si="0"/>
        <v>0.33999999999999997</v>
      </c>
      <c r="Q34" s="157">
        <v>0.44</v>
      </c>
      <c r="R34" s="275" t="s">
        <v>131</v>
      </c>
      <c r="S34" s="275" t="s">
        <v>131</v>
      </c>
      <c r="T34" s="275" t="s">
        <v>131</v>
      </c>
      <c r="U34" s="275" t="s">
        <v>131</v>
      </c>
      <c r="V34" s="157">
        <v>0.21</v>
      </c>
      <c r="W34" s="275" t="s">
        <v>131</v>
      </c>
      <c r="X34" s="275" t="s">
        <v>131</v>
      </c>
      <c r="Y34" s="275" t="s">
        <v>131</v>
      </c>
      <c r="Z34" s="275" t="s">
        <v>131</v>
      </c>
      <c r="AA34" s="157">
        <v>0.1</v>
      </c>
      <c r="AB34" s="153"/>
      <c r="AC34" s="133"/>
    </row>
    <row r="35" spans="1:29" x14ac:dyDescent="0.2">
      <c r="A35" s="133"/>
      <c r="B35" s="136"/>
      <c r="C35" s="137" t="s">
        <v>19</v>
      </c>
      <c r="D35" s="152" t="s">
        <v>64</v>
      </c>
      <c r="E35" s="152">
        <v>0.13</v>
      </c>
      <c r="F35" s="152">
        <v>0.39</v>
      </c>
      <c r="G35" s="157">
        <v>0.3</v>
      </c>
      <c r="H35" s="152">
        <v>0.18</v>
      </c>
      <c r="I35" s="152" t="s">
        <v>31</v>
      </c>
      <c r="J35" s="152">
        <v>1.45</v>
      </c>
      <c r="K35" s="152" t="s">
        <v>131</v>
      </c>
      <c r="L35" s="152">
        <v>582</v>
      </c>
      <c r="M35" s="152">
        <v>0.21</v>
      </c>
      <c r="N35" s="152">
        <v>0.24</v>
      </c>
      <c r="O35" s="157">
        <v>0.45</v>
      </c>
      <c r="P35" s="138">
        <f t="shared" si="0"/>
        <v>0.33</v>
      </c>
      <c r="Q35" s="157">
        <v>0.45</v>
      </c>
      <c r="R35" s="275" t="s">
        <v>131</v>
      </c>
      <c r="S35" s="275" t="s">
        <v>131</v>
      </c>
      <c r="T35" s="275" t="s">
        <v>131</v>
      </c>
      <c r="U35" s="275" t="s">
        <v>131</v>
      </c>
      <c r="V35" s="157">
        <v>0.23</v>
      </c>
      <c r="W35" s="275" t="s">
        <v>131</v>
      </c>
      <c r="X35" s="275" t="s">
        <v>131</v>
      </c>
      <c r="Y35" s="275" t="s">
        <v>131</v>
      </c>
      <c r="Z35" s="275" t="s">
        <v>131</v>
      </c>
      <c r="AA35" s="157">
        <v>0.12</v>
      </c>
      <c r="AB35" s="153"/>
      <c r="AC35" s="133"/>
    </row>
    <row r="36" spans="1:29" x14ac:dyDescent="0.2">
      <c r="A36" s="133"/>
      <c r="B36" s="136"/>
      <c r="C36" s="137" t="s">
        <v>20</v>
      </c>
      <c r="D36" s="152" t="s">
        <v>65</v>
      </c>
      <c r="E36" s="152">
        <v>0.11</v>
      </c>
      <c r="F36" s="152">
        <v>0.31</v>
      </c>
      <c r="G36" s="152">
        <v>0.26</v>
      </c>
      <c r="H36" s="152">
        <v>0.32</v>
      </c>
      <c r="I36" s="152" t="s">
        <v>32</v>
      </c>
      <c r="J36" s="152">
        <v>1.34</v>
      </c>
      <c r="K36" s="152" t="s">
        <v>131</v>
      </c>
      <c r="L36" s="152">
        <v>168</v>
      </c>
      <c r="M36" s="152">
        <v>0.19</v>
      </c>
      <c r="N36" s="157">
        <v>0.3</v>
      </c>
      <c r="O36" s="157">
        <v>0.49</v>
      </c>
      <c r="P36" s="138">
        <f t="shared" si="0"/>
        <v>0.31</v>
      </c>
      <c r="Q36" s="157">
        <v>0.49</v>
      </c>
      <c r="R36" s="275" t="s">
        <v>131</v>
      </c>
      <c r="S36" s="275" t="s">
        <v>131</v>
      </c>
      <c r="T36" s="275" t="s">
        <v>131</v>
      </c>
      <c r="U36" s="275" t="s">
        <v>131</v>
      </c>
      <c r="V36" s="157">
        <v>0.28999999999999998</v>
      </c>
      <c r="W36" s="275" t="s">
        <v>131</v>
      </c>
      <c r="X36" s="275" t="s">
        <v>131</v>
      </c>
      <c r="Y36" s="275" t="s">
        <v>131</v>
      </c>
      <c r="Z36" s="275" t="s">
        <v>131</v>
      </c>
      <c r="AA36" s="157">
        <v>0.18</v>
      </c>
      <c r="AB36" s="153"/>
      <c r="AC36" s="133"/>
    </row>
    <row r="37" spans="1:29" x14ac:dyDescent="0.2">
      <c r="A37" s="133"/>
      <c r="B37" s="136"/>
      <c r="C37" s="137" t="s">
        <v>21</v>
      </c>
      <c r="D37" s="152" t="s">
        <v>66</v>
      </c>
      <c r="E37" s="157">
        <v>0.1</v>
      </c>
      <c r="F37" s="152">
        <v>0.28999999999999998</v>
      </c>
      <c r="G37" s="152">
        <v>0.25</v>
      </c>
      <c r="H37" s="152">
        <v>0.36</v>
      </c>
      <c r="I37" s="152" t="s">
        <v>59</v>
      </c>
      <c r="J37" s="152">
        <v>1.32</v>
      </c>
      <c r="K37" s="152" t="s">
        <v>131</v>
      </c>
      <c r="L37" s="152">
        <v>138</v>
      </c>
      <c r="M37" s="152">
        <v>0.18</v>
      </c>
      <c r="N37" s="152">
        <v>0.32</v>
      </c>
      <c r="O37" s="157">
        <v>0.5</v>
      </c>
      <c r="P37" s="138">
        <f t="shared" si="0"/>
        <v>0.3</v>
      </c>
      <c r="Q37" s="157">
        <v>0.5</v>
      </c>
      <c r="R37" s="275" t="s">
        <v>131</v>
      </c>
      <c r="S37" s="275" t="s">
        <v>131</v>
      </c>
      <c r="T37" s="275" t="s">
        <v>131</v>
      </c>
      <c r="U37" s="275" t="s">
        <v>131</v>
      </c>
      <c r="V37" s="157">
        <v>0.3</v>
      </c>
      <c r="W37" s="275" t="s">
        <v>131</v>
      </c>
      <c r="X37" s="275" t="s">
        <v>131</v>
      </c>
      <c r="Y37" s="275" t="s">
        <v>131</v>
      </c>
      <c r="Z37" s="275" t="s">
        <v>131</v>
      </c>
      <c r="AA37" s="157">
        <v>0.2</v>
      </c>
      <c r="AB37" s="153"/>
      <c r="AC37" s="133"/>
    </row>
    <row r="38" spans="1:29" x14ac:dyDescent="0.2">
      <c r="A38" s="133"/>
      <c r="B38" s="158"/>
      <c r="C38" s="154" t="s">
        <v>61</v>
      </c>
      <c r="D38" s="154" t="s">
        <v>67</v>
      </c>
      <c r="E38" s="154">
        <v>0.09</v>
      </c>
      <c r="F38" s="154">
        <v>0.24</v>
      </c>
      <c r="G38" s="154">
        <v>0.27</v>
      </c>
      <c r="H38" s="159">
        <v>0.4</v>
      </c>
      <c r="I38" s="154" t="s">
        <v>59</v>
      </c>
      <c r="J38" s="154">
        <v>1.29</v>
      </c>
      <c r="K38" s="154" t="s">
        <v>131</v>
      </c>
      <c r="L38" s="154">
        <v>120</v>
      </c>
      <c r="M38" s="154">
        <v>0.16</v>
      </c>
      <c r="N38" s="154">
        <v>0.35</v>
      </c>
      <c r="O38" s="159">
        <v>0.51</v>
      </c>
      <c r="P38" s="146">
        <f t="shared" si="0"/>
        <v>0.29000000000000004</v>
      </c>
      <c r="Q38" s="159">
        <v>0.51</v>
      </c>
      <c r="R38" s="276" t="s">
        <v>131</v>
      </c>
      <c r="S38" s="276" t="s">
        <v>131</v>
      </c>
      <c r="T38" s="276" t="s">
        <v>131</v>
      </c>
      <c r="U38" s="276" t="s">
        <v>131</v>
      </c>
      <c r="V38" s="159">
        <v>0.33</v>
      </c>
      <c r="W38" s="276" t="s">
        <v>131</v>
      </c>
      <c r="X38" s="276" t="s">
        <v>131</v>
      </c>
      <c r="Y38" s="276" t="s">
        <v>131</v>
      </c>
      <c r="Z38" s="276" t="s">
        <v>131</v>
      </c>
      <c r="AA38" s="159">
        <v>0.22</v>
      </c>
      <c r="AB38" s="155"/>
      <c r="AC38" s="133"/>
    </row>
    <row r="39" spans="1:29" x14ac:dyDescent="0.2">
      <c r="A39" s="133"/>
      <c r="B39" s="148">
        <v>7</v>
      </c>
      <c r="C39" s="160" t="s">
        <v>17</v>
      </c>
      <c r="D39" s="149" t="s">
        <v>41</v>
      </c>
      <c r="E39" s="149">
        <v>0.06</v>
      </c>
      <c r="F39" s="149">
        <v>0.25</v>
      </c>
      <c r="G39" s="149">
        <v>0.48</v>
      </c>
      <c r="H39" s="149">
        <v>0.21</v>
      </c>
      <c r="I39" s="149" t="s">
        <v>68</v>
      </c>
      <c r="J39" s="149">
        <v>1.38</v>
      </c>
      <c r="K39" s="149" t="s">
        <v>131</v>
      </c>
      <c r="L39" s="149">
        <v>528</v>
      </c>
      <c r="M39" s="149">
        <v>0.2</v>
      </c>
      <c r="N39" s="149">
        <v>0.28000000000000003</v>
      </c>
      <c r="O39" s="149">
        <v>0.48</v>
      </c>
      <c r="P39" s="138">
        <f t="shared" si="0"/>
        <v>0.35</v>
      </c>
      <c r="Q39" s="274">
        <v>0.48</v>
      </c>
      <c r="R39" s="274" t="s">
        <v>131</v>
      </c>
      <c r="S39" s="274" t="s">
        <v>131</v>
      </c>
      <c r="T39" s="274" t="s">
        <v>131</v>
      </c>
      <c r="U39" s="274" t="s">
        <v>131</v>
      </c>
      <c r="V39" s="149">
        <v>0.24</v>
      </c>
      <c r="W39" s="274" t="s">
        <v>131</v>
      </c>
      <c r="X39" s="274" t="s">
        <v>131</v>
      </c>
      <c r="Y39" s="274" t="s">
        <v>131</v>
      </c>
      <c r="Z39" s="274" t="s">
        <v>131</v>
      </c>
      <c r="AA39" s="152">
        <v>0.13</v>
      </c>
      <c r="AB39" s="151" t="s">
        <v>34</v>
      </c>
      <c r="AC39" s="133"/>
    </row>
    <row r="40" spans="1:29" x14ac:dyDescent="0.2">
      <c r="A40" s="133"/>
      <c r="B40" s="136"/>
      <c r="C40" s="137" t="s">
        <v>18</v>
      </c>
      <c r="D40" s="156" t="s">
        <v>42</v>
      </c>
      <c r="E40" s="152">
        <v>0.08</v>
      </c>
      <c r="F40" s="157">
        <v>0.3</v>
      </c>
      <c r="G40" s="157">
        <v>0.4</v>
      </c>
      <c r="H40" s="152">
        <v>0.22</v>
      </c>
      <c r="I40" s="152" t="s">
        <v>68</v>
      </c>
      <c r="J40" s="152">
        <v>1.39</v>
      </c>
      <c r="K40" s="152" t="s">
        <v>131</v>
      </c>
      <c r="L40" s="152">
        <v>432</v>
      </c>
      <c r="M40" s="152">
        <v>0.21</v>
      </c>
      <c r="N40" s="152">
        <v>0.27</v>
      </c>
      <c r="O40" s="152">
        <v>0.48</v>
      </c>
      <c r="P40" s="138">
        <f t="shared" si="0"/>
        <v>0.35</v>
      </c>
      <c r="Q40" s="275">
        <v>0.48</v>
      </c>
      <c r="R40" s="275" t="s">
        <v>131</v>
      </c>
      <c r="S40" s="275" t="s">
        <v>131</v>
      </c>
      <c r="T40" s="275" t="s">
        <v>131</v>
      </c>
      <c r="U40" s="275" t="s">
        <v>131</v>
      </c>
      <c r="V40" s="152">
        <v>0.25</v>
      </c>
      <c r="W40" s="275" t="s">
        <v>131</v>
      </c>
      <c r="X40" s="275" t="s">
        <v>131</v>
      </c>
      <c r="Y40" s="275" t="s">
        <v>131</v>
      </c>
      <c r="Z40" s="275" t="s">
        <v>131</v>
      </c>
      <c r="AA40" s="152">
        <v>0.13</v>
      </c>
      <c r="AB40" s="153"/>
      <c r="AC40" s="133"/>
    </row>
    <row r="41" spans="1:29" x14ac:dyDescent="0.2">
      <c r="A41" s="133"/>
      <c r="B41" s="136"/>
      <c r="C41" s="137" t="s">
        <v>19</v>
      </c>
      <c r="D41" s="156" t="s">
        <v>69</v>
      </c>
      <c r="E41" s="152">
        <v>0.05</v>
      </c>
      <c r="F41" s="152">
        <v>0.27</v>
      </c>
      <c r="G41" s="157">
        <v>0.4</v>
      </c>
      <c r="H41" s="152">
        <v>0.28000000000000003</v>
      </c>
      <c r="I41" s="152" t="s">
        <v>59</v>
      </c>
      <c r="J41" s="152">
        <v>1.34</v>
      </c>
      <c r="K41" s="152" t="s">
        <v>131</v>
      </c>
      <c r="L41" s="152">
        <v>276</v>
      </c>
      <c r="M41" s="152">
        <v>0.19</v>
      </c>
      <c r="N41" s="157">
        <v>0.3</v>
      </c>
      <c r="O41" s="152">
        <v>0.49</v>
      </c>
      <c r="P41" s="138">
        <f t="shared" si="0"/>
        <v>0.32999999999999996</v>
      </c>
      <c r="Q41" s="275">
        <v>0.49</v>
      </c>
      <c r="R41" s="275" t="s">
        <v>131</v>
      </c>
      <c r="S41" s="275" t="s">
        <v>131</v>
      </c>
      <c r="T41" s="275" t="s">
        <v>131</v>
      </c>
      <c r="U41" s="275" t="s">
        <v>131</v>
      </c>
      <c r="V41" s="152">
        <v>0.28999999999999998</v>
      </c>
      <c r="W41" s="275" t="s">
        <v>131</v>
      </c>
      <c r="X41" s="275" t="s">
        <v>131</v>
      </c>
      <c r="Y41" s="275" t="s">
        <v>131</v>
      </c>
      <c r="Z41" s="275" t="s">
        <v>131</v>
      </c>
      <c r="AA41" s="152">
        <v>0.16</v>
      </c>
      <c r="AB41" s="153"/>
      <c r="AC41" s="133"/>
    </row>
    <row r="42" spans="1:29" x14ac:dyDescent="0.2">
      <c r="A42" s="133"/>
      <c r="B42" s="136"/>
      <c r="C42" s="137" t="s">
        <v>20</v>
      </c>
      <c r="D42" s="152" t="s">
        <v>70</v>
      </c>
      <c r="E42" s="152">
        <v>0.04</v>
      </c>
      <c r="F42" s="152">
        <v>0.24</v>
      </c>
      <c r="G42" s="152">
        <v>0.31</v>
      </c>
      <c r="H42" s="152">
        <v>0.41</v>
      </c>
      <c r="I42" s="152" t="s">
        <v>6</v>
      </c>
      <c r="J42" s="152">
        <v>1.28</v>
      </c>
      <c r="K42" s="152" t="s">
        <v>131</v>
      </c>
      <c r="L42" s="152">
        <v>126</v>
      </c>
      <c r="M42" s="152">
        <v>0.15</v>
      </c>
      <c r="N42" s="152">
        <v>0.37</v>
      </c>
      <c r="O42" s="152">
        <v>0.52</v>
      </c>
      <c r="P42" s="138">
        <f t="shared" si="0"/>
        <v>0.29000000000000004</v>
      </c>
      <c r="Q42" s="275">
        <v>0.52</v>
      </c>
      <c r="R42" s="275" t="s">
        <v>131</v>
      </c>
      <c r="S42" s="275" t="s">
        <v>131</v>
      </c>
      <c r="T42" s="275" t="s">
        <v>131</v>
      </c>
      <c r="U42" s="275" t="s">
        <v>131</v>
      </c>
      <c r="V42" s="152">
        <v>0.35</v>
      </c>
      <c r="W42" s="275" t="s">
        <v>131</v>
      </c>
      <c r="X42" s="275" t="s">
        <v>131</v>
      </c>
      <c r="Y42" s="275" t="s">
        <v>131</v>
      </c>
      <c r="Z42" s="275" t="s">
        <v>131</v>
      </c>
      <c r="AA42" s="152">
        <v>0.23</v>
      </c>
      <c r="AB42" s="153"/>
      <c r="AC42" s="133"/>
    </row>
    <row r="43" spans="1:29" x14ac:dyDescent="0.2">
      <c r="A43" s="133"/>
      <c r="B43" s="136"/>
      <c r="C43" s="137" t="s">
        <v>21</v>
      </c>
      <c r="D43" s="152" t="s">
        <v>71</v>
      </c>
      <c r="E43" s="152">
        <v>0.05</v>
      </c>
      <c r="F43" s="157">
        <v>0.2</v>
      </c>
      <c r="G43" s="152">
        <v>0.31</v>
      </c>
      <c r="H43" s="152">
        <v>0.44</v>
      </c>
      <c r="I43" s="152" t="s">
        <v>6</v>
      </c>
      <c r="J43" s="152">
        <v>1.26</v>
      </c>
      <c r="K43" s="152" t="s">
        <v>131</v>
      </c>
      <c r="L43" s="152">
        <v>120</v>
      </c>
      <c r="M43" s="152">
        <v>0.13</v>
      </c>
      <c r="N43" s="152">
        <v>0.39</v>
      </c>
      <c r="O43" s="152">
        <v>0.52</v>
      </c>
      <c r="P43" s="138">
        <f t="shared" si="0"/>
        <v>0.27</v>
      </c>
      <c r="Q43" s="275">
        <v>0.52</v>
      </c>
      <c r="R43" s="275" t="s">
        <v>131</v>
      </c>
      <c r="S43" s="275" t="s">
        <v>131</v>
      </c>
      <c r="T43" s="275" t="s">
        <v>131</v>
      </c>
      <c r="U43" s="275" t="s">
        <v>131</v>
      </c>
      <c r="V43" s="152">
        <v>0.37</v>
      </c>
      <c r="W43" s="275" t="s">
        <v>131</v>
      </c>
      <c r="X43" s="275" t="s">
        <v>131</v>
      </c>
      <c r="Y43" s="275" t="s">
        <v>131</v>
      </c>
      <c r="Z43" s="275" t="s">
        <v>131</v>
      </c>
      <c r="AA43" s="152">
        <v>0.25</v>
      </c>
      <c r="AB43" s="153"/>
      <c r="AC43" s="133"/>
    </row>
    <row r="44" spans="1:29" x14ac:dyDescent="0.2">
      <c r="A44" s="133"/>
      <c r="B44" s="158"/>
      <c r="C44" s="154" t="s">
        <v>60</v>
      </c>
      <c r="D44" s="154" t="s">
        <v>72</v>
      </c>
      <c r="E44" s="154">
        <v>0.04</v>
      </c>
      <c r="F44" s="154">
        <v>0.17</v>
      </c>
      <c r="G44" s="154">
        <v>0.27</v>
      </c>
      <c r="H44" s="154">
        <v>0.52</v>
      </c>
      <c r="I44" s="154" t="s">
        <v>6</v>
      </c>
      <c r="J44" s="154">
        <v>1.23</v>
      </c>
      <c r="K44" s="154" t="s">
        <v>131</v>
      </c>
      <c r="L44" s="154">
        <v>108</v>
      </c>
      <c r="M44" s="159">
        <v>0.1</v>
      </c>
      <c r="N44" s="154">
        <v>0.44</v>
      </c>
      <c r="O44" s="154">
        <v>0.54</v>
      </c>
      <c r="P44" s="146">
        <f t="shared" si="0"/>
        <v>0.24000000000000005</v>
      </c>
      <c r="Q44" s="276">
        <v>0.54</v>
      </c>
      <c r="R44" s="276" t="s">
        <v>131</v>
      </c>
      <c r="S44" s="276" t="s">
        <v>131</v>
      </c>
      <c r="T44" s="276" t="s">
        <v>131</v>
      </c>
      <c r="U44" s="276" t="s">
        <v>131</v>
      </c>
      <c r="V44" s="154">
        <v>0.41</v>
      </c>
      <c r="W44" s="276" t="s">
        <v>131</v>
      </c>
      <c r="X44" s="276" t="s">
        <v>131</v>
      </c>
      <c r="Y44" s="276" t="s">
        <v>131</v>
      </c>
      <c r="Z44" s="276" t="s">
        <v>131</v>
      </c>
      <c r="AA44" s="159">
        <v>0.3</v>
      </c>
      <c r="AB44" s="155"/>
      <c r="AC44" s="133"/>
    </row>
    <row r="45" spans="1:29" x14ac:dyDescent="0.2">
      <c r="A45" s="133"/>
      <c r="B45" s="148">
        <v>8</v>
      </c>
      <c r="C45" s="160" t="s">
        <v>17</v>
      </c>
      <c r="D45" s="149" t="s">
        <v>41</v>
      </c>
      <c r="E45" s="150">
        <v>0.2</v>
      </c>
      <c r="F45" s="149">
        <v>0.39</v>
      </c>
      <c r="G45" s="149">
        <v>0.23</v>
      </c>
      <c r="H45" s="149">
        <v>0.18</v>
      </c>
      <c r="I45" s="149" t="s">
        <v>31</v>
      </c>
      <c r="J45" s="149">
        <v>1.46</v>
      </c>
      <c r="K45" s="149" t="s">
        <v>131</v>
      </c>
      <c r="L45" s="149">
        <v>558</v>
      </c>
      <c r="M45" s="149">
        <v>0.22</v>
      </c>
      <c r="N45" s="149">
        <v>0.23</v>
      </c>
      <c r="O45" s="149">
        <v>0.45</v>
      </c>
      <c r="P45" s="138">
        <f t="shared" si="0"/>
        <v>0.33</v>
      </c>
      <c r="Q45" s="274">
        <v>0.45</v>
      </c>
      <c r="R45" s="274" t="s">
        <v>131</v>
      </c>
      <c r="S45" s="274" t="s">
        <v>131</v>
      </c>
      <c r="T45" s="274" t="s">
        <v>131</v>
      </c>
      <c r="U45" s="274" t="s">
        <v>131</v>
      </c>
      <c r="V45" s="149">
        <v>0.19</v>
      </c>
      <c r="W45" s="274" t="s">
        <v>131</v>
      </c>
      <c r="X45" s="274" t="s">
        <v>131</v>
      </c>
      <c r="Y45" s="274" t="s">
        <v>131</v>
      </c>
      <c r="Z45" s="274" t="s">
        <v>131</v>
      </c>
      <c r="AA45" s="149">
        <v>0.12</v>
      </c>
      <c r="AB45" s="151" t="s">
        <v>34</v>
      </c>
      <c r="AC45" s="133"/>
    </row>
    <row r="46" spans="1:29" x14ac:dyDescent="0.2">
      <c r="A46" s="133"/>
      <c r="B46" s="136"/>
      <c r="C46" s="137" t="s">
        <v>18</v>
      </c>
      <c r="D46" s="156" t="s">
        <v>42</v>
      </c>
      <c r="E46" s="152">
        <v>0.18</v>
      </c>
      <c r="F46" s="157">
        <v>0.4</v>
      </c>
      <c r="G46" s="152">
        <v>0.21</v>
      </c>
      <c r="H46" s="152">
        <v>0.21</v>
      </c>
      <c r="I46" s="152" t="s">
        <v>32</v>
      </c>
      <c r="J46" s="152">
        <v>1.43</v>
      </c>
      <c r="K46" s="152" t="s">
        <v>131</v>
      </c>
      <c r="L46" s="152">
        <v>390</v>
      </c>
      <c r="M46" s="152">
        <v>0.22</v>
      </c>
      <c r="N46" s="152">
        <v>0.24</v>
      </c>
      <c r="O46" s="152">
        <v>0.46</v>
      </c>
      <c r="P46" s="138">
        <f t="shared" si="0"/>
        <v>0.33</v>
      </c>
      <c r="Q46" s="275">
        <v>0.46</v>
      </c>
      <c r="R46" s="275" t="s">
        <v>131</v>
      </c>
      <c r="S46" s="275" t="s">
        <v>131</v>
      </c>
      <c r="T46" s="275" t="s">
        <v>131</v>
      </c>
      <c r="U46" s="275" t="s">
        <v>131</v>
      </c>
      <c r="V46" s="152">
        <v>0.21</v>
      </c>
      <c r="W46" s="275" t="s">
        <v>131</v>
      </c>
      <c r="X46" s="275" t="s">
        <v>131</v>
      </c>
      <c r="Y46" s="275" t="s">
        <v>131</v>
      </c>
      <c r="Z46" s="275" t="s">
        <v>131</v>
      </c>
      <c r="AA46" s="152">
        <v>0.13</v>
      </c>
      <c r="AB46" s="153"/>
      <c r="AC46" s="133"/>
    </row>
    <row r="47" spans="1:29" x14ac:dyDescent="0.2">
      <c r="A47" s="133"/>
      <c r="B47" s="136"/>
      <c r="C47" s="137" t="s">
        <v>19</v>
      </c>
      <c r="D47" s="156" t="s">
        <v>73</v>
      </c>
      <c r="E47" s="152">
        <v>0.11</v>
      </c>
      <c r="F47" s="152">
        <v>0.36</v>
      </c>
      <c r="G47" s="152">
        <v>0.18</v>
      </c>
      <c r="H47" s="152">
        <v>0.35</v>
      </c>
      <c r="I47" s="152" t="s">
        <v>51</v>
      </c>
      <c r="J47" s="152">
        <v>1.34</v>
      </c>
      <c r="K47" s="152" t="s">
        <v>131</v>
      </c>
      <c r="L47" s="152">
        <v>126</v>
      </c>
      <c r="M47" s="152">
        <v>0.19</v>
      </c>
      <c r="N47" s="157">
        <v>0.3</v>
      </c>
      <c r="O47" s="152">
        <v>0.49</v>
      </c>
      <c r="P47" s="138">
        <f t="shared" si="0"/>
        <v>0.3</v>
      </c>
      <c r="Q47" s="275">
        <v>0.49</v>
      </c>
      <c r="R47" s="275" t="s">
        <v>131</v>
      </c>
      <c r="S47" s="275" t="s">
        <v>131</v>
      </c>
      <c r="T47" s="275" t="s">
        <v>131</v>
      </c>
      <c r="U47" s="275" t="s">
        <v>131</v>
      </c>
      <c r="V47" s="152">
        <v>0.28999999999999998</v>
      </c>
      <c r="W47" s="275" t="s">
        <v>131</v>
      </c>
      <c r="X47" s="275" t="s">
        <v>131</v>
      </c>
      <c r="Y47" s="275" t="s">
        <v>131</v>
      </c>
      <c r="Z47" s="275" t="s">
        <v>131</v>
      </c>
      <c r="AA47" s="152">
        <v>0.19</v>
      </c>
      <c r="AB47" s="153"/>
      <c r="AC47" s="133"/>
    </row>
    <row r="48" spans="1:29" x14ac:dyDescent="0.2">
      <c r="A48" s="133"/>
      <c r="B48" s="136"/>
      <c r="C48" s="137" t="s">
        <v>20</v>
      </c>
      <c r="D48" s="152" t="s">
        <v>25</v>
      </c>
      <c r="E48" s="152">
        <v>0.11</v>
      </c>
      <c r="F48" s="152">
        <v>0.28999999999999998</v>
      </c>
      <c r="G48" s="152">
        <v>0.19</v>
      </c>
      <c r="H48" s="152">
        <v>0.41</v>
      </c>
      <c r="I48" s="152" t="s">
        <v>6</v>
      </c>
      <c r="J48" s="157">
        <v>1.3</v>
      </c>
      <c r="K48" s="157" t="s">
        <v>131</v>
      </c>
      <c r="L48" s="152">
        <v>102</v>
      </c>
      <c r="M48" s="152">
        <v>0.17</v>
      </c>
      <c r="N48" s="152">
        <v>0.34</v>
      </c>
      <c r="O48" s="152">
        <v>0.51</v>
      </c>
      <c r="P48" s="138">
        <f t="shared" si="0"/>
        <v>0.28000000000000003</v>
      </c>
      <c r="Q48" s="275">
        <v>0.51</v>
      </c>
      <c r="R48" s="275" t="s">
        <v>131</v>
      </c>
      <c r="S48" s="275" t="s">
        <v>131</v>
      </c>
      <c r="T48" s="275" t="s">
        <v>131</v>
      </c>
      <c r="U48" s="275" t="s">
        <v>131</v>
      </c>
      <c r="V48" s="152">
        <v>0.31</v>
      </c>
      <c r="W48" s="275" t="s">
        <v>131</v>
      </c>
      <c r="X48" s="275" t="s">
        <v>131</v>
      </c>
      <c r="Y48" s="275" t="s">
        <v>131</v>
      </c>
      <c r="Z48" s="275" t="s">
        <v>131</v>
      </c>
      <c r="AA48" s="152">
        <v>0.23</v>
      </c>
      <c r="AB48" s="153"/>
      <c r="AC48" s="133"/>
    </row>
    <row r="49" spans="1:29" x14ac:dyDescent="0.2">
      <c r="A49" s="133"/>
      <c r="B49" s="158"/>
      <c r="C49" s="145" t="s">
        <v>21</v>
      </c>
      <c r="D49" s="154" t="s">
        <v>74</v>
      </c>
      <c r="E49" s="154">
        <v>0.09</v>
      </c>
      <c r="F49" s="154">
        <v>0.26</v>
      </c>
      <c r="G49" s="154">
        <v>0.15</v>
      </c>
      <c r="H49" s="159">
        <v>0.5</v>
      </c>
      <c r="I49" s="154" t="s">
        <v>6</v>
      </c>
      <c r="J49" s="154">
        <v>1.26</v>
      </c>
      <c r="K49" s="154" t="s">
        <v>131</v>
      </c>
      <c r="L49" s="154">
        <v>84</v>
      </c>
      <c r="M49" s="154">
        <v>0.13</v>
      </c>
      <c r="N49" s="154">
        <v>0.39</v>
      </c>
      <c r="O49" s="154">
        <v>0.52</v>
      </c>
      <c r="P49" s="146">
        <f t="shared" si="0"/>
        <v>0.24</v>
      </c>
      <c r="Q49" s="276">
        <v>0.52</v>
      </c>
      <c r="R49" s="276" t="s">
        <v>131</v>
      </c>
      <c r="S49" s="276" t="s">
        <v>131</v>
      </c>
      <c r="T49" s="276" t="s">
        <v>131</v>
      </c>
      <c r="U49" s="276" t="s">
        <v>131</v>
      </c>
      <c r="V49" s="159">
        <v>0.7</v>
      </c>
      <c r="W49" s="276" t="s">
        <v>131</v>
      </c>
      <c r="X49" s="276" t="s">
        <v>131</v>
      </c>
      <c r="Y49" s="276" t="s">
        <v>131</v>
      </c>
      <c r="Z49" s="276" t="s">
        <v>131</v>
      </c>
      <c r="AA49" s="154">
        <v>0.28000000000000003</v>
      </c>
      <c r="AB49" s="155"/>
      <c r="AC49" s="133"/>
    </row>
    <row r="50" spans="1:29" x14ac:dyDescent="0.2">
      <c r="A50" s="133"/>
      <c r="B50" s="148">
        <v>9</v>
      </c>
      <c r="C50" s="160" t="s">
        <v>17</v>
      </c>
      <c r="D50" s="149" t="s">
        <v>78</v>
      </c>
      <c r="E50" s="149">
        <v>0.06</v>
      </c>
      <c r="F50" s="149">
        <v>0.38</v>
      </c>
      <c r="G50" s="149">
        <v>0.14000000000000001</v>
      </c>
      <c r="H50" s="149">
        <v>0.42</v>
      </c>
      <c r="I50" s="149" t="s">
        <v>6</v>
      </c>
      <c r="J50" s="149">
        <v>1.31</v>
      </c>
      <c r="K50" s="149" t="s">
        <v>131</v>
      </c>
      <c r="L50" s="149">
        <v>90</v>
      </c>
      <c r="M50" s="149">
        <v>0.17</v>
      </c>
      <c r="N50" s="149">
        <v>0.34</v>
      </c>
      <c r="O50" s="149">
        <v>0.51</v>
      </c>
      <c r="P50" s="138">
        <f t="shared" si="0"/>
        <v>0.28000000000000003</v>
      </c>
      <c r="Q50" s="274">
        <v>0.51</v>
      </c>
      <c r="R50" s="274" t="s">
        <v>131</v>
      </c>
      <c r="S50" s="274" t="s">
        <v>131</v>
      </c>
      <c r="T50" s="274" t="s">
        <v>131</v>
      </c>
      <c r="U50" s="274" t="s">
        <v>131</v>
      </c>
      <c r="V50" s="149">
        <v>0.32</v>
      </c>
      <c r="W50" s="274" t="s">
        <v>131</v>
      </c>
      <c r="X50" s="274" t="s">
        <v>131</v>
      </c>
      <c r="Y50" s="274" t="s">
        <v>131</v>
      </c>
      <c r="Z50" s="274" t="s">
        <v>131</v>
      </c>
      <c r="AA50" s="149">
        <v>0.23</v>
      </c>
      <c r="AB50" s="151" t="s">
        <v>34</v>
      </c>
      <c r="AC50" s="133"/>
    </row>
    <row r="51" spans="1:29" x14ac:dyDescent="0.2">
      <c r="A51" s="133"/>
      <c r="B51" s="136"/>
      <c r="C51" s="137" t="s">
        <v>18</v>
      </c>
      <c r="D51" s="156" t="s">
        <v>79</v>
      </c>
      <c r="E51" s="152">
        <v>0.04</v>
      </c>
      <c r="F51" s="152">
        <v>0.34</v>
      </c>
      <c r="G51" s="152">
        <v>0.12</v>
      </c>
      <c r="H51" s="157">
        <v>0.5</v>
      </c>
      <c r="I51" s="152" t="s">
        <v>6</v>
      </c>
      <c r="J51" s="152">
        <v>1.27</v>
      </c>
      <c r="K51" s="152" t="s">
        <v>131</v>
      </c>
      <c r="L51" s="152">
        <v>78</v>
      </c>
      <c r="M51" s="152">
        <v>0.13</v>
      </c>
      <c r="N51" s="152">
        <v>0.39</v>
      </c>
      <c r="O51" s="152">
        <v>0.52</v>
      </c>
      <c r="P51" s="138">
        <f t="shared" si="0"/>
        <v>0.25</v>
      </c>
      <c r="Q51" s="275">
        <v>0.52</v>
      </c>
      <c r="R51" s="275" t="s">
        <v>131</v>
      </c>
      <c r="S51" s="275" t="s">
        <v>131</v>
      </c>
      <c r="T51" s="275" t="s">
        <v>131</v>
      </c>
      <c r="U51" s="275" t="s">
        <v>131</v>
      </c>
      <c r="V51" s="152">
        <v>0.34</v>
      </c>
      <c r="W51" s="275" t="s">
        <v>131</v>
      </c>
      <c r="X51" s="275" t="s">
        <v>131</v>
      </c>
      <c r="Y51" s="275" t="s">
        <v>131</v>
      </c>
      <c r="Z51" s="275" t="s">
        <v>131</v>
      </c>
      <c r="AA51" s="152">
        <v>0.27</v>
      </c>
      <c r="AB51" s="153"/>
      <c r="AC51" s="133"/>
    </row>
    <row r="52" spans="1:29" x14ac:dyDescent="0.2">
      <c r="A52" s="133"/>
      <c r="B52" s="136"/>
      <c r="C52" s="137" t="s">
        <v>19</v>
      </c>
      <c r="D52" s="152" t="s">
        <v>80</v>
      </c>
      <c r="E52" s="152">
        <v>0.04</v>
      </c>
      <c r="F52" s="152">
        <v>0.33</v>
      </c>
      <c r="G52" s="152">
        <v>0.12</v>
      </c>
      <c r="H52" s="152">
        <v>0.51</v>
      </c>
      <c r="I52" s="152" t="s">
        <v>6</v>
      </c>
      <c r="J52" s="152">
        <v>1.26</v>
      </c>
      <c r="K52" s="152" t="s">
        <v>131</v>
      </c>
      <c r="L52" s="152">
        <v>78</v>
      </c>
      <c r="M52" s="152">
        <v>0.13</v>
      </c>
      <c r="N52" s="152">
        <v>0.39</v>
      </c>
      <c r="O52" s="152">
        <v>0.52</v>
      </c>
      <c r="P52" s="138">
        <f t="shared" si="0"/>
        <v>0.24</v>
      </c>
      <c r="Q52" s="275">
        <v>0.52</v>
      </c>
      <c r="R52" s="275" t="s">
        <v>131</v>
      </c>
      <c r="S52" s="275" t="s">
        <v>131</v>
      </c>
      <c r="T52" s="275" t="s">
        <v>131</v>
      </c>
      <c r="U52" s="275" t="s">
        <v>131</v>
      </c>
      <c r="V52" s="152">
        <v>0.34</v>
      </c>
      <c r="W52" s="275" t="s">
        <v>131</v>
      </c>
      <c r="X52" s="275" t="s">
        <v>131</v>
      </c>
      <c r="Y52" s="275" t="s">
        <v>131</v>
      </c>
      <c r="Z52" s="275" t="s">
        <v>131</v>
      </c>
      <c r="AA52" s="152">
        <v>0.28000000000000003</v>
      </c>
      <c r="AB52" s="153"/>
      <c r="AC52" s="133"/>
    </row>
    <row r="53" spans="1:29" x14ac:dyDescent="0.2">
      <c r="A53" s="133"/>
      <c r="B53" s="136"/>
      <c r="C53" s="137" t="s">
        <v>75</v>
      </c>
      <c r="D53" s="152" t="s">
        <v>81</v>
      </c>
      <c r="E53" s="152">
        <v>0.04</v>
      </c>
      <c r="F53" s="152">
        <v>0.33</v>
      </c>
      <c r="G53" s="152">
        <v>0.11</v>
      </c>
      <c r="H53" s="152">
        <v>0.52</v>
      </c>
      <c r="I53" s="152" t="s">
        <v>6</v>
      </c>
      <c r="J53" s="152">
        <v>1.26</v>
      </c>
      <c r="K53" s="152" t="s">
        <v>131</v>
      </c>
      <c r="L53" s="152">
        <v>78</v>
      </c>
      <c r="M53" s="152">
        <v>0.12</v>
      </c>
      <c r="N53" s="157">
        <v>0.4</v>
      </c>
      <c r="O53" s="152">
        <v>0.52</v>
      </c>
      <c r="P53" s="138">
        <f t="shared" si="0"/>
        <v>0.23000000000000004</v>
      </c>
      <c r="Q53" s="275">
        <v>0.52</v>
      </c>
      <c r="R53" s="275" t="s">
        <v>131</v>
      </c>
      <c r="S53" s="275" t="s">
        <v>131</v>
      </c>
      <c r="T53" s="275" t="s">
        <v>131</v>
      </c>
      <c r="U53" s="275" t="s">
        <v>131</v>
      </c>
      <c r="V53" s="152">
        <v>0.36</v>
      </c>
      <c r="W53" s="275" t="s">
        <v>131</v>
      </c>
      <c r="X53" s="275" t="s">
        <v>131</v>
      </c>
      <c r="Y53" s="275" t="s">
        <v>131</v>
      </c>
      <c r="Z53" s="275" t="s">
        <v>131</v>
      </c>
      <c r="AA53" s="152">
        <v>0.28999999999999998</v>
      </c>
      <c r="AB53" s="153"/>
      <c r="AC53" s="133"/>
    </row>
    <row r="54" spans="1:29" x14ac:dyDescent="0.2">
      <c r="A54" s="133"/>
      <c r="B54" s="136"/>
      <c r="C54" s="137" t="s">
        <v>76</v>
      </c>
      <c r="D54" s="152" t="s">
        <v>82</v>
      </c>
      <c r="E54" s="152">
        <v>0.03</v>
      </c>
      <c r="F54" s="157">
        <v>0.3</v>
      </c>
      <c r="G54" s="157">
        <v>0.1</v>
      </c>
      <c r="H54" s="152">
        <v>0.56999999999999995</v>
      </c>
      <c r="I54" s="152" t="s">
        <v>6</v>
      </c>
      <c r="J54" s="152">
        <v>1.24</v>
      </c>
      <c r="K54" s="152" t="s">
        <v>131</v>
      </c>
      <c r="L54" s="152">
        <v>84</v>
      </c>
      <c r="M54" s="157">
        <v>0.1</v>
      </c>
      <c r="N54" s="152">
        <v>0.43</v>
      </c>
      <c r="O54" s="152">
        <v>0.53</v>
      </c>
      <c r="P54" s="138">
        <f t="shared" si="0"/>
        <v>0.21000000000000002</v>
      </c>
      <c r="Q54" s="275">
        <v>0.53</v>
      </c>
      <c r="R54" s="275" t="s">
        <v>131</v>
      </c>
      <c r="S54" s="275" t="s">
        <v>131</v>
      </c>
      <c r="T54" s="275" t="s">
        <v>131</v>
      </c>
      <c r="U54" s="275" t="s">
        <v>131</v>
      </c>
      <c r="V54" s="157">
        <v>0.4</v>
      </c>
      <c r="W54" s="275" t="s">
        <v>131</v>
      </c>
      <c r="X54" s="275" t="s">
        <v>131</v>
      </c>
      <c r="Y54" s="275" t="s">
        <v>131</v>
      </c>
      <c r="Z54" s="275" t="s">
        <v>131</v>
      </c>
      <c r="AA54" s="152">
        <v>0.32</v>
      </c>
      <c r="AB54" s="153"/>
      <c r="AC54" s="133"/>
    </row>
    <row r="55" spans="1:29" x14ac:dyDescent="0.2">
      <c r="A55" s="133"/>
      <c r="B55" s="158"/>
      <c r="C55" s="145" t="s">
        <v>77</v>
      </c>
      <c r="D55" s="154" t="s">
        <v>83</v>
      </c>
      <c r="E55" s="154">
        <v>0.03</v>
      </c>
      <c r="F55" s="154">
        <v>0.28999999999999998</v>
      </c>
      <c r="G55" s="159">
        <v>0.1</v>
      </c>
      <c r="H55" s="154">
        <v>0.57999999999999996</v>
      </c>
      <c r="I55" s="154" t="s">
        <v>6</v>
      </c>
      <c r="J55" s="154">
        <v>1.24</v>
      </c>
      <c r="K55" s="154" t="s">
        <v>131</v>
      </c>
      <c r="L55" s="154">
        <v>84</v>
      </c>
      <c r="M55" s="154">
        <v>0.09</v>
      </c>
      <c r="N55" s="154">
        <v>0.44</v>
      </c>
      <c r="O55" s="154">
        <v>0.53</v>
      </c>
      <c r="P55" s="146">
        <f t="shared" si="0"/>
        <v>0.21000000000000002</v>
      </c>
      <c r="Q55" s="276">
        <v>0.53</v>
      </c>
      <c r="R55" s="276" t="s">
        <v>131</v>
      </c>
      <c r="S55" s="276" t="s">
        <v>131</v>
      </c>
      <c r="T55" s="276" t="s">
        <v>131</v>
      </c>
      <c r="U55" s="276" t="s">
        <v>131</v>
      </c>
      <c r="V55" s="154">
        <v>0.42</v>
      </c>
      <c r="W55" s="276" t="s">
        <v>131</v>
      </c>
      <c r="X55" s="276" t="s">
        <v>131</v>
      </c>
      <c r="Y55" s="276" t="s">
        <v>131</v>
      </c>
      <c r="Z55" s="276" t="s">
        <v>131</v>
      </c>
      <c r="AA55" s="154">
        <v>0.32</v>
      </c>
      <c r="AB55" s="155"/>
      <c r="AC55" s="133"/>
    </row>
    <row r="56" spans="1:29" x14ac:dyDescent="0.2">
      <c r="A56" s="133"/>
      <c r="B56" s="136">
        <v>10</v>
      </c>
      <c r="C56" s="160" t="s">
        <v>17</v>
      </c>
      <c r="D56" s="152" t="s">
        <v>84</v>
      </c>
      <c r="E56" s="152">
        <v>0.23</v>
      </c>
      <c r="F56" s="152">
        <v>0.35</v>
      </c>
      <c r="G56" s="152">
        <v>0.12</v>
      </c>
      <c r="H56" s="157">
        <v>0.3</v>
      </c>
      <c r="I56" s="152" t="s">
        <v>32</v>
      </c>
      <c r="J56" s="152">
        <v>1.38</v>
      </c>
      <c r="K56" s="152" t="s">
        <v>131</v>
      </c>
      <c r="L56" s="152">
        <v>162</v>
      </c>
      <c r="M56" s="152">
        <v>0.21</v>
      </c>
      <c r="N56" s="152">
        <v>0.27</v>
      </c>
      <c r="O56" s="152">
        <v>0.48</v>
      </c>
      <c r="P56" s="138">
        <f t="shared" si="0"/>
        <v>0.30999999999999994</v>
      </c>
      <c r="Q56" s="275">
        <v>0.48</v>
      </c>
      <c r="R56" s="275" t="s">
        <v>131</v>
      </c>
      <c r="S56" s="275" t="s">
        <v>131</v>
      </c>
      <c r="T56" s="275" t="s">
        <v>131</v>
      </c>
      <c r="U56" s="275" t="s">
        <v>131</v>
      </c>
      <c r="V56" s="152">
        <v>0.23</v>
      </c>
      <c r="W56" s="275" t="s">
        <v>131</v>
      </c>
      <c r="X56" s="275" t="s">
        <v>131</v>
      </c>
      <c r="Y56" s="275" t="s">
        <v>131</v>
      </c>
      <c r="Z56" s="275" t="s">
        <v>131</v>
      </c>
      <c r="AA56" s="152">
        <v>0.17</v>
      </c>
      <c r="AB56" s="153" t="s">
        <v>34</v>
      </c>
      <c r="AC56" s="133"/>
    </row>
    <row r="57" spans="1:29" x14ac:dyDescent="0.2">
      <c r="A57" s="133"/>
      <c r="B57" s="136"/>
      <c r="C57" s="137" t="s">
        <v>18</v>
      </c>
      <c r="D57" s="156" t="s">
        <v>89</v>
      </c>
      <c r="E57" s="152">
        <v>0.15</v>
      </c>
      <c r="F57" s="157">
        <v>0.3</v>
      </c>
      <c r="G57" s="152">
        <v>0.12</v>
      </c>
      <c r="H57" s="152">
        <v>0.43</v>
      </c>
      <c r="I57" s="152" t="s">
        <v>6</v>
      </c>
      <c r="J57" s="157">
        <v>1.3</v>
      </c>
      <c r="K57" s="157" t="s">
        <v>131</v>
      </c>
      <c r="L57" s="152">
        <v>84</v>
      </c>
      <c r="M57" s="152">
        <v>0.17</v>
      </c>
      <c r="N57" s="152">
        <v>0.34</v>
      </c>
      <c r="O57" s="152">
        <v>0.51</v>
      </c>
      <c r="P57" s="138">
        <f t="shared" si="0"/>
        <v>0.28000000000000003</v>
      </c>
      <c r="Q57" s="275">
        <v>0.51</v>
      </c>
      <c r="R57" s="275" t="s">
        <v>131</v>
      </c>
      <c r="S57" s="275" t="s">
        <v>131</v>
      </c>
      <c r="T57" s="275" t="s">
        <v>131</v>
      </c>
      <c r="U57" s="275" t="s">
        <v>131</v>
      </c>
      <c r="V57" s="152">
        <v>0.31</v>
      </c>
      <c r="W57" s="275" t="s">
        <v>131</v>
      </c>
      <c r="X57" s="275" t="s">
        <v>131</v>
      </c>
      <c r="Y57" s="275" t="s">
        <v>131</v>
      </c>
      <c r="Z57" s="275" t="s">
        <v>131</v>
      </c>
      <c r="AA57" s="152">
        <v>0.23</v>
      </c>
      <c r="AB57" s="153"/>
      <c r="AC57" s="133"/>
    </row>
    <row r="58" spans="1:29" x14ac:dyDescent="0.2">
      <c r="A58" s="133"/>
      <c r="B58" s="136"/>
      <c r="C58" s="137" t="s">
        <v>19</v>
      </c>
      <c r="D58" s="152" t="s">
        <v>85</v>
      </c>
      <c r="E58" s="152">
        <v>0.13</v>
      </c>
      <c r="F58" s="152">
        <v>0.28999999999999998</v>
      </c>
      <c r="G58" s="152">
        <v>0.12</v>
      </c>
      <c r="H58" s="152">
        <v>0.46</v>
      </c>
      <c r="I58" s="152" t="s">
        <v>6</v>
      </c>
      <c r="J58" s="152">
        <v>1.29</v>
      </c>
      <c r="K58" s="152" t="s">
        <v>131</v>
      </c>
      <c r="L58" s="152">
        <v>78</v>
      </c>
      <c r="M58" s="152">
        <v>0.15</v>
      </c>
      <c r="N58" s="152">
        <v>0.36</v>
      </c>
      <c r="O58" s="152">
        <v>0.51</v>
      </c>
      <c r="P58" s="138">
        <f t="shared" si="0"/>
        <v>0.26</v>
      </c>
      <c r="Q58" s="275">
        <v>0.51</v>
      </c>
      <c r="R58" s="275" t="s">
        <v>131</v>
      </c>
      <c r="S58" s="275" t="s">
        <v>131</v>
      </c>
      <c r="T58" s="275" t="s">
        <v>131</v>
      </c>
      <c r="U58" s="275" t="s">
        <v>131</v>
      </c>
      <c r="V58" s="152">
        <v>0.34</v>
      </c>
      <c r="W58" s="275" t="s">
        <v>131</v>
      </c>
      <c r="X58" s="275" t="s">
        <v>131</v>
      </c>
      <c r="Y58" s="275" t="s">
        <v>131</v>
      </c>
      <c r="Z58" s="275" t="s">
        <v>131</v>
      </c>
      <c r="AA58" s="152">
        <v>0.25</v>
      </c>
      <c r="AB58" s="153"/>
      <c r="AC58" s="133"/>
    </row>
    <row r="59" spans="1:29" x14ac:dyDescent="0.2">
      <c r="A59" s="133"/>
      <c r="B59" s="136"/>
      <c r="C59" s="137" t="s">
        <v>75</v>
      </c>
      <c r="D59" s="152" t="s">
        <v>86</v>
      </c>
      <c r="E59" s="152">
        <v>0.14000000000000001</v>
      </c>
      <c r="F59" s="152">
        <v>0.31</v>
      </c>
      <c r="G59" s="152">
        <v>0.11</v>
      </c>
      <c r="H59" s="152">
        <v>0.44</v>
      </c>
      <c r="I59" s="152" t="s">
        <v>6</v>
      </c>
      <c r="J59" s="157">
        <v>1.3</v>
      </c>
      <c r="K59" s="157" t="s">
        <v>131</v>
      </c>
      <c r="L59" s="152">
        <v>84</v>
      </c>
      <c r="M59" s="152">
        <v>0.17</v>
      </c>
      <c r="N59" s="152">
        <v>0.34</v>
      </c>
      <c r="O59" s="152">
        <v>0.51</v>
      </c>
      <c r="P59" s="138">
        <f t="shared" si="0"/>
        <v>0.27</v>
      </c>
      <c r="Q59" s="275">
        <v>0.51</v>
      </c>
      <c r="R59" s="275" t="s">
        <v>131</v>
      </c>
      <c r="S59" s="275" t="s">
        <v>131</v>
      </c>
      <c r="T59" s="275" t="s">
        <v>131</v>
      </c>
      <c r="U59" s="275" t="s">
        <v>131</v>
      </c>
      <c r="V59" s="152">
        <v>0.32</v>
      </c>
      <c r="W59" s="275" t="s">
        <v>131</v>
      </c>
      <c r="X59" s="275" t="s">
        <v>131</v>
      </c>
      <c r="Y59" s="275" t="s">
        <v>131</v>
      </c>
      <c r="Z59" s="275" t="s">
        <v>131</v>
      </c>
      <c r="AA59" s="152">
        <v>0.24</v>
      </c>
      <c r="AB59" s="153"/>
      <c r="AC59" s="133"/>
    </row>
    <row r="60" spans="1:29" x14ac:dyDescent="0.2">
      <c r="A60" s="133"/>
      <c r="B60" s="136"/>
      <c r="C60" s="137" t="s">
        <v>76</v>
      </c>
      <c r="D60" s="152" t="s">
        <v>87</v>
      </c>
      <c r="E60" s="152">
        <v>0.15</v>
      </c>
      <c r="F60" s="157">
        <v>0.3</v>
      </c>
      <c r="G60" s="152">
        <v>0.11</v>
      </c>
      <c r="H60" s="152">
        <v>0.44</v>
      </c>
      <c r="I60" s="152" t="s">
        <v>6</v>
      </c>
      <c r="J60" s="157">
        <v>1.3</v>
      </c>
      <c r="K60" s="157" t="s">
        <v>131</v>
      </c>
      <c r="L60" s="152">
        <v>84</v>
      </c>
      <c r="M60" s="152">
        <v>0.17</v>
      </c>
      <c r="N60" s="152">
        <v>0.34</v>
      </c>
      <c r="O60" s="152">
        <v>0.51</v>
      </c>
      <c r="P60" s="138">
        <f t="shared" si="0"/>
        <v>0.27</v>
      </c>
      <c r="Q60" s="275">
        <v>0.51</v>
      </c>
      <c r="R60" s="275" t="s">
        <v>131</v>
      </c>
      <c r="S60" s="275" t="s">
        <v>131</v>
      </c>
      <c r="T60" s="275" t="s">
        <v>131</v>
      </c>
      <c r="U60" s="275" t="s">
        <v>131</v>
      </c>
      <c r="V60" s="152">
        <v>0.35</v>
      </c>
      <c r="W60" s="275" t="s">
        <v>131</v>
      </c>
      <c r="X60" s="275" t="s">
        <v>131</v>
      </c>
      <c r="Y60" s="275" t="s">
        <v>131</v>
      </c>
      <c r="Z60" s="275" t="s">
        <v>131</v>
      </c>
      <c r="AA60" s="152">
        <v>0.24</v>
      </c>
      <c r="AB60" s="153"/>
      <c r="AC60" s="133"/>
    </row>
    <row r="61" spans="1:29" x14ac:dyDescent="0.2">
      <c r="A61" s="133"/>
      <c r="B61" s="158"/>
      <c r="C61" s="145" t="s">
        <v>77</v>
      </c>
      <c r="D61" s="154" t="s">
        <v>88</v>
      </c>
      <c r="E61" s="159">
        <v>0.1</v>
      </c>
      <c r="F61" s="154">
        <v>0.23</v>
      </c>
      <c r="G61" s="159">
        <v>0.1</v>
      </c>
      <c r="H61" s="154">
        <v>0.56999999999999995</v>
      </c>
      <c r="I61" s="154" t="s">
        <v>6</v>
      </c>
      <c r="J61" s="154">
        <v>1.24</v>
      </c>
      <c r="K61" s="154" t="s">
        <v>131</v>
      </c>
      <c r="L61" s="154">
        <v>84</v>
      </c>
      <c r="M61" s="159">
        <v>0.1</v>
      </c>
      <c r="N61" s="154">
        <v>0.43</v>
      </c>
      <c r="O61" s="154">
        <v>0.53</v>
      </c>
      <c r="P61" s="146">
        <f t="shared" si="0"/>
        <v>0.21000000000000002</v>
      </c>
      <c r="Q61" s="276">
        <v>0.53</v>
      </c>
      <c r="R61" s="276" t="s">
        <v>131</v>
      </c>
      <c r="S61" s="276" t="s">
        <v>131</v>
      </c>
      <c r="T61" s="276" t="s">
        <v>131</v>
      </c>
      <c r="U61" s="276" t="s">
        <v>131</v>
      </c>
      <c r="V61" s="154">
        <v>0.41</v>
      </c>
      <c r="W61" s="276" t="s">
        <v>131</v>
      </c>
      <c r="X61" s="276" t="s">
        <v>131</v>
      </c>
      <c r="Y61" s="276" t="s">
        <v>131</v>
      </c>
      <c r="Z61" s="276" t="s">
        <v>131</v>
      </c>
      <c r="AA61" s="154">
        <v>0.32</v>
      </c>
      <c r="AB61" s="155"/>
      <c r="AC61" s="133"/>
    </row>
    <row r="62" spans="1:29" x14ac:dyDescent="0.2">
      <c r="A62" s="133"/>
      <c r="B62" s="148">
        <v>11</v>
      </c>
      <c r="C62" s="160" t="s">
        <v>17</v>
      </c>
      <c r="D62" s="149" t="s">
        <v>84</v>
      </c>
      <c r="E62" s="149">
        <v>0.22</v>
      </c>
      <c r="F62" s="149">
        <v>0.21</v>
      </c>
      <c r="G62" s="150">
        <v>0.3</v>
      </c>
      <c r="H62" s="149">
        <v>0.27</v>
      </c>
      <c r="I62" s="149" t="s">
        <v>32</v>
      </c>
      <c r="J62" s="149">
        <v>1.37</v>
      </c>
      <c r="K62" s="149" t="s">
        <v>131</v>
      </c>
      <c r="L62" s="149">
        <v>252</v>
      </c>
      <c r="M62" s="150">
        <v>0.2</v>
      </c>
      <c r="N62" s="149">
        <v>0.28000000000000003</v>
      </c>
      <c r="O62" s="149">
        <v>0.48</v>
      </c>
      <c r="P62" s="138">
        <f t="shared" si="0"/>
        <v>0.31999999999999995</v>
      </c>
      <c r="Q62" s="274">
        <v>0.48</v>
      </c>
      <c r="R62" s="274" t="s">
        <v>131</v>
      </c>
      <c r="S62" s="274" t="s">
        <v>131</v>
      </c>
      <c r="T62" s="274" t="s">
        <v>131</v>
      </c>
      <c r="U62" s="274" t="s">
        <v>131</v>
      </c>
      <c r="V62" s="149">
        <v>0.26</v>
      </c>
      <c r="W62" s="274" t="s">
        <v>131</v>
      </c>
      <c r="X62" s="274" t="s">
        <v>131</v>
      </c>
      <c r="Y62" s="274" t="s">
        <v>131</v>
      </c>
      <c r="Z62" s="274" t="s">
        <v>131</v>
      </c>
      <c r="AA62" s="149">
        <v>0.16</v>
      </c>
      <c r="AB62" s="151" t="s">
        <v>34</v>
      </c>
      <c r="AC62" s="133"/>
    </row>
    <row r="63" spans="1:29" x14ac:dyDescent="0.2">
      <c r="A63" s="133"/>
      <c r="B63" s="136"/>
      <c r="C63" s="137" t="s">
        <v>18</v>
      </c>
      <c r="D63" s="156" t="s">
        <v>69</v>
      </c>
      <c r="E63" s="152">
        <v>0.17</v>
      </c>
      <c r="F63" s="157">
        <v>0.3</v>
      </c>
      <c r="G63" s="152">
        <v>0.17</v>
      </c>
      <c r="H63" s="152">
        <v>0.36</v>
      </c>
      <c r="I63" s="152" t="s">
        <v>51</v>
      </c>
      <c r="J63" s="152">
        <v>1.33</v>
      </c>
      <c r="K63" s="152" t="s">
        <v>131</v>
      </c>
      <c r="L63" s="152">
        <v>120</v>
      </c>
      <c r="M63" s="152">
        <v>0.19</v>
      </c>
      <c r="N63" s="152">
        <v>0.31</v>
      </c>
      <c r="O63" s="157">
        <v>0.5</v>
      </c>
      <c r="P63" s="138">
        <f t="shared" si="0"/>
        <v>0.3</v>
      </c>
      <c r="Q63" s="157">
        <v>0.5</v>
      </c>
      <c r="R63" s="275" t="s">
        <v>131</v>
      </c>
      <c r="S63" s="275" t="s">
        <v>131</v>
      </c>
      <c r="T63" s="275" t="s">
        <v>131</v>
      </c>
      <c r="U63" s="275" t="s">
        <v>131</v>
      </c>
      <c r="V63" s="152">
        <v>0.27</v>
      </c>
      <c r="W63" s="275" t="s">
        <v>131</v>
      </c>
      <c r="X63" s="275" t="s">
        <v>131</v>
      </c>
      <c r="Y63" s="275" t="s">
        <v>131</v>
      </c>
      <c r="Z63" s="275" t="s">
        <v>131</v>
      </c>
      <c r="AA63" s="157">
        <v>0.2</v>
      </c>
      <c r="AB63" s="153"/>
      <c r="AC63" s="133"/>
    </row>
    <row r="64" spans="1:29" x14ac:dyDescent="0.2">
      <c r="A64" s="133"/>
      <c r="B64" s="136"/>
      <c r="C64" s="137" t="s">
        <v>19</v>
      </c>
      <c r="D64" s="152" t="s">
        <v>90</v>
      </c>
      <c r="E64" s="152">
        <v>0.13</v>
      </c>
      <c r="F64" s="152">
        <v>0.21</v>
      </c>
      <c r="G64" s="157">
        <v>0.2</v>
      </c>
      <c r="H64" s="152">
        <v>0.46</v>
      </c>
      <c r="I64" s="152" t="s">
        <v>6</v>
      </c>
      <c r="J64" s="152">
        <v>1.27</v>
      </c>
      <c r="K64" s="152" t="s">
        <v>131</v>
      </c>
      <c r="L64" s="152">
        <v>96</v>
      </c>
      <c r="M64" s="152">
        <v>0.14000000000000001</v>
      </c>
      <c r="N64" s="152">
        <v>0.38</v>
      </c>
      <c r="O64" s="152">
        <v>0.52</v>
      </c>
      <c r="P64" s="138">
        <f t="shared" si="0"/>
        <v>0.26</v>
      </c>
      <c r="Q64" s="275">
        <v>0.52</v>
      </c>
      <c r="R64" s="275" t="s">
        <v>131</v>
      </c>
      <c r="S64" s="275" t="s">
        <v>131</v>
      </c>
      <c r="T64" s="275" t="s">
        <v>131</v>
      </c>
      <c r="U64" s="275" t="s">
        <v>131</v>
      </c>
      <c r="V64" s="157">
        <v>0.3</v>
      </c>
      <c r="W64" s="275" t="s">
        <v>131</v>
      </c>
      <c r="X64" s="275" t="s">
        <v>131</v>
      </c>
      <c r="Y64" s="275" t="s">
        <v>131</v>
      </c>
      <c r="Z64" s="275" t="s">
        <v>131</v>
      </c>
      <c r="AA64" s="152">
        <v>0.26</v>
      </c>
      <c r="AB64" s="153"/>
      <c r="AC64" s="133"/>
    </row>
    <row r="65" spans="1:29" x14ac:dyDescent="0.2">
      <c r="A65" s="133"/>
      <c r="B65" s="136"/>
      <c r="C65" s="137" t="s">
        <v>75</v>
      </c>
      <c r="D65" s="152" t="s">
        <v>91</v>
      </c>
      <c r="E65" s="152">
        <v>0.13</v>
      </c>
      <c r="F65" s="152">
        <v>0.22</v>
      </c>
      <c r="G65" s="152">
        <v>0.19</v>
      </c>
      <c r="H65" s="152">
        <v>0.46</v>
      </c>
      <c r="I65" s="152" t="s">
        <v>6</v>
      </c>
      <c r="J65" s="152">
        <v>1.28</v>
      </c>
      <c r="K65" s="152" t="s">
        <v>131</v>
      </c>
      <c r="L65" s="152">
        <v>90</v>
      </c>
      <c r="M65" s="152">
        <v>0.14000000000000001</v>
      </c>
      <c r="N65" s="152">
        <v>0.38</v>
      </c>
      <c r="O65" s="152">
        <v>0.52</v>
      </c>
      <c r="P65" s="138">
        <f t="shared" si="0"/>
        <v>0.27</v>
      </c>
      <c r="Q65" s="275">
        <v>0.52</v>
      </c>
      <c r="R65" s="275" t="s">
        <v>131</v>
      </c>
      <c r="S65" s="275" t="s">
        <v>131</v>
      </c>
      <c r="T65" s="275" t="s">
        <v>131</v>
      </c>
      <c r="U65" s="275" t="s">
        <v>131</v>
      </c>
      <c r="V65" s="152">
        <v>0.36</v>
      </c>
      <c r="W65" s="275" t="s">
        <v>131</v>
      </c>
      <c r="X65" s="275" t="s">
        <v>131</v>
      </c>
      <c r="Y65" s="275" t="s">
        <v>131</v>
      </c>
      <c r="Z65" s="275" t="s">
        <v>131</v>
      </c>
      <c r="AA65" s="152">
        <v>0.25</v>
      </c>
      <c r="AB65" s="153"/>
      <c r="AC65" s="133"/>
    </row>
    <row r="66" spans="1:29" x14ac:dyDescent="0.2">
      <c r="A66" s="133"/>
      <c r="B66" s="136"/>
      <c r="C66" s="137" t="s">
        <v>76</v>
      </c>
      <c r="D66" s="152" t="s">
        <v>92</v>
      </c>
      <c r="E66" s="152">
        <v>0.12</v>
      </c>
      <c r="F66" s="157">
        <v>0.2</v>
      </c>
      <c r="G66" s="152">
        <v>0.19</v>
      </c>
      <c r="H66" s="152">
        <v>0.49</v>
      </c>
      <c r="I66" s="152" t="s">
        <v>6</v>
      </c>
      <c r="J66" s="152">
        <v>1.26</v>
      </c>
      <c r="K66" s="152" t="s">
        <v>131</v>
      </c>
      <c r="L66" s="152">
        <v>90</v>
      </c>
      <c r="M66" s="152">
        <v>0.12</v>
      </c>
      <c r="N66" s="157">
        <v>0.4</v>
      </c>
      <c r="O66" s="152">
        <v>0.52</v>
      </c>
      <c r="P66" s="138">
        <f t="shared" si="0"/>
        <v>0.25</v>
      </c>
      <c r="Q66" s="275">
        <v>0.52</v>
      </c>
      <c r="R66" s="275" t="s">
        <v>131</v>
      </c>
      <c r="S66" s="275" t="s">
        <v>131</v>
      </c>
      <c r="T66" s="275" t="s">
        <v>131</v>
      </c>
      <c r="U66" s="275" t="s">
        <v>131</v>
      </c>
      <c r="V66" s="152">
        <v>0.39</v>
      </c>
      <c r="W66" s="275" t="s">
        <v>131</v>
      </c>
      <c r="X66" s="275" t="s">
        <v>131</v>
      </c>
      <c r="Y66" s="275" t="s">
        <v>131</v>
      </c>
      <c r="Z66" s="275" t="s">
        <v>131</v>
      </c>
      <c r="AA66" s="152">
        <v>0.27</v>
      </c>
      <c r="AB66" s="153"/>
      <c r="AC66" s="133"/>
    </row>
    <row r="67" spans="1:29" x14ac:dyDescent="0.2">
      <c r="A67" s="133"/>
      <c r="B67" s="158"/>
      <c r="C67" s="145" t="s">
        <v>77</v>
      </c>
      <c r="D67" s="154" t="s">
        <v>93</v>
      </c>
      <c r="E67" s="154">
        <v>0.08</v>
      </c>
      <c r="F67" s="154">
        <v>0.16</v>
      </c>
      <c r="G67" s="154">
        <v>0.14000000000000001</v>
      </c>
      <c r="H67" s="154">
        <v>0.62</v>
      </c>
      <c r="I67" s="154" t="s">
        <v>6</v>
      </c>
      <c r="J67" s="154">
        <v>1.22</v>
      </c>
      <c r="K67" s="154" t="s">
        <v>131</v>
      </c>
      <c r="L67" s="154">
        <v>102</v>
      </c>
      <c r="M67" s="154">
        <v>7.0000000000000007E-2</v>
      </c>
      <c r="N67" s="154">
        <v>0.47</v>
      </c>
      <c r="O67" s="154">
        <v>0.54</v>
      </c>
      <c r="P67" s="146">
        <f t="shared" si="0"/>
        <v>0.2</v>
      </c>
      <c r="Q67" s="276">
        <v>0.54</v>
      </c>
      <c r="R67" s="276" t="s">
        <v>131</v>
      </c>
      <c r="S67" s="276" t="s">
        <v>131</v>
      </c>
      <c r="T67" s="276" t="s">
        <v>131</v>
      </c>
      <c r="U67" s="276" t="s">
        <v>131</v>
      </c>
      <c r="V67" s="154">
        <v>0.45</v>
      </c>
      <c r="W67" s="276" t="s">
        <v>131</v>
      </c>
      <c r="X67" s="276" t="s">
        <v>131</v>
      </c>
      <c r="Y67" s="276" t="s">
        <v>131</v>
      </c>
      <c r="Z67" s="276" t="s">
        <v>131</v>
      </c>
      <c r="AA67" s="154">
        <v>0.34</v>
      </c>
      <c r="AB67" s="155"/>
      <c r="AC67" s="133"/>
    </row>
    <row r="68" spans="1:29" x14ac:dyDescent="0.2">
      <c r="A68" s="133"/>
      <c r="B68" s="148">
        <v>12</v>
      </c>
      <c r="C68" s="160" t="s">
        <v>17</v>
      </c>
      <c r="D68" s="149" t="s">
        <v>94</v>
      </c>
      <c r="E68" s="150">
        <v>0.2</v>
      </c>
      <c r="F68" s="149">
        <v>0.37</v>
      </c>
      <c r="G68" s="149">
        <v>0.17</v>
      </c>
      <c r="H68" s="149">
        <v>0.26</v>
      </c>
      <c r="I68" s="149" t="s">
        <v>32</v>
      </c>
      <c r="J68" s="150">
        <v>1.4</v>
      </c>
      <c r="K68" s="150" t="s">
        <v>131</v>
      </c>
      <c r="L68" s="149">
        <v>234</v>
      </c>
      <c r="M68" s="149">
        <v>0.21</v>
      </c>
      <c r="N68" s="149">
        <v>0.26</v>
      </c>
      <c r="O68" s="149">
        <v>0.47</v>
      </c>
      <c r="P68" s="138">
        <f t="shared" si="0"/>
        <v>0.31999999999999995</v>
      </c>
      <c r="Q68" s="274">
        <v>0.47</v>
      </c>
      <c r="R68" s="274" t="s">
        <v>131</v>
      </c>
      <c r="S68" s="274" t="s">
        <v>131</v>
      </c>
      <c r="T68" s="274" t="s">
        <v>131</v>
      </c>
      <c r="U68" s="274" t="s">
        <v>131</v>
      </c>
      <c r="V68" s="149">
        <v>0.23</v>
      </c>
      <c r="W68" s="274" t="s">
        <v>131</v>
      </c>
      <c r="X68" s="274" t="s">
        <v>131</v>
      </c>
      <c r="Y68" s="274" t="s">
        <v>131</v>
      </c>
      <c r="Z68" s="274" t="s">
        <v>131</v>
      </c>
      <c r="AA68" s="149">
        <v>0.15</v>
      </c>
      <c r="AB68" s="151" t="s">
        <v>34</v>
      </c>
      <c r="AC68" s="133"/>
    </row>
    <row r="69" spans="1:29" x14ac:dyDescent="0.2">
      <c r="A69" s="133"/>
      <c r="B69" s="136"/>
      <c r="C69" s="137" t="s">
        <v>18</v>
      </c>
      <c r="D69" s="152" t="s">
        <v>95</v>
      </c>
      <c r="E69" s="152">
        <v>0.14000000000000001</v>
      </c>
      <c r="F69" s="152">
        <v>0.28000000000000003</v>
      </c>
      <c r="G69" s="157">
        <v>0.2</v>
      </c>
      <c r="H69" s="152">
        <v>0.38</v>
      </c>
      <c r="I69" s="152" t="s">
        <v>51</v>
      </c>
      <c r="J69" s="152">
        <v>1.32</v>
      </c>
      <c r="K69" s="152" t="s">
        <v>131</v>
      </c>
      <c r="L69" s="152">
        <v>114</v>
      </c>
      <c r="M69" s="152">
        <v>0.17</v>
      </c>
      <c r="N69" s="152">
        <v>0.33</v>
      </c>
      <c r="O69" s="157">
        <v>0.5</v>
      </c>
      <c r="P69" s="138">
        <f t="shared" ref="P69:P132" si="1">O69-AA69</f>
        <v>0.29000000000000004</v>
      </c>
      <c r="Q69" s="157">
        <v>0.5</v>
      </c>
      <c r="R69" s="275" t="s">
        <v>131</v>
      </c>
      <c r="S69" s="275" t="s">
        <v>131</v>
      </c>
      <c r="T69" s="275" t="s">
        <v>131</v>
      </c>
      <c r="U69" s="275" t="s">
        <v>131</v>
      </c>
      <c r="V69" s="152">
        <v>0.31</v>
      </c>
      <c r="W69" s="275" t="s">
        <v>131</v>
      </c>
      <c r="X69" s="275" t="s">
        <v>131</v>
      </c>
      <c r="Y69" s="275" t="s">
        <v>131</v>
      </c>
      <c r="Z69" s="275" t="s">
        <v>131</v>
      </c>
      <c r="AA69" s="152">
        <v>0.21</v>
      </c>
      <c r="AB69" s="153"/>
      <c r="AC69" s="133"/>
    </row>
    <row r="70" spans="1:29" x14ac:dyDescent="0.2">
      <c r="A70" s="133"/>
      <c r="B70" s="136"/>
      <c r="C70" s="137" t="s">
        <v>19</v>
      </c>
      <c r="D70" s="152" t="s">
        <v>96</v>
      </c>
      <c r="E70" s="152">
        <v>0.12</v>
      </c>
      <c r="F70" s="152">
        <v>0.27</v>
      </c>
      <c r="G70" s="152">
        <v>0.16</v>
      </c>
      <c r="H70" s="152">
        <v>0.45</v>
      </c>
      <c r="I70" s="152" t="s">
        <v>6</v>
      </c>
      <c r="J70" s="152">
        <v>1.29</v>
      </c>
      <c r="K70" s="152" t="s">
        <v>131</v>
      </c>
      <c r="L70" s="152">
        <v>90</v>
      </c>
      <c r="M70" s="152">
        <v>0.15</v>
      </c>
      <c r="N70" s="152">
        <v>0.36</v>
      </c>
      <c r="O70" s="152">
        <v>0.51</v>
      </c>
      <c r="P70" s="138">
        <f t="shared" si="1"/>
        <v>0.26</v>
      </c>
      <c r="Q70" s="275">
        <v>0.51</v>
      </c>
      <c r="R70" s="275" t="s">
        <v>131</v>
      </c>
      <c r="S70" s="275" t="s">
        <v>131</v>
      </c>
      <c r="T70" s="275" t="s">
        <v>131</v>
      </c>
      <c r="U70" s="275" t="s">
        <v>131</v>
      </c>
      <c r="V70" s="152">
        <v>0.34</v>
      </c>
      <c r="W70" s="275" t="s">
        <v>131</v>
      </c>
      <c r="X70" s="275" t="s">
        <v>131</v>
      </c>
      <c r="Y70" s="275" t="s">
        <v>131</v>
      </c>
      <c r="Z70" s="275" t="s">
        <v>131</v>
      </c>
      <c r="AA70" s="152">
        <v>0.25</v>
      </c>
      <c r="AB70" s="153"/>
      <c r="AC70" s="133"/>
    </row>
    <row r="71" spans="1:29" x14ac:dyDescent="0.2">
      <c r="A71" s="133"/>
      <c r="B71" s="136"/>
      <c r="C71" s="137" t="s">
        <v>75</v>
      </c>
      <c r="D71" s="152" t="s">
        <v>97</v>
      </c>
      <c r="E71" s="152">
        <v>0.12</v>
      </c>
      <c r="F71" s="152">
        <v>0.27</v>
      </c>
      <c r="G71" s="152">
        <v>0.15</v>
      </c>
      <c r="H71" s="152">
        <v>0.46</v>
      </c>
      <c r="I71" s="152" t="s">
        <v>6</v>
      </c>
      <c r="J71" s="152">
        <v>1.28</v>
      </c>
      <c r="K71" s="152" t="s">
        <v>131</v>
      </c>
      <c r="L71" s="152">
        <v>84</v>
      </c>
      <c r="M71" s="152">
        <v>0.15</v>
      </c>
      <c r="N71" s="152">
        <v>0.37</v>
      </c>
      <c r="O71" s="152">
        <v>0.52</v>
      </c>
      <c r="P71" s="138">
        <f t="shared" si="1"/>
        <v>0.27</v>
      </c>
      <c r="Q71" s="275">
        <v>0.52</v>
      </c>
      <c r="R71" s="275" t="s">
        <v>131</v>
      </c>
      <c r="S71" s="275" t="s">
        <v>131</v>
      </c>
      <c r="T71" s="275" t="s">
        <v>131</v>
      </c>
      <c r="U71" s="275" t="s">
        <v>131</v>
      </c>
      <c r="V71" s="152">
        <v>0.35</v>
      </c>
      <c r="W71" s="275" t="s">
        <v>131</v>
      </c>
      <c r="X71" s="275" t="s">
        <v>131</v>
      </c>
      <c r="Y71" s="275" t="s">
        <v>131</v>
      </c>
      <c r="Z71" s="275" t="s">
        <v>131</v>
      </c>
      <c r="AA71" s="152">
        <v>0.25</v>
      </c>
      <c r="AB71" s="153"/>
      <c r="AC71" s="133"/>
    </row>
    <row r="72" spans="1:29" x14ac:dyDescent="0.2">
      <c r="A72" s="133"/>
      <c r="B72" s="136"/>
      <c r="C72" s="137" t="s">
        <v>76</v>
      </c>
      <c r="D72" s="152" t="s">
        <v>98</v>
      </c>
      <c r="E72" s="152">
        <v>0.11</v>
      </c>
      <c r="F72" s="152">
        <v>0.27</v>
      </c>
      <c r="G72" s="152">
        <v>0.15</v>
      </c>
      <c r="H72" s="152">
        <v>0.47</v>
      </c>
      <c r="I72" s="152" t="s">
        <v>6</v>
      </c>
      <c r="J72" s="152">
        <v>1.28</v>
      </c>
      <c r="K72" s="152" t="s">
        <v>131</v>
      </c>
      <c r="L72" s="152">
        <v>84</v>
      </c>
      <c r="M72" s="152">
        <v>0.15</v>
      </c>
      <c r="N72" s="152">
        <v>0.37</v>
      </c>
      <c r="O72" s="152">
        <v>0.52</v>
      </c>
      <c r="P72" s="138">
        <f t="shared" si="1"/>
        <v>0.26</v>
      </c>
      <c r="Q72" s="275">
        <v>0.52</v>
      </c>
      <c r="R72" s="275" t="s">
        <v>131</v>
      </c>
      <c r="S72" s="275" t="s">
        <v>131</v>
      </c>
      <c r="T72" s="275" t="s">
        <v>131</v>
      </c>
      <c r="U72" s="275" t="s">
        <v>131</v>
      </c>
      <c r="V72" s="152">
        <v>0.38</v>
      </c>
      <c r="W72" s="275" t="s">
        <v>131</v>
      </c>
      <c r="X72" s="275" t="s">
        <v>131</v>
      </c>
      <c r="Y72" s="275" t="s">
        <v>131</v>
      </c>
      <c r="Z72" s="275" t="s">
        <v>131</v>
      </c>
      <c r="AA72" s="152">
        <v>0.26</v>
      </c>
      <c r="AB72" s="153"/>
      <c r="AC72" s="133"/>
    </row>
    <row r="73" spans="1:29" x14ac:dyDescent="0.2">
      <c r="A73" s="133"/>
      <c r="B73" s="158"/>
      <c r="C73" s="145" t="s">
        <v>77</v>
      </c>
      <c r="D73" s="154" t="s">
        <v>99</v>
      </c>
      <c r="E73" s="154">
        <v>0.12</v>
      </c>
      <c r="F73" s="154">
        <v>0.26</v>
      </c>
      <c r="G73" s="154">
        <v>0.13</v>
      </c>
      <c r="H73" s="154">
        <v>0.49</v>
      </c>
      <c r="I73" s="154" t="s">
        <v>6</v>
      </c>
      <c r="J73" s="154">
        <v>1.27</v>
      </c>
      <c r="K73" s="154" t="s">
        <v>131</v>
      </c>
      <c r="L73" s="154">
        <v>78</v>
      </c>
      <c r="M73" s="154">
        <v>0.14000000000000001</v>
      </c>
      <c r="N73" s="154">
        <v>0.38</v>
      </c>
      <c r="O73" s="154">
        <v>0.52</v>
      </c>
      <c r="P73" s="146">
        <f t="shared" si="1"/>
        <v>0.25</v>
      </c>
      <c r="Q73" s="276">
        <v>0.52</v>
      </c>
      <c r="R73" s="276" t="s">
        <v>131</v>
      </c>
      <c r="S73" s="276" t="s">
        <v>131</v>
      </c>
      <c r="T73" s="276" t="s">
        <v>131</v>
      </c>
      <c r="U73" s="276" t="s">
        <v>131</v>
      </c>
      <c r="V73" s="159">
        <v>0.4</v>
      </c>
      <c r="W73" s="276" t="s">
        <v>131</v>
      </c>
      <c r="X73" s="276" t="s">
        <v>131</v>
      </c>
      <c r="Y73" s="276" t="s">
        <v>131</v>
      </c>
      <c r="Z73" s="276" t="s">
        <v>131</v>
      </c>
      <c r="AA73" s="154">
        <v>0.27</v>
      </c>
      <c r="AB73" s="155"/>
      <c r="AC73" s="133"/>
    </row>
    <row r="74" spans="1:29" x14ac:dyDescent="0.2">
      <c r="A74" s="133"/>
      <c r="B74" s="148">
        <v>13</v>
      </c>
      <c r="C74" s="160" t="s">
        <v>17</v>
      </c>
      <c r="D74" s="149" t="s">
        <v>100</v>
      </c>
      <c r="E74" s="149">
        <v>0.21</v>
      </c>
      <c r="F74" s="149">
        <v>0.35</v>
      </c>
      <c r="G74" s="149">
        <v>0.16</v>
      </c>
      <c r="H74" s="149">
        <v>0.28000000000000003</v>
      </c>
      <c r="I74" s="149" t="s">
        <v>32</v>
      </c>
      <c r="J74" s="149">
        <v>1.39</v>
      </c>
      <c r="K74" s="149" t="s">
        <v>131</v>
      </c>
      <c r="L74" s="149">
        <v>192</v>
      </c>
      <c r="M74" s="149">
        <v>0.22</v>
      </c>
      <c r="N74" s="149">
        <v>0.26</v>
      </c>
      <c r="O74" s="149">
        <v>0.48</v>
      </c>
      <c r="P74" s="138">
        <f t="shared" si="1"/>
        <v>0.31999999999999995</v>
      </c>
      <c r="Q74" s="274">
        <v>0.48</v>
      </c>
      <c r="R74" s="274" t="s">
        <v>131</v>
      </c>
      <c r="S74" s="274" t="s">
        <v>131</v>
      </c>
      <c r="T74" s="274" t="s">
        <v>131</v>
      </c>
      <c r="U74" s="274" t="s">
        <v>131</v>
      </c>
      <c r="V74" s="149">
        <v>0.24</v>
      </c>
      <c r="W74" s="274" t="s">
        <v>131</v>
      </c>
      <c r="X74" s="274" t="s">
        <v>131</v>
      </c>
      <c r="Y74" s="274" t="s">
        <v>131</v>
      </c>
      <c r="Z74" s="274" t="s">
        <v>131</v>
      </c>
      <c r="AA74" s="149">
        <v>0.16</v>
      </c>
      <c r="AB74" s="151" t="s">
        <v>34</v>
      </c>
      <c r="AC74" s="133"/>
    </row>
    <row r="75" spans="1:29" x14ac:dyDescent="0.2">
      <c r="A75" s="133"/>
      <c r="B75" s="136"/>
      <c r="C75" s="137" t="s">
        <v>18</v>
      </c>
      <c r="D75" s="156" t="s">
        <v>101</v>
      </c>
      <c r="E75" s="152">
        <v>0.15</v>
      </c>
      <c r="F75" s="157">
        <v>0.3</v>
      </c>
      <c r="G75" s="152">
        <v>0.16</v>
      </c>
      <c r="H75" s="152">
        <v>0.39</v>
      </c>
      <c r="I75" s="152" t="s">
        <v>51</v>
      </c>
      <c r="J75" s="152">
        <v>1.32</v>
      </c>
      <c r="K75" s="152" t="s">
        <v>131</v>
      </c>
      <c r="L75" s="152">
        <v>102</v>
      </c>
      <c r="M75" s="152">
        <v>0.18</v>
      </c>
      <c r="N75" s="152">
        <v>0.32</v>
      </c>
      <c r="O75" s="152">
        <v>0.5</v>
      </c>
      <c r="P75" s="138">
        <f t="shared" si="1"/>
        <v>0.29000000000000004</v>
      </c>
      <c r="Q75" s="275">
        <v>0.5</v>
      </c>
      <c r="R75" s="275" t="s">
        <v>131</v>
      </c>
      <c r="S75" s="275" t="s">
        <v>131</v>
      </c>
      <c r="T75" s="275" t="s">
        <v>131</v>
      </c>
      <c r="U75" s="275" t="s">
        <v>131</v>
      </c>
      <c r="V75" s="152">
        <v>0.28999999999999998</v>
      </c>
      <c r="W75" s="275" t="s">
        <v>131</v>
      </c>
      <c r="X75" s="275" t="s">
        <v>131</v>
      </c>
      <c r="Y75" s="275" t="s">
        <v>131</v>
      </c>
      <c r="Z75" s="275" t="s">
        <v>131</v>
      </c>
      <c r="AA75" s="152">
        <v>0.21</v>
      </c>
      <c r="AB75" s="153"/>
      <c r="AC75" s="133"/>
    </row>
    <row r="76" spans="1:29" x14ac:dyDescent="0.2">
      <c r="A76" s="133"/>
      <c r="B76" s="136"/>
      <c r="C76" s="137" t="s">
        <v>19</v>
      </c>
      <c r="D76" s="152" t="s">
        <v>102</v>
      </c>
      <c r="E76" s="152">
        <v>0.14000000000000001</v>
      </c>
      <c r="F76" s="152">
        <v>0.27</v>
      </c>
      <c r="G76" s="152">
        <v>0.15</v>
      </c>
      <c r="H76" s="152">
        <v>0.44</v>
      </c>
      <c r="I76" s="152" t="s">
        <v>6</v>
      </c>
      <c r="J76" s="152">
        <v>1.29</v>
      </c>
      <c r="K76" s="152" t="s">
        <v>131</v>
      </c>
      <c r="L76" s="152">
        <v>90</v>
      </c>
      <c r="M76" s="152">
        <v>0.16</v>
      </c>
      <c r="N76" s="152">
        <v>0.35</v>
      </c>
      <c r="O76" s="152">
        <v>0.51</v>
      </c>
      <c r="P76" s="138">
        <f t="shared" si="1"/>
        <v>0.27</v>
      </c>
      <c r="Q76" s="275">
        <v>0.51</v>
      </c>
      <c r="R76" s="275" t="s">
        <v>131</v>
      </c>
      <c r="S76" s="275" t="s">
        <v>131</v>
      </c>
      <c r="T76" s="275" t="s">
        <v>131</v>
      </c>
      <c r="U76" s="275" t="s">
        <v>131</v>
      </c>
      <c r="V76" s="152">
        <v>0.33</v>
      </c>
      <c r="W76" s="275" t="s">
        <v>131</v>
      </c>
      <c r="X76" s="275" t="s">
        <v>131</v>
      </c>
      <c r="Y76" s="275" t="s">
        <v>131</v>
      </c>
      <c r="Z76" s="275" t="s">
        <v>131</v>
      </c>
      <c r="AA76" s="152">
        <v>0.24</v>
      </c>
      <c r="AB76" s="153"/>
      <c r="AC76" s="133"/>
    </row>
    <row r="77" spans="1:29" x14ac:dyDescent="0.2">
      <c r="A77" s="133"/>
      <c r="B77" s="136"/>
      <c r="C77" s="137" t="s">
        <v>75</v>
      </c>
      <c r="D77" s="152" t="s">
        <v>103</v>
      </c>
      <c r="E77" s="152">
        <v>0.15</v>
      </c>
      <c r="F77" s="152">
        <v>0.28999999999999998</v>
      </c>
      <c r="G77" s="152">
        <v>0.13</v>
      </c>
      <c r="H77" s="152">
        <v>0.43</v>
      </c>
      <c r="I77" s="152" t="s">
        <v>6</v>
      </c>
      <c r="J77" s="152">
        <v>1.3</v>
      </c>
      <c r="K77" s="152" t="s">
        <v>131</v>
      </c>
      <c r="L77" s="152">
        <v>84</v>
      </c>
      <c r="M77" s="152">
        <v>0.17</v>
      </c>
      <c r="N77" s="152">
        <v>0.34</v>
      </c>
      <c r="O77" s="152">
        <v>0.51</v>
      </c>
      <c r="P77" s="138">
        <f t="shared" si="1"/>
        <v>0.27</v>
      </c>
      <c r="Q77" s="275">
        <v>0.51</v>
      </c>
      <c r="R77" s="275" t="s">
        <v>131</v>
      </c>
      <c r="S77" s="275" t="s">
        <v>131</v>
      </c>
      <c r="T77" s="275" t="s">
        <v>131</v>
      </c>
      <c r="U77" s="275" t="s">
        <v>131</v>
      </c>
      <c r="V77" s="152">
        <v>0.34</v>
      </c>
      <c r="W77" s="275" t="s">
        <v>131</v>
      </c>
      <c r="X77" s="275" t="s">
        <v>131</v>
      </c>
      <c r="Y77" s="275" t="s">
        <v>131</v>
      </c>
      <c r="Z77" s="275" t="s">
        <v>131</v>
      </c>
      <c r="AA77" s="152">
        <v>0.24</v>
      </c>
      <c r="AB77" s="153"/>
      <c r="AC77" s="133"/>
    </row>
    <row r="78" spans="1:29" x14ac:dyDescent="0.2">
      <c r="A78" s="133"/>
      <c r="B78" s="136"/>
      <c r="C78" s="137" t="s">
        <v>76</v>
      </c>
      <c r="D78" s="152" t="s">
        <v>104</v>
      </c>
      <c r="E78" s="152">
        <v>0.13</v>
      </c>
      <c r="F78" s="152">
        <v>0.27</v>
      </c>
      <c r="G78" s="152">
        <v>0.13</v>
      </c>
      <c r="H78" s="152">
        <v>0.47</v>
      </c>
      <c r="I78" s="152" t="s">
        <v>6</v>
      </c>
      <c r="J78" s="152">
        <v>1.28</v>
      </c>
      <c r="K78" s="152" t="s">
        <v>131</v>
      </c>
      <c r="L78" s="152">
        <v>84</v>
      </c>
      <c r="M78" s="152">
        <v>0.15</v>
      </c>
      <c r="N78" s="152">
        <v>0.37</v>
      </c>
      <c r="O78" s="152">
        <v>0.52</v>
      </c>
      <c r="P78" s="138">
        <f t="shared" si="1"/>
        <v>0.26</v>
      </c>
      <c r="Q78" s="275">
        <v>0.52</v>
      </c>
      <c r="R78" s="275" t="s">
        <v>131</v>
      </c>
      <c r="S78" s="275" t="s">
        <v>131</v>
      </c>
      <c r="T78" s="275" t="s">
        <v>131</v>
      </c>
      <c r="U78" s="275" t="s">
        <v>131</v>
      </c>
      <c r="V78" s="152">
        <v>0.35</v>
      </c>
      <c r="W78" s="275" t="s">
        <v>131</v>
      </c>
      <c r="X78" s="275" t="s">
        <v>131</v>
      </c>
      <c r="Y78" s="275" t="s">
        <v>131</v>
      </c>
      <c r="Z78" s="275" t="s">
        <v>131</v>
      </c>
      <c r="AA78" s="152">
        <v>0.26</v>
      </c>
      <c r="AB78" s="153"/>
      <c r="AC78" s="133"/>
    </row>
    <row r="79" spans="1:29" x14ac:dyDescent="0.2">
      <c r="A79" s="133"/>
      <c r="B79" s="158"/>
      <c r="C79" s="145" t="s">
        <v>77</v>
      </c>
      <c r="D79" s="154" t="s">
        <v>105</v>
      </c>
      <c r="E79" s="159">
        <v>0.1</v>
      </c>
      <c r="F79" s="154">
        <v>0.21</v>
      </c>
      <c r="G79" s="154">
        <v>0.16</v>
      </c>
      <c r="H79" s="154">
        <v>0.53</v>
      </c>
      <c r="I79" s="154" t="s">
        <v>6</v>
      </c>
      <c r="J79" s="154">
        <v>1.25</v>
      </c>
      <c r="K79" s="154" t="s">
        <v>131</v>
      </c>
      <c r="L79" s="154">
        <v>90</v>
      </c>
      <c r="M79" s="154">
        <v>0.11</v>
      </c>
      <c r="N79" s="154">
        <v>0.42</v>
      </c>
      <c r="O79" s="154">
        <v>0.53</v>
      </c>
      <c r="P79" s="146">
        <f t="shared" si="1"/>
        <v>0.23000000000000004</v>
      </c>
      <c r="Q79" s="276">
        <v>0.53</v>
      </c>
      <c r="R79" s="276" t="s">
        <v>131</v>
      </c>
      <c r="S79" s="276" t="s">
        <v>131</v>
      </c>
      <c r="T79" s="276" t="s">
        <v>131</v>
      </c>
      <c r="U79" s="276" t="s">
        <v>131</v>
      </c>
      <c r="V79" s="154">
        <v>0.39</v>
      </c>
      <c r="W79" s="276" t="s">
        <v>131</v>
      </c>
      <c r="X79" s="276" t="s">
        <v>131</v>
      </c>
      <c r="Y79" s="276" t="s">
        <v>131</v>
      </c>
      <c r="Z79" s="276" t="s">
        <v>131</v>
      </c>
      <c r="AA79" s="159">
        <v>0.3</v>
      </c>
      <c r="AB79" s="155"/>
      <c r="AC79" s="133"/>
    </row>
    <row r="80" spans="1:29" x14ac:dyDescent="0.2">
      <c r="A80" s="133"/>
      <c r="B80" s="148">
        <v>14</v>
      </c>
      <c r="C80" s="160" t="s">
        <v>17</v>
      </c>
      <c r="D80" s="149" t="s">
        <v>23</v>
      </c>
      <c r="E80" s="149">
        <v>0.01</v>
      </c>
      <c r="F80" s="150">
        <v>0.2</v>
      </c>
      <c r="G80" s="150">
        <v>0.4</v>
      </c>
      <c r="H80" s="149">
        <v>0.39</v>
      </c>
      <c r="I80" s="149" t="s">
        <v>59</v>
      </c>
      <c r="J80" s="149">
        <v>1.27</v>
      </c>
      <c r="K80" s="149" t="s">
        <v>131</v>
      </c>
      <c r="L80" s="149">
        <v>162</v>
      </c>
      <c r="M80" s="149">
        <v>0.15</v>
      </c>
      <c r="N80" s="149">
        <v>0.37</v>
      </c>
      <c r="O80" s="149">
        <v>0.52</v>
      </c>
      <c r="P80" s="138">
        <f t="shared" si="1"/>
        <v>0.31000000000000005</v>
      </c>
      <c r="Q80" s="274">
        <v>0.52</v>
      </c>
      <c r="R80" s="274" t="s">
        <v>131</v>
      </c>
      <c r="S80" s="274" t="s">
        <v>131</v>
      </c>
      <c r="T80" s="274" t="s">
        <v>131</v>
      </c>
      <c r="U80" s="274" t="s">
        <v>131</v>
      </c>
      <c r="V80" s="149">
        <v>0.32</v>
      </c>
      <c r="W80" s="274" t="s">
        <v>131</v>
      </c>
      <c r="X80" s="274" t="s">
        <v>131</v>
      </c>
      <c r="Y80" s="274" t="s">
        <v>131</v>
      </c>
      <c r="Z80" s="274" t="s">
        <v>131</v>
      </c>
      <c r="AA80" s="149">
        <v>0.21</v>
      </c>
      <c r="AB80" s="151" t="s">
        <v>34</v>
      </c>
      <c r="AC80" s="133"/>
    </row>
    <row r="81" spans="1:29" x14ac:dyDescent="0.2">
      <c r="A81" s="133"/>
      <c r="B81" s="136"/>
      <c r="C81" s="137" t="s">
        <v>106</v>
      </c>
      <c r="D81" s="156" t="s">
        <v>107</v>
      </c>
      <c r="E81" s="152">
        <v>0.02</v>
      </c>
      <c r="F81" s="157">
        <v>0.2</v>
      </c>
      <c r="G81" s="152">
        <v>0.35</v>
      </c>
      <c r="H81" s="152">
        <v>0.43</v>
      </c>
      <c r="I81" s="152" t="s">
        <v>6</v>
      </c>
      <c r="J81" s="152">
        <v>1.26</v>
      </c>
      <c r="K81" s="152" t="s">
        <v>131</v>
      </c>
      <c r="L81" s="152">
        <v>132</v>
      </c>
      <c r="M81" s="152">
        <v>0.13</v>
      </c>
      <c r="N81" s="152">
        <v>0.39</v>
      </c>
      <c r="O81" s="152">
        <v>0.52</v>
      </c>
      <c r="P81" s="138">
        <f t="shared" si="1"/>
        <v>0.29000000000000004</v>
      </c>
      <c r="Q81" s="275">
        <v>0.52</v>
      </c>
      <c r="R81" s="275" t="s">
        <v>131</v>
      </c>
      <c r="S81" s="275" t="s">
        <v>131</v>
      </c>
      <c r="T81" s="275" t="s">
        <v>131</v>
      </c>
      <c r="U81" s="275" t="s">
        <v>131</v>
      </c>
      <c r="V81" s="152">
        <v>0.35</v>
      </c>
      <c r="W81" s="275" t="s">
        <v>131</v>
      </c>
      <c r="X81" s="275" t="s">
        <v>131</v>
      </c>
      <c r="Y81" s="275" t="s">
        <v>131</v>
      </c>
      <c r="Z81" s="275" t="s">
        <v>131</v>
      </c>
      <c r="AA81" s="152">
        <v>0.23</v>
      </c>
      <c r="AB81" s="153"/>
      <c r="AC81" s="133"/>
    </row>
    <row r="82" spans="1:29" x14ac:dyDescent="0.2">
      <c r="A82" s="133"/>
      <c r="B82" s="136"/>
      <c r="C82" s="137" t="s">
        <v>19</v>
      </c>
      <c r="D82" s="152" t="s">
        <v>108</v>
      </c>
      <c r="E82" s="152">
        <v>0.01</v>
      </c>
      <c r="F82" s="152">
        <v>0.22</v>
      </c>
      <c r="G82" s="152">
        <v>0.24</v>
      </c>
      <c r="H82" s="152">
        <v>0.53</v>
      </c>
      <c r="I82" s="152" t="s">
        <v>6</v>
      </c>
      <c r="J82" s="152">
        <v>1.23</v>
      </c>
      <c r="K82" s="152" t="s">
        <v>131</v>
      </c>
      <c r="L82" s="152">
        <v>102</v>
      </c>
      <c r="M82" s="157">
        <v>0.1</v>
      </c>
      <c r="N82" s="152">
        <v>0.44</v>
      </c>
      <c r="O82" s="152">
        <v>0.54</v>
      </c>
      <c r="P82" s="138">
        <f t="shared" si="1"/>
        <v>0.23000000000000004</v>
      </c>
      <c r="Q82" s="275">
        <v>0.54</v>
      </c>
      <c r="R82" s="275" t="s">
        <v>131</v>
      </c>
      <c r="S82" s="275" t="s">
        <v>131</v>
      </c>
      <c r="T82" s="275" t="s">
        <v>131</v>
      </c>
      <c r="U82" s="275" t="s">
        <v>131</v>
      </c>
      <c r="V82" s="152">
        <v>0.41</v>
      </c>
      <c r="W82" s="275" t="s">
        <v>131</v>
      </c>
      <c r="X82" s="275" t="s">
        <v>131</v>
      </c>
      <c r="Y82" s="275" t="s">
        <v>131</v>
      </c>
      <c r="Z82" s="275" t="s">
        <v>131</v>
      </c>
      <c r="AA82" s="152">
        <v>0.31</v>
      </c>
      <c r="AB82" s="153"/>
      <c r="AC82" s="133"/>
    </row>
    <row r="83" spans="1:29" x14ac:dyDescent="0.2">
      <c r="A83" s="133"/>
      <c r="B83" s="136"/>
      <c r="C83" s="137" t="s">
        <v>75</v>
      </c>
      <c r="D83" s="152" t="s">
        <v>109</v>
      </c>
      <c r="E83" s="152">
        <v>0.01</v>
      </c>
      <c r="F83" s="152">
        <v>0.14000000000000001</v>
      </c>
      <c r="G83" s="152">
        <v>0.23</v>
      </c>
      <c r="H83" s="152">
        <v>0.62</v>
      </c>
      <c r="I83" s="152" t="s">
        <v>6</v>
      </c>
      <c r="J83" s="157">
        <v>1.2</v>
      </c>
      <c r="K83" s="157" t="s">
        <v>131</v>
      </c>
      <c r="L83" s="152">
        <v>126</v>
      </c>
      <c r="M83" s="152">
        <v>0.06</v>
      </c>
      <c r="N83" s="152">
        <v>0.49</v>
      </c>
      <c r="O83" s="152">
        <v>0.55000000000000004</v>
      </c>
      <c r="P83" s="138">
        <f t="shared" si="1"/>
        <v>0.22000000000000003</v>
      </c>
      <c r="Q83" s="275">
        <v>0.55000000000000004</v>
      </c>
      <c r="R83" s="275" t="s">
        <v>131</v>
      </c>
      <c r="S83" s="275" t="s">
        <v>131</v>
      </c>
      <c r="T83" s="275" t="s">
        <v>131</v>
      </c>
      <c r="U83" s="275" t="s">
        <v>131</v>
      </c>
      <c r="V83" s="152">
        <v>0.45</v>
      </c>
      <c r="W83" s="275" t="s">
        <v>131</v>
      </c>
      <c r="X83" s="275" t="s">
        <v>131</v>
      </c>
      <c r="Y83" s="275" t="s">
        <v>131</v>
      </c>
      <c r="Z83" s="275" t="s">
        <v>131</v>
      </c>
      <c r="AA83" s="152">
        <v>0.33</v>
      </c>
      <c r="AB83" s="153"/>
      <c r="AC83" s="133"/>
    </row>
    <row r="84" spans="1:29" x14ac:dyDescent="0.2">
      <c r="A84" s="133"/>
      <c r="B84" s="158"/>
      <c r="C84" s="145" t="s">
        <v>76</v>
      </c>
      <c r="D84" s="145" t="s">
        <v>26</v>
      </c>
      <c r="E84" s="145">
        <v>0</v>
      </c>
      <c r="F84" s="145">
        <v>0.13</v>
      </c>
      <c r="G84" s="145">
        <v>0.24</v>
      </c>
      <c r="H84" s="145">
        <v>0.63</v>
      </c>
      <c r="I84" s="154" t="s">
        <v>6</v>
      </c>
      <c r="J84" s="146">
        <v>1.2</v>
      </c>
      <c r="K84" s="146" t="s">
        <v>131</v>
      </c>
      <c r="L84" s="145">
        <v>126</v>
      </c>
      <c r="M84" s="145">
        <v>0.06</v>
      </c>
      <c r="N84" s="145">
        <v>0.49</v>
      </c>
      <c r="O84" s="145">
        <v>0.55000000000000004</v>
      </c>
      <c r="P84" s="146">
        <f t="shared" si="1"/>
        <v>0.23000000000000004</v>
      </c>
      <c r="Q84" s="267">
        <v>0.55000000000000004</v>
      </c>
      <c r="R84" s="267" t="s">
        <v>131</v>
      </c>
      <c r="S84" s="267" t="s">
        <v>131</v>
      </c>
      <c r="T84" s="267" t="s">
        <v>131</v>
      </c>
      <c r="U84" s="267" t="s">
        <v>131</v>
      </c>
      <c r="V84" s="145">
        <v>0.46</v>
      </c>
      <c r="W84" s="267" t="s">
        <v>131</v>
      </c>
      <c r="X84" s="267" t="s">
        <v>131</v>
      </c>
      <c r="Y84" s="267" t="s">
        <v>131</v>
      </c>
      <c r="Z84" s="267" t="s">
        <v>131</v>
      </c>
      <c r="AA84" s="145">
        <v>0.32</v>
      </c>
      <c r="AB84" s="161"/>
      <c r="AC84" s="133"/>
    </row>
    <row r="85" spans="1:29" x14ac:dyDescent="0.2">
      <c r="A85" s="133"/>
      <c r="B85" s="148">
        <v>15</v>
      </c>
      <c r="C85" s="160" t="s">
        <v>17</v>
      </c>
      <c r="D85" s="160" t="s">
        <v>84</v>
      </c>
      <c r="E85" s="160">
        <v>0.04</v>
      </c>
      <c r="F85" s="160">
        <v>0.13</v>
      </c>
      <c r="G85" s="160">
        <v>0.56000000000000005</v>
      </c>
      <c r="H85" s="160">
        <v>0.27</v>
      </c>
      <c r="I85" s="160" t="s">
        <v>117</v>
      </c>
      <c r="J85" s="160">
        <v>1.32</v>
      </c>
      <c r="K85" s="160" t="s">
        <v>131</v>
      </c>
      <c r="L85" s="160">
        <v>384</v>
      </c>
      <c r="M85" s="160">
        <v>0.18</v>
      </c>
      <c r="N85" s="160">
        <v>0.32</v>
      </c>
      <c r="O85" s="162">
        <v>0.5</v>
      </c>
      <c r="P85" s="138">
        <f t="shared" si="1"/>
        <v>0.35</v>
      </c>
      <c r="Q85" s="272">
        <v>0.5</v>
      </c>
      <c r="R85" s="269" t="s">
        <v>131</v>
      </c>
      <c r="S85" s="269" t="s">
        <v>131</v>
      </c>
      <c r="T85" s="269" t="s">
        <v>131</v>
      </c>
      <c r="U85" s="269" t="s">
        <v>131</v>
      </c>
      <c r="V85" s="160">
        <v>0.28999999999999998</v>
      </c>
      <c r="W85" s="269" t="s">
        <v>131</v>
      </c>
      <c r="X85" s="269" t="s">
        <v>131</v>
      </c>
      <c r="Y85" s="269" t="s">
        <v>131</v>
      </c>
      <c r="Z85" s="269" t="s">
        <v>131</v>
      </c>
      <c r="AA85" s="160">
        <v>0.15</v>
      </c>
      <c r="AB85" s="163" t="s">
        <v>34</v>
      </c>
      <c r="AC85" s="133"/>
    </row>
    <row r="86" spans="1:29" x14ac:dyDescent="0.2">
      <c r="A86" s="133"/>
      <c r="B86" s="136"/>
      <c r="C86" s="137" t="s">
        <v>18</v>
      </c>
      <c r="D86" s="141" t="s">
        <v>112</v>
      </c>
      <c r="E86" s="137">
        <v>0.05</v>
      </c>
      <c r="F86" s="137">
        <v>0.12</v>
      </c>
      <c r="G86" s="137">
        <v>0.49</v>
      </c>
      <c r="H86" s="137">
        <v>0.34</v>
      </c>
      <c r="I86" s="137" t="s">
        <v>118</v>
      </c>
      <c r="J86" s="137">
        <v>1.29</v>
      </c>
      <c r="K86" s="137" t="s">
        <v>131</v>
      </c>
      <c r="L86" s="137">
        <v>234</v>
      </c>
      <c r="M86" s="137">
        <v>0.17</v>
      </c>
      <c r="N86" s="137">
        <v>0.35</v>
      </c>
      <c r="O86" s="137">
        <v>0.52</v>
      </c>
      <c r="P86" s="138">
        <f t="shared" si="1"/>
        <v>0.33</v>
      </c>
      <c r="Q86" s="270">
        <v>0.52</v>
      </c>
      <c r="R86" s="270" t="s">
        <v>131</v>
      </c>
      <c r="S86" s="270" t="s">
        <v>131</v>
      </c>
      <c r="T86" s="270" t="s">
        <v>131</v>
      </c>
      <c r="U86" s="270" t="s">
        <v>131</v>
      </c>
      <c r="V86" s="137">
        <v>0.33</v>
      </c>
      <c r="W86" s="270" t="s">
        <v>131</v>
      </c>
      <c r="X86" s="270" t="s">
        <v>131</v>
      </c>
      <c r="Y86" s="270" t="s">
        <v>131</v>
      </c>
      <c r="Z86" s="270" t="s">
        <v>131</v>
      </c>
      <c r="AA86" s="137">
        <v>0.19</v>
      </c>
      <c r="AB86" s="139"/>
      <c r="AC86" s="133"/>
    </row>
    <row r="87" spans="1:29" x14ac:dyDescent="0.2">
      <c r="A87" s="133"/>
      <c r="B87" s="136"/>
      <c r="C87" s="137" t="s">
        <v>19</v>
      </c>
      <c r="D87" s="137" t="s">
        <v>113</v>
      </c>
      <c r="E87" s="137">
        <v>0.05</v>
      </c>
      <c r="F87" s="137">
        <v>0.09</v>
      </c>
      <c r="G87" s="138">
        <v>0.4</v>
      </c>
      <c r="H87" s="137">
        <v>0.46</v>
      </c>
      <c r="I87" s="152" t="s">
        <v>6</v>
      </c>
      <c r="J87" s="137">
        <v>1.23</v>
      </c>
      <c r="K87" s="137" t="s">
        <v>131</v>
      </c>
      <c r="L87" s="137">
        <v>144</v>
      </c>
      <c r="M87" s="137">
        <v>0.11</v>
      </c>
      <c r="N87" s="137">
        <v>0.42</v>
      </c>
      <c r="O87" s="137">
        <v>0.53</v>
      </c>
      <c r="P87" s="138">
        <f t="shared" si="1"/>
        <v>0.27</v>
      </c>
      <c r="Q87" s="270">
        <v>0.53</v>
      </c>
      <c r="R87" s="270" t="s">
        <v>131</v>
      </c>
      <c r="S87" s="270" t="s">
        <v>131</v>
      </c>
      <c r="T87" s="270" t="s">
        <v>131</v>
      </c>
      <c r="U87" s="270" t="s">
        <v>131</v>
      </c>
      <c r="V87" s="137">
        <v>0.41</v>
      </c>
      <c r="W87" s="270" t="s">
        <v>131</v>
      </c>
      <c r="X87" s="270" t="s">
        <v>131</v>
      </c>
      <c r="Y87" s="270" t="s">
        <v>131</v>
      </c>
      <c r="Z87" s="270" t="s">
        <v>131</v>
      </c>
      <c r="AA87" s="137">
        <v>0.26</v>
      </c>
      <c r="AB87" s="139"/>
      <c r="AC87" s="133"/>
    </row>
    <row r="88" spans="1:29" x14ac:dyDescent="0.2">
      <c r="A88" s="133"/>
      <c r="B88" s="136"/>
      <c r="C88" s="137" t="s">
        <v>61</v>
      </c>
      <c r="D88" s="137" t="s">
        <v>114</v>
      </c>
      <c r="E88" s="137">
        <v>0.02</v>
      </c>
      <c r="F88" s="137">
        <v>0.08</v>
      </c>
      <c r="G88" s="137">
        <v>0.35</v>
      </c>
      <c r="H88" s="137">
        <v>0.55000000000000004</v>
      </c>
      <c r="I88" s="152" t="s">
        <v>6</v>
      </c>
      <c r="J88" s="138">
        <v>1.2</v>
      </c>
      <c r="K88" s="138" t="s">
        <v>131</v>
      </c>
      <c r="L88" s="137">
        <v>144</v>
      </c>
      <c r="M88" s="137">
        <v>0.08</v>
      </c>
      <c r="N88" s="137">
        <v>0.47</v>
      </c>
      <c r="O88" s="137">
        <v>0.55000000000000004</v>
      </c>
      <c r="P88" s="138">
        <f t="shared" si="1"/>
        <v>0.23000000000000004</v>
      </c>
      <c r="Q88" s="270">
        <v>0.55000000000000004</v>
      </c>
      <c r="R88" s="270" t="s">
        <v>131</v>
      </c>
      <c r="S88" s="270" t="s">
        <v>131</v>
      </c>
      <c r="T88" s="270" t="s">
        <v>131</v>
      </c>
      <c r="U88" s="270" t="s">
        <v>131</v>
      </c>
      <c r="V88" s="137">
        <v>0.45</v>
      </c>
      <c r="W88" s="270" t="s">
        <v>131</v>
      </c>
      <c r="X88" s="270" t="s">
        <v>131</v>
      </c>
      <c r="Y88" s="270" t="s">
        <v>131</v>
      </c>
      <c r="Z88" s="270" t="s">
        <v>131</v>
      </c>
      <c r="AA88" s="137">
        <v>0.32</v>
      </c>
      <c r="AB88" s="139"/>
      <c r="AC88" s="133"/>
    </row>
    <row r="89" spans="1:29" x14ac:dyDescent="0.2">
      <c r="A89" s="133"/>
      <c r="B89" s="136"/>
      <c r="C89" s="137" t="s">
        <v>110</v>
      </c>
      <c r="D89" s="137" t="s">
        <v>115</v>
      </c>
      <c r="E89" s="137">
        <v>0.02</v>
      </c>
      <c r="F89" s="137">
        <v>0.09</v>
      </c>
      <c r="G89" s="137">
        <v>0.33</v>
      </c>
      <c r="H89" s="137">
        <v>0.56000000000000005</v>
      </c>
      <c r="I89" s="152" t="s">
        <v>6</v>
      </c>
      <c r="J89" s="138">
        <v>1.2</v>
      </c>
      <c r="K89" s="138" t="s">
        <v>131</v>
      </c>
      <c r="L89" s="137">
        <v>138</v>
      </c>
      <c r="M89" s="137">
        <v>7.0000000000000007E-2</v>
      </c>
      <c r="N89" s="137">
        <v>0.48</v>
      </c>
      <c r="O89" s="137">
        <v>0.55000000000000004</v>
      </c>
      <c r="P89" s="138">
        <f t="shared" si="1"/>
        <v>0.22000000000000003</v>
      </c>
      <c r="Q89" s="270">
        <v>0.55000000000000004</v>
      </c>
      <c r="R89" s="270" t="s">
        <v>131</v>
      </c>
      <c r="S89" s="270" t="s">
        <v>131</v>
      </c>
      <c r="T89" s="270" t="s">
        <v>131</v>
      </c>
      <c r="U89" s="270" t="s">
        <v>131</v>
      </c>
      <c r="V89" s="137">
        <v>0.44</v>
      </c>
      <c r="W89" s="270" t="s">
        <v>131</v>
      </c>
      <c r="X89" s="270" t="s">
        <v>131</v>
      </c>
      <c r="Y89" s="270" t="s">
        <v>131</v>
      </c>
      <c r="Z89" s="270" t="s">
        <v>131</v>
      </c>
      <c r="AA89" s="137">
        <v>0.33</v>
      </c>
      <c r="AB89" s="139"/>
      <c r="AC89" s="133"/>
    </row>
    <row r="90" spans="1:29" x14ac:dyDescent="0.2">
      <c r="A90" s="133"/>
      <c r="B90" s="158"/>
      <c r="C90" s="145" t="s">
        <v>111</v>
      </c>
      <c r="D90" s="145" t="s">
        <v>116</v>
      </c>
      <c r="E90" s="145">
        <v>0.02</v>
      </c>
      <c r="F90" s="145">
        <v>7.0000000000000007E-2</v>
      </c>
      <c r="G90" s="145">
        <v>0.31</v>
      </c>
      <c r="H90" s="146">
        <v>0.6</v>
      </c>
      <c r="I90" s="154" t="s">
        <v>6</v>
      </c>
      <c r="J90" s="145">
        <v>1.19</v>
      </c>
      <c r="K90" s="145" t="s">
        <v>131</v>
      </c>
      <c r="L90" s="145">
        <v>144</v>
      </c>
      <c r="M90" s="145">
        <v>0.06</v>
      </c>
      <c r="N90" s="145">
        <v>0.49</v>
      </c>
      <c r="O90" s="145">
        <v>0.55000000000000004</v>
      </c>
      <c r="P90" s="146">
        <f t="shared" si="1"/>
        <v>0.21000000000000002</v>
      </c>
      <c r="Q90" s="267">
        <v>0.55000000000000004</v>
      </c>
      <c r="R90" s="267" t="s">
        <v>131</v>
      </c>
      <c r="S90" s="267" t="s">
        <v>131</v>
      </c>
      <c r="T90" s="267" t="s">
        <v>131</v>
      </c>
      <c r="U90" s="267" t="s">
        <v>131</v>
      </c>
      <c r="V90" s="145">
        <v>0.47</v>
      </c>
      <c r="W90" s="267" t="s">
        <v>131</v>
      </c>
      <c r="X90" s="267" t="s">
        <v>131</v>
      </c>
      <c r="Y90" s="267" t="s">
        <v>131</v>
      </c>
      <c r="Z90" s="267" t="s">
        <v>131</v>
      </c>
      <c r="AA90" s="145">
        <v>0.34</v>
      </c>
      <c r="AB90" s="161"/>
      <c r="AC90" s="133"/>
    </row>
    <row r="91" spans="1:29" x14ac:dyDescent="0.2">
      <c r="A91" s="133"/>
      <c r="B91" s="148">
        <v>16</v>
      </c>
      <c r="C91" s="160" t="s">
        <v>17</v>
      </c>
      <c r="D91" s="160" t="s">
        <v>84</v>
      </c>
      <c r="E91" s="160">
        <v>0.08</v>
      </c>
      <c r="F91" s="160">
        <v>0.45</v>
      </c>
      <c r="G91" s="160">
        <v>0.37</v>
      </c>
      <c r="H91" s="162">
        <v>0.1</v>
      </c>
      <c r="I91" s="149" t="s">
        <v>31</v>
      </c>
      <c r="J91" s="160">
        <v>1.53</v>
      </c>
      <c r="K91" s="160" t="s">
        <v>131</v>
      </c>
      <c r="L91" s="160">
        <v>1584</v>
      </c>
      <c r="M91" s="162">
        <v>0.2</v>
      </c>
      <c r="N91" s="160">
        <v>0.22</v>
      </c>
      <c r="O91" s="160">
        <v>0.42</v>
      </c>
      <c r="P91" s="138">
        <f t="shared" si="1"/>
        <v>0.32999999999999996</v>
      </c>
      <c r="Q91" s="269">
        <v>0.42</v>
      </c>
      <c r="R91" s="269" t="s">
        <v>131</v>
      </c>
      <c r="S91" s="269" t="s">
        <v>131</v>
      </c>
      <c r="T91" s="269" t="s">
        <v>131</v>
      </c>
      <c r="U91" s="269" t="s">
        <v>131</v>
      </c>
      <c r="V91" s="160">
        <v>0.18</v>
      </c>
      <c r="W91" s="269" t="s">
        <v>131</v>
      </c>
      <c r="X91" s="269" t="s">
        <v>131</v>
      </c>
      <c r="Y91" s="269" t="s">
        <v>131</v>
      </c>
      <c r="Z91" s="269" t="s">
        <v>131</v>
      </c>
      <c r="AA91" s="160">
        <v>0.09</v>
      </c>
      <c r="AB91" s="163" t="s">
        <v>34</v>
      </c>
      <c r="AC91" s="133"/>
    </row>
    <row r="92" spans="1:29" x14ac:dyDescent="0.2">
      <c r="A92" s="133"/>
      <c r="B92" s="140"/>
      <c r="C92" s="137" t="s">
        <v>18</v>
      </c>
      <c r="D92" s="141" t="s">
        <v>119</v>
      </c>
      <c r="E92" s="137">
        <v>7.0000000000000007E-2</v>
      </c>
      <c r="F92" s="138">
        <v>0.4</v>
      </c>
      <c r="G92" s="137">
        <v>0.41</v>
      </c>
      <c r="H92" s="137">
        <v>0.12</v>
      </c>
      <c r="I92" s="152" t="s">
        <v>68</v>
      </c>
      <c r="J92" s="138">
        <v>1.5</v>
      </c>
      <c r="K92" s="138" t="s">
        <v>131</v>
      </c>
      <c r="L92" s="137">
        <v>1248</v>
      </c>
      <c r="M92" s="137">
        <v>0.21</v>
      </c>
      <c r="N92" s="137">
        <v>0.23</v>
      </c>
      <c r="O92" s="137">
        <v>0.44</v>
      </c>
      <c r="P92" s="138">
        <f t="shared" si="1"/>
        <v>0.33999999999999997</v>
      </c>
      <c r="Q92" s="270">
        <v>0.44</v>
      </c>
      <c r="R92" s="270" t="s">
        <v>131</v>
      </c>
      <c r="S92" s="270" t="s">
        <v>131</v>
      </c>
      <c r="T92" s="270" t="s">
        <v>131</v>
      </c>
      <c r="U92" s="270" t="s">
        <v>131</v>
      </c>
      <c r="V92" s="137">
        <v>0.21</v>
      </c>
      <c r="W92" s="270" t="s">
        <v>131</v>
      </c>
      <c r="X92" s="270" t="s">
        <v>131</v>
      </c>
      <c r="Y92" s="270" t="s">
        <v>131</v>
      </c>
      <c r="Z92" s="270" t="s">
        <v>131</v>
      </c>
      <c r="AA92" s="138">
        <v>0.1</v>
      </c>
      <c r="AB92" s="142"/>
      <c r="AC92" s="133"/>
    </row>
    <row r="93" spans="1:29" x14ac:dyDescent="0.2">
      <c r="A93" s="133"/>
      <c r="B93" s="140"/>
      <c r="C93" s="137" t="s">
        <v>19</v>
      </c>
      <c r="D93" s="137" t="s">
        <v>120</v>
      </c>
      <c r="E93" s="137">
        <v>0.06</v>
      </c>
      <c r="F93" s="137">
        <v>0.37</v>
      </c>
      <c r="G93" s="137">
        <v>0.39</v>
      </c>
      <c r="H93" s="137">
        <v>0.18</v>
      </c>
      <c r="I93" s="152" t="s">
        <v>68</v>
      </c>
      <c r="J93" s="137">
        <v>1.43</v>
      </c>
      <c r="K93" s="137" t="s">
        <v>131</v>
      </c>
      <c r="L93" s="137">
        <v>630</v>
      </c>
      <c r="M93" s="137">
        <v>0.21</v>
      </c>
      <c r="N93" s="137">
        <v>0.25</v>
      </c>
      <c r="O93" s="137">
        <v>0.46</v>
      </c>
      <c r="P93" s="138">
        <f t="shared" si="1"/>
        <v>0.34</v>
      </c>
      <c r="Q93" s="270">
        <v>0.46</v>
      </c>
      <c r="R93" s="270" t="s">
        <v>131</v>
      </c>
      <c r="S93" s="270" t="s">
        <v>131</v>
      </c>
      <c r="T93" s="270" t="s">
        <v>131</v>
      </c>
      <c r="U93" s="270" t="s">
        <v>131</v>
      </c>
      <c r="V93" s="137">
        <v>0.23</v>
      </c>
      <c r="W93" s="270" t="s">
        <v>131</v>
      </c>
      <c r="X93" s="270" t="s">
        <v>131</v>
      </c>
      <c r="Y93" s="270" t="s">
        <v>131</v>
      </c>
      <c r="Z93" s="270" t="s">
        <v>131</v>
      </c>
      <c r="AA93" s="137">
        <v>0.12</v>
      </c>
      <c r="AB93" s="142"/>
      <c r="AC93" s="133"/>
    </row>
    <row r="94" spans="1:29" x14ac:dyDescent="0.2">
      <c r="A94" s="133"/>
      <c r="B94" s="140"/>
      <c r="C94" s="137" t="s">
        <v>61</v>
      </c>
      <c r="D94" s="137" t="s">
        <v>121</v>
      </c>
      <c r="E94" s="137">
        <v>0.05</v>
      </c>
      <c r="F94" s="137">
        <v>0.34</v>
      </c>
      <c r="G94" s="137">
        <v>0.42</v>
      </c>
      <c r="H94" s="137">
        <v>0.19</v>
      </c>
      <c r="I94" s="152" t="s">
        <v>68</v>
      </c>
      <c r="J94" s="137">
        <v>1.41</v>
      </c>
      <c r="K94" s="137" t="s">
        <v>131</v>
      </c>
      <c r="L94" s="137">
        <v>588</v>
      </c>
      <c r="M94" s="137">
        <v>0.21</v>
      </c>
      <c r="N94" s="137">
        <v>0.26</v>
      </c>
      <c r="O94" s="137">
        <v>0.47</v>
      </c>
      <c r="P94" s="138">
        <f t="shared" si="1"/>
        <v>0.35</v>
      </c>
      <c r="Q94" s="270">
        <v>0.47</v>
      </c>
      <c r="R94" s="270" t="s">
        <v>131</v>
      </c>
      <c r="S94" s="270" t="s">
        <v>131</v>
      </c>
      <c r="T94" s="270" t="s">
        <v>131</v>
      </c>
      <c r="U94" s="270" t="s">
        <v>131</v>
      </c>
      <c r="V94" s="137">
        <v>0.25</v>
      </c>
      <c r="W94" s="270" t="s">
        <v>131</v>
      </c>
      <c r="X94" s="270" t="s">
        <v>131</v>
      </c>
      <c r="Y94" s="270" t="s">
        <v>131</v>
      </c>
      <c r="Z94" s="270" t="s">
        <v>131</v>
      </c>
      <c r="AA94" s="137">
        <v>0.12</v>
      </c>
      <c r="AB94" s="142"/>
      <c r="AC94" s="133"/>
    </row>
    <row r="95" spans="1:29" x14ac:dyDescent="0.2">
      <c r="A95" s="133"/>
      <c r="B95" s="144"/>
      <c r="C95" s="145" t="s">
        <v>110</v>
      </c>
      <c r="D95" s="145" t="s">
        <v>122</v>
      </c>
      <c r="E95" s="145">
        <v>0.03</v>
      </c>
      <c r="F95" s="146">
        <v>0.2</v>
      </c>
      <c r="G95" s="145">
        <v>0.36</v>
      </c>
      <c r="H95" s="145">
        <v>0.41</v>
      </c>
      <c r="I95" s="154" t="s">
        <v>68</v>
      </c>
      <c r="J95" s="145">
        <v>1.27</v>
      </c>
      <c r="K95" s="145" t="s">
        <v>131</v>
      </c>
      <c r="L95" s="145">
        <v>144</v>
      </c>
      <c r="M95" s="145">
        <v>0.14000000000000001</v>
      </c>
      <c r="N95" s="145">
        <v>0.38</v>
      </c>
      <c r="O95" s="145">
        <v>0.52</v>
      </c>
      <c r="P95" s="146">
        <f t="shared" si="1"/>
        <v>0.29000000000000004</v>
      </c>
      <c r="Q95" s="267">
        <v>0.52</v>
      </c>
      <c r="R95" s="267" t="s">
        <v>131</v>
      </c>
      <c r="S95" s="267" t="s">
        <v>131</v>
      </c>
      <c r="T95" s="267" t="s">
        <v>131</v>
      </c>
      <c r="U95" s="267" t="s">
        <v>131</v>
      </c>
      <c r="V95" s="145">
        <v>0.35</v>
      </c>
      <c r="W95" s="267" t="s">
        <v>131</v>
      </c>
      <c r="X95" s="267" t="s">
        <v>131</v>
      </c>
      <c r="Y95" s="267" t="s">
        <v>131</v>
      </c>
      <c r="Z95" s="267" t="s">
        <v>131</v>
      </c>
      <c r="AA95" s="145">
        <v>0.23</v>
      </c>
      <c r="AB95" s="147"/>
      <c r="AC95" s="133"/>
    </row>
    <row r="96" spans="1:29" s="165" customFormat="1" x14ac:dyDescent="0.2">
      <c r="A96" s="164"/>
      <c r="B96" s="136">
        <v>17</v>
      </c>
      <c r="C96" s="137" t="s">
        <v>17</v>
      </c>
      <c r="D96" s="137" t="s">
        <v>84</v>
      </c>
      <c r="E96" s="137">
        <v>0</v>
      </c>
      <c r="F96" s="137">
        <v>0.67</v>
      </c>
      <c r="G96" s="138">
        <v>0.1</v>
      </c>
      <c r="H96" s="137">
        <v>0.23</v>
      </c>
      <c r="I96" s="149" t="s">
        <v>31</v>
      </c>
      <c r="J96" s="137">
        <v>1.31</v>
      </c>
      <c r="K96" s="137">
        <v>2.68</v>
      </c>
      <c r="L96" s="137">
        <v>7.3</v>
      </c>
      <c r="M96" s="137">
        <v>0.06</v>
      </c>
      <c r="N96" s="137">
        <v>0.44</v>
      </c>
      <c r="O96" s="138">
        <v>0.5</v>
      </c>
      <c r="P96" s="138">
        <f t="shared" si="1"/>
        <v>0.25</v>
      </c>
      <c r="Q96" s="271">
        <v>0.5</v>
      </c>
      <c r="R96" s="270" t="s">
        <v>131</v>
      </c>
      <c r="S96" s="270" t="s">
        <v>131</v>
      </c>
      <c r="T96" s="270" t="s">
        <v>131</v>
      </c>
      <c r="U96" s="270" t="s">
        <v>131</v>
      </c>
      <c r="V96" s="137">
        <v>0.31</v>
      </c>
      <c r="W96" s="270" t="s">
        <v>131</v>
      </c>
      <c r="X96" s="270" t="s">
        <v>131</v>
      </c>
      <c r="Y96" s="270" t="s">
        <v>131</v>
      </c>
      <c r="Z96" s="270" t="s">
        <v>131</v>
      </c>
      <c r="AA96" s="137">
        <v>0.25</v>
      </c>
      <c r="AB96" s="139" t="s">
        <v>34</v>
      </c>
      <c r="AC96" s="164"/>
    </row>
    <row r="97" spans="1:29" s="165" customFormat="1" ht="15.75" x14ac:dyDescent="0.3">
      <c r="A97" s="164"/>
      <c r="B97" s="158"/>
      <c r="C97" s="145" t="s">
        <v>1037</v>
      </c>
      <c r="D97" s="145" t="s">
        <v>123</v>
      </c>
      <c r="E97" s="145">
        <v>0</v>
      </c>
      <c r="F97" s="145">
        <v>0.68</v>
      </c>
      <c r="G97" s="145">
        <v>0.12</v>
      </c>
      <c r="H97" s="146">
        <v>0.2</v>
      </c>
      <c r="I97" s="154" t="s">
        <v>31</v>
      </c>
      <c r="J97" s="145">
        <v>1.27</v>
      </c>
      <c r="K97" s="145">
        <v>2.67</v>
      </c>
      <c r="L97" s="145">
        <v>6.1</v>
      </c>
      <c r="M97" s="145">
        <v>0.08</v>
      </c>
      <c r="N97" s="145">
        <v>0.45</v>
      </c>
      <c r="O97" s="145">
        <v>0.53</v>
      </c>
      <c r="P97" s="146">
        <f t="shared" si="1"/>
        <v>0.25</v>
      </c>
      <c r="Q97" s="267">
        <v>0.53</v>
      </c>
      <c r="R97" s="267" t="s">
        <v>131</v>
      </c>
      <c r="S97" s="267" t="s">
        <v>131</v>
      </c>
      <c r="T97" s="267" t="s">
        <v>131</v>
      </c>
      <c r="U97" s="267" t="s">
        <v>131</v>
      </c>
      <c r="V97" s="145">
        <v>0.34</v>
      </c>
      <c r="W97" s="267" t="s">
        <v>131</v>
      </c>
      <c r="X97" s="267" t="s">
        <v>131</v>
      </c>
      <c r="Y97" s="267" t="s">
        <v>131</v>
      </c>
      <c r="Z97" s="267" t="s">
        <v>131</v>
      </c>
      <c r="AA97" s="145">
        <v>0.28000000000000003</v>
      </c>
      <c r="AB97" s="161"/>
      <c r="AC97" s="164"/>
    </row>
    <row r="98" spans="1:29" s="165" customFormat="1" x14ac:dyDescent="0.2">
      <c r="A98" s="164"/>
      <c r="B98" s="136">
        <v>18</v>
      </c>
      <c r="C98" s="137" t="s">
        <v>17</v>
      </c>
      <c r="D98" s="137" t="s">
        <v>84</v>
      </c>
      <c r="E98" s="137">
        <v>0</v>
      </c>
      <c r="F98" s="137">
        <v>0.16</v>
      </c>
      <c r="G98" s="137">
        <v>0.62</v>
      </c>
      <c r="H98" s="137">
        <v>0.22</v>
      </c>
      <c r="I98" s="160" t="s">
        <v>117</v>
      </c>
      <c r="J98" s="137">
        <v>1.32</v>
      </c>
      <c r="K98" s="137">
        <v>2.72</v>
      </c>
      <c r="L98" s="137">
        <v>0</v>
      </c>
      <c r="M98" s="137">
        <v>7.0000000000000007E-2</v>
      </c>
      <c r="N98" s="137">
        <v>0.43</v>
      </c>
      <c r="O98" s="138">
        <v>0.5</v>
      </c>
      <c r="P98" s="138">
        <f t="shared" si="1"/>
        <v>0.14000000000000001</v>
      </c>
      <c r="Q98" s="271">
        <v>0.5</v>
      </c>
      <c r="R98" s="270" t="s">
        <v>131</v>
      </c>
      <c r="S98" s="270" t="s">
        <v>131</v>
      </c>
      <c r="T98" s="270" t="s">
        <v>131</v>
      </c>
      <c r="U98" s="270" t="s">
        <v>131</v>
      </c>
      <c r="V98" s="137">
        <v>0.43</v>
      </c>
      <c r="W98" s="270" t="s">
        <v>131</v>
      </c>
      <c r="X98" s="270" t="s">
        <v>131</v>
      </c>
      <c r="Y98" s="270" t="s">
        <v>131</v>
      </c>
      <c r="Z98" s="270" t="s">
        <v>131</v>
      </c>
      <c r="AA98" s="137">
        <v>0.36</v>
      </c>
      <c r="AB98" s="139" t="s">
        <v>34</v>
      </c>
      <c r="AC98" s="164"/>
    </row>
    <row r="99" spans="1:29" s="165" customFormat="1" ht="15.75" x14ac:dyDescent="0.3">
      <c r="A99" s="164"/>
      <c r="B99" s="136"/>
      <c r="C99" s="137" t="s">
        <v>1038</v>
      </c>
      <c r="D99" s="137" t="s">
        <v>124</v>
      </c>
      <c r="E99" s="137">
        <v>0</v>
      </c>
      <c r="F99" s="137">
        <v>0.52</v>
      </c>
      <c r="G99" s="137">
        <v>0.33</v>
      </c>
      <c r="H99" s="137">
        <v>0.15</v>
      </c>
      <c r="I99" s="152" t="s">
        <v>68</v>
      </c>
      <c r="J99" s="137">
        <v>1.28</v>
      </c>
      <c r="K99" s="137">
        <v>2.86</v>
      </c>
      <c r="L99" s="137">
        <v>3.2</v>
      </c>
      <c r="M99" s="138">
        <v>0.1</v>
      </c>
      <c r="N99" s="137">
        <v>0.45</v>
      </c>
      <c r="O99" s="137">
        <v>0.55000000000000004</v>
      </c>
      <c r="P99" s="146">
        <f t="shared" si="1"/>
        <v>0.28000000000000003</v>
      </c>
      <c r="Q99" s="270">
        <v>0.55000000000000004</v>
      </c>
      <c r="R99" s="267" t="s">
        <v>131</v>
      </c>
      <c r="S99" s="267" t="s">
        <v>131</v>
      </c>
      <c r="T99" s="267" t="s">
        <v>131</v>
      </c>
      <c r="U99" s="270" t="s">
        <v>131</v>
      </c>
      <c r="V99" s="137">
        <v>0.37</v>
      </c>
      <c r="W99" s="267" t="s">
        <v>131</v>
      </c>
      <c r="X99" s="267" t="s">
        <v>131</v>
      </c>
      <c r="Y99" s="267" t="s">
        <v>131</v>
      </c>
      <c r="Z99" s="267" t="s">
        <v>131</v>
      </c>
      <c r="AA99" s="137">
        <v>0.27</v>
      </c>
      <c r="AB99" s="139"/>
      <c r="AC99" s="164"/>
    </row>
    <row r="100" spans="1:29" s="165" customFormat="1" x14ac:dyDescent="0.2">
      <c r="A100" s="164"/>
      <c r="B100" s="148">
        <v>19</v>
      </c>
      <c r="C100" s="160" t="s">
        <v>17</v>
      </c>
      <c r="D100" s="160" t="s">
        <v>84</v>
      </c>
      <c r="E100" s="160">
        <v>0</v>
      </c>
      <c r="F100" s="160">
        <v>0.52</v>
      </c>
      <c r="G100" s="160">
        <v>0.38</v>
      </c>
      <c r="H100" s="162">
        <v>0.1</v>
      </c>
      <c r="I100" s="149" t="s">
        <v>68</v>
      </c>
      <c r="J100" s="160">
        <v>1.32</v>
      </c>
      <c r="K100" s="160">
        <v>0.64</v>
      </c>
      <c r="L100" s="160">
        <v>17</v>
      </c>
      <c r="M100" s="162">
        <v>0.1</v>
      </c>
      <c r="N100" s="160">
        <v>0.39</v>
      </c>
      <c r="O100" s="160">
        <v>0.49</v>
      </c>
      <c r="P100" s="138">
        <f t="shared" si="1"/>
        <v>0.31</v>
      </c>
      <c r="Q100" s="269">
        <v>0.49</v>
      </c>
      <c r="R100" s="270" t="s">
        <v>131</v>
      </c>
      <c r="S100" s="270" t="s">
        <v>131</v>
      </c>
      <c r="T100" s="270" t="s">
        <v>131</v>
      </c>
      <c r="U100" s="269" t="s">
        <v>131</v>
      </c>
      <c r="V100" s="160">
        <v>0.33</v>
      </c>
      <c r="W100" s="270" t="s">
        <v>131</v>
      </c>
      <c r="X100" s="270" t="s">
        <v>131</v>
      </c>
      <c r="Y100" s="270" t="s">
        <v>131</v>
      </c>
      <c r="Z100" s="270" t="s">
        <v>131</v>
      </c>
      <c r="AA100" s="160">
        <v>0.18</v>
      </c>
      <c r="AB100" s="163" t="s">
        <v>34</v>
      </c>
      <c r="AC100" s="164"/>
    </row>
    <row r="101" spans="1:29" s="165" customFormat="1" ht="15.75" x14ac:dyDescent="0.3">
      <c r="A101" s="164"/>
      <c r="B101" s="158"/>
      <c r="C101" s="145" t="s">
        <v>1039</v>
      </c>
      <c r="D101" s="145" t="s">
        <v>125</v>
      </c>
      <c r="E101" s="145">
        <v>0</v>
      </c>
      <c r="F101" s="145">
        <v>0.21</v>
      </c>
      <c r="G101" s="145">
        <v>0.56000000000000005</v>
      </c>
      <c r="H101" s="146">
        <v>0.2</v>
      </c>
      <c r="I101" s="145" t="s">
        <v>117</v>
      </c>
      <c r="J101" s="145">
        <v>1.23</v>
      </c>
      <c r="K101" s="146">
        <v>2.7</v>
      </c>
      <c r="L101" s="145">
        <v>5.6</v>
      </c>
      <c r="M101" s="145">
        <v>0.05</v>
      </c>
      <c r="N101" s="145">
        <v>0.49</v>
      </c>
      <c r="O101" s="145">
        <v>0.54</v>
      </c>
      <c r="P101" s="146">
        <f t="shared" si="1"/>
        <v>0.17000000000000004</v>
      </c>
      <c r="Q101" s="267">
        <v>0.54</v>
      </c>
      <c r="R101" s="267" t="s">
        <v>131</v>
      </c>
      <c r="S101" s="267" t="s">
        <v>131</v>
      </c>
      <c r="T101" s="267" t="s">
        <v>131</v>
      </c>
      <c r="U101" s="267" t="s">
        <v>131</v>
      </c>
      <c r="V101" s="145">
        <v>0.44</v>
      </c>
      <c r="W101" s="267" t="s">
        <v>131</v>
      </c>
      <c r="X101" s="267" t="s">
        <v>131</v>
      </c>
      <c r="Y101" s="267" t="s">
        <v>131</v>
      </c>
      <c r="Z101" s="267" t="s">
        <v>131</v>
      </c>
      <c r="AA101" s="145">
        <v>0.37</v>
      </c>
      <c r="AB101" s="161"/>
      <c r="AC101" s="164"/>
    </row>
    <row r="102" spans="1:29" s="165" customFormat="1" x14ac:dyDescent="0.2">
      <c r="A102" s="164"/>
      <c r="B102" s="136">
        <v>20</v>
      </c>
      <c r="C102" s="137" t="s">
        <v>17</v>
      </c>
      <c r="D102" s="137" t="s">
        <v>127</v>
      </c>
      <c r="E102" s="137">
        <v>0</v>
      </c>
      <c r="F102" s="137">
        <v>0.63</v>
      </c>
      <c r="G102" s="137">
        <v>0.28000000000000003</v>
      </c>
      <c r="H102" s="137">
        <v>0.09</v>
      </c>
      <c r="I102" s="149" t="s">
        <v>31</v>
      </c>
      <c r="J102" s="137">
        <v>1.24</v>
      </c>
      <c r="K102" s="137">
        <v>2.72</v>
      </c>
      <c r="L102" s="137">
        <v>17.100000000000001</v>
      </c>
      <c r="M102" s="137">
        <v>0.13</v>
      </c>
      <c r="N102" s="137">
        <v>0.41</v>
      </c>
      <c r="O102" s="137">
        <v>0.54</v>
      </c>
      <c r="P102" s="138">
        <f t="shared" si="1"/>
        <v>0.35000000000000003</v>
      </c>
      <c r="Q102" s="270">
        <v>0.54</v>
      </c>
      <c r="R102" s="270" t="s">
        <v>131</v>
      </c>
      <c r="S102" s="270" t="s">
        <v>131</v>
      </c>
      <c r="T102" s="270" t="s">
        <v>131</v>
      </c>
      <c r="U102" s="270" t="s">
        <v>131</v>
      </c>
      <c r="V102" s="138">
        <v>0.3</v>
      </c>
      <c r="W102" s="270" t="s">
        <v>131</v>
      </c>
      <c r="X102" s="270" t="s">
        <v>131</v>
      </c>
      <c r="Y102" s="270" t="s">
        <v>131</v>
      </c>
      <c r="Z102" s="270" t="s">
        <v>131</v>
      </c>
      <c r="AA102" s="137">
        <v>0.19</v>
      </c>
      <c r="AB102" s="139" t="s">
        <v>34</v>
      </c>
      <c r="AC102" s="164"/>
    </row>
    <row r="103" spans="1:29" s="165" customFormat="1" x14ac:dyDescent="0.2">
      <c r="A103" s="164"/>
      <c r="B103" s="158"/>
      <c r="C103" s="145" t="s">
        <v>126</v>
      </c>
      <c r="D103" s="166" t="s">
        <v>128</v>
      </c>
      <c r="E103" s="145">
        <v>0</v>
      </c>
      <c r="F103" s="146">
        <v>0.7</v>
      </c>
      <c r="G103" s="145">
        <v>0.22</v>
      </c>
      <c r="H103" s="145">
        <v>0.08</v>
      </c>
      <c r="I103" s="154" t="s">
        <v>31</v>
      </c>
      <c r="J103" s="145">
        <v>1.24</v>
      </c>
      <c r="K103" s="145">
        <v>2.71</v>
      </c>
      <c r="L103" s="145">
        <v>7.6</v>
      </c>
      <c r="M103" s="145">
        <v>0.08</v>
      </c>
      <c r="N103" s="145">
        <v>0.47</v>
      </c>
      <c r="O103" s="145">
        <v>0.54</v>
      </c>
      <c r="P103" s="146">
        <f t="shared" si="1"/>
        <v>0.33000000000000007</v>
      </c>
      <c r="Q103" s="267">
        <v>0.54</v>
      </c>
      <c r="R103" s="267" t="s">
        <v>131</v>
      </c>
      <c r="S103" s="267" t="s">
        <v>131</v>
      </c>
      <c r="T103" s="267" t="s">
        <v>131</v>
      </c>
      <c r="U103" s="267" t="s">
        <v>131</v>
      </c>
      <c r="V103" s="146">
        <v>0.3</v>
      </c>
      <c r="W103" s="267" t="s">
        <v>131</v>
      </c>
      <c r="X103" s="267" t="s">
        <v>131</v>
      </c>
      <c r="Y103" s="267" t="s">
        <v>131</v>
      </c>
      <c r="Z103" s="267" t="s">
        <v>131</v>
      </c>
      <c r="AA103" s="145">
        <v>0.21</v>
      </c>
      <c r="AB103" s="161"/>
      <c r="AC103" s="164"/>
    </row>
    <row r="104" spans="1:29" s="165" customFormat="1" x14ac:dyDescent="0.2">
      <c r="A104" s="164"/>
      <c r="B104" s="148">
        <v>21</v>
      </c>
      <c r="C104" s="160" t="s">
        <v>17</v>
      </c>
      <c r="D104" s="160" t="s">
        <v>133</v>
      </c>
      <c r="E104" s="290">
        <v>0.83</v>
      </c>
      <c r="F104" s="290"/>
      <c r="G104" s="160">
        <v>0.06</v>
      </c>
      <c r="H104" s="160">
        <v>0.11</v>
      </c>
      <c r="I104" s="160" t="s">
        <v>136</v>
      </c>
      <c r="J104" s="160">
        <v>1.19</v>
      </c>
      <c r="K104" s="160" t="s">
        <v>131</v>
      </c>
      <c r="L104" s="160">
        <v>558</v>
      </c>
      <c r="M104" s="160">
        <v>0.17</v>
      </c>
      <c r="N104" s="160">
        <v>0.38</v>
      </c>
      <c r="O104" s="160">
        <v>0.55000000000000004</v>
      </c>
      <c r="P104" s="138">
        <f t="shared" si="1"/>
        <v>0.5</v>
      </c>
      <c r="Q104" s="269">
        <v>0.55000000000000004</v>
      </c>
      <c r="R104" s="269" t="s">
        <v>131</v>
      </c>
      <c r="S104" s="269" t="s">
        <v>131</v>
      </c>
      <c r="T104" s="269" t="s">
        <v>131</v>
      </c>
      <c r="U104" s="269" t="s">
        <v>131</v>
      </c>
      <c r="V104" s="162">
        <v>0.1</v>
      </c>
      <c r="W104" s="269" t="s">
        <v>131</v>
      </c>
      <c r="X104" s="269" t="s">
        <v>131</v>
      </c>
      <c r="Y104" s="269" t="s">
        <v>131</v>
      </c>
      <c r="Z104" s="269" t="s">
        <v>131</v>
      </c>
      <c r="AA104" s="160">
        <v>0.05</v>
      </c>
      <c r="AB104" s="163" t="s">
        <v>137</v>
      </c>
      <c r="AC104" s="164"/>
    </row>
    <row r="105" spans="1:29" s="165" customFormat="1" x14ac:dyDescent="0.2">
      <c r="A105" s="164"/>
      <c r="B105" s="136"/>
      <c r="C105" s="137" t="s">
        <v>18</v>
      </c>
      <c r="D105" s="137" t="s">
        <v>134</v>
      </c>
      <c r="E105" s="291">
        <v>0.79</v>
      </c>
      <c r="F105" s="291"/>
      <c r="G105" s="137">
        <v>0.04</v>
      </c>
      <c r="H105" s="137">
        <v>0.17</v>
      </c>
      <c r="I105" s="152" t="s">
        <v>31</v>
      </c>
      <c r="J105" s="137">
        <v>1.41</v>
      </c>
      <c r="K105" s="137" t="s">
        <v>131</v>
      </c>
      <c r="L105" s="137">
        <v>224</v>
      </c>
      <c r="M105" s="138">
        <v>0.2</v>
      </c>
      <c r="N105" s="137">
        <v>0.27</v>
      </c>
      <c r="O105" s="137">
        <v>0.47</v>
      </c>
      <c r="P105" s="138">
        <f t="shared" si="1"/>
        <v>0.42</v>
      </c>
      <c r="Q105" s="270">
        <v>0.47</v>
      </c>
      <c r="R105" s="270" t="s">
        <v>131</v>
      </c>
      <c r="S105" s="270" t="s">
        <v>131</v>
      </c>
      <c r="T105" s="270" t="s">
        <v>131</v>
      </c>
      <c r="U105" s="270" t="s">
        <v>131</v>
      </c>
      <c r="V105" s="137">
        <v>0.09</v>
      </c>
      <c r="W105" s="270" t="s">
        <v>131</v>
      </c>
      <c r="X105" s="270" t="s">
        <v>131</v>
      </c>
      <c r="Y105" s="270" t="s">
        <v>131</v>
      </c>
      <c r="Z105" s="270" t="s">
        <v>131</v>
      </c>
      <c r="AA105" s="137">
        <v>0.05</v>
      </c>
      <c r="AB105" s="139"/>
      <c r="AC105" s="164"/>
    </row>
    <row r="106" spans="1:29" s="165" customFormat="1" x14ac:dyDescent="0.2">
      <c r="A106" s="164"/>
      <c r="B106" s="158"/>
      <c r="C106" s="145" t="s">
        <v>132</v>
      </c>
      <c r="D106" s="145" t="s">
        <v>135</v>
      </c>
      <c r="E106" s="287">
        <v>0.56000000000000005</v>
      </c>
      <c r="F106" s="287"/>
      <c r="G106" s="145">
        <v>0.03</v>
      </c>
      <c r="H106" s="145">
        <v>0.41</v>
      </c>
      <c r="I106" s="154" t="s">
        <v>51</v>
      </c>
      <c r="J106" s="145">
        <v>1.57</v>
      </c>
      <c r="K106" s="145" t="s">
        <v>131</v>
      </c>
      <c r="L106" s="145">
        <v>219</v>
      </c>
      <c r="M106" s="145">
        <v>0.19</v>
      </c>
      <c r="N106" s="145">
        <v>0.24</v>
      </c>
      <c r="O106" s="145">
        <v>0.43</v>
      </c>
      <c r="P106" s="146">
        <f t="shared" si="1"/>
        <v>0.32</v>
      </c>
      <c r="Q106" s="267">
        <v>0.43</v>
      </c>
      <c r="R106" s="267" t="s">
        <v>131</v>
      </c>
      <c r="S106" s="267" t="s">
        <v>131</v>
      </c>
      <c r="T106" s="267" t="s">
        <v>131</v>
      </c>
      <c r="U106" s="267" t="s">
        <v>131</v>
      </c>
      <c r="V106" s="145">
        <v>0.15</v>
      </c>
      <c r="W106" s="267" t="s">
        <v>131</v>
      </c>
      <c r="X106" s="267" t="s">
        <v>131</v>
      </c>
      <c r="Y106" s="267" t="s">
        <v>131</v>
      </c>
      <c r="Z106" s="267" t="s">
        <v>131</v>
      </c>
      <c r="AA106" s="145">
        <v>0.11</v>
      </c>
      <c r="AB106" s="161"/>
      <c r="AC106" s="164"/>
    </row>
    <row r="107" spans="1:29" s="165" customFormat="1" x14ac:dyDescent="0.2">
      <c r="A107" s="164"/>
      <c r="B107" s="148">
        <v>22</v>
      </c>
      <c r="C107" s="160" t="s">
        <v>17</v>
      </c>
      <c r="D107" s="160" t="s">
        <v>138</v>
      </c>
      <c r="E107" s="290">
        <v>0.85</v>
      </c>
      <c r="F107" s="290"/>
      <c r="G107" s="160">
        <v>0.05</v>
      </c>
      <c r="H107" s="162">
        <v>0.1</v>
      </c>
      <c r="I107" s="160" t="s">
        <v>136</v>
      </c>
      <c r="J107" s="160">
        <v>1.51</v>
      </c>
      <c r="K107" s="160" t="s">
        <v>131</v>
      </c>
      <c r="L107" s="160">
        <v>239</v>
      </c>
      <c r="M107" s="160">
        <v>0.26</v>
      </c>
      <c r="N107" s="160">
        <v>0.17</v>
      </c>
      <c r="O107" s="160">
        <v>0.43</v>
      </c>
      <c r="P107" s="138">
        <f t="shared" si="1"/>
        <v>0.39</v>
      </c>
      <c r="Q107" s="269">
        <v>0.43</v>
      </c>
      <c r="R107" s="269" t="s">
        <v>131</v>
      </c>
      <c r="S107" s="269" t="s">
        <v>131</v>
      </c>
      <c r="T107" s="269" t="s">
        <v>131</v>
      </c>
      <c r="U107" s="269" t="s">
        <v>131</v>
      </c>
      <c r="V107" s="160">
        <v>0.08</v>
      </c>
      <c r="W107" s="269" t="s">
        <v>131</v>
      </c>
      <c r="X107" s="269" t="s">
        <v>131</v>
      </c>
      <c r="Y107" s="269" t="s">
        <v>131</v>
      </c>
      <c r="Z107" s="269" t="s">
        <v>131</v>
      </c>
      <c r="AA107" s="160">
        <v>0.04</v>
      </c>
      <c r="AB107" s="163" t="s">
        <v>137</v>
      </c>
      <c r="AC107" s="164"/>
    </row>
    <row r="108" spans="1:29" s="165" customFormat="1" x14ac:dyDescent="0.2">
      <c r="A108" s="164"/>
      <c r="B108" s="136"/>
      <c r="C108" s="137" t="s">
        <v>18</v>
      </c>
      <c r="D108" s="137" t="s">
        <v>139</v>
      </c>
      <c r="E108" s="291">
        <v>0.81</v>
      </c>
      <c r="F108" s="291"/>
      <c r="G108" s="137">
        <v>0.03</v>
      </c>
      <c r="H108" s="137">
        <v>0.16</v>
      </c>
      <c r="I108" s="152" t="s">
        <v>31</v>
      </c>
      <c r="J108" s="137">
        <v>1.59</v>
      </c>
      <c r="K108" s="137" t="s">
        <v>131</v>
      </c>
      <c r="L108" s="137">
        <v>197</v>
      </c>
      <c r="M108" s="137">
        <v>0.21</v>
      </c>
      <c r="N108" s="137">
        <v>0.17</v>
      </c>
      <c r="O108" s="138">
        <v>0.4</v>
      </c>
      <c r="P108" s="138">
        <f t="shared" si="1"/>
        <v>0.35000000000000003</v>
      </c>
      <c r="Q108" s="271">
        <v>0.4</v>
      </c>
      <c r="R108" s="270" t="s">
        <v>131</v>
      </c>
      <c r="S108" s="270" t="s">
        <v>131</v>
      </c>
      <c r="T108" s="270" t="s">
        <v>131</v>
      </c>
      <c r="U108" s="270" t="s">
        <v>131</v>
      </c>
      <c r="V108" s="137">
        <v>0.09</v>
      </c>
      <c r="W108" s="270" t="s">
        <v>131</v>
      </c>
      <c r="X108" s="270" t="s">
        <v>131</v>
      </c>
      <c r="Y108" s="270" t="s">
        <v>131</v>
      </c>
      <c r="Z108" s="270" t="s">
        <v>131</v>
      </c>
      <c r="AA108" s="137">
        <v>0.05</v>
      </c>
      <c r="AB108" s="139"/>
      <c r="AC108" s="164"/>
    </row>
    <row r="109" spans="1:29" s="165" customFormat="1" x14ac:dyDescent="0.2">
      <c r="A109" s="164"/>
      <c r="B109" s="158"/>
      <c r="C109" s="145" t="s">
        <v>132</v>
      </c>
      <c r="D109" s="145" t="s">
        <v>140</v>
      </c>
      <c r="E109" s="287">
        <v>0.56000000000000005</v>
      </c>
      <c r="F109" s="287"/>
      <c r="G109" s="145">
        <v>0.03</v>
      </c>
      <c r="H109" s="145">
        <v>0.41</v>
      </c>
      <c r="I109" s="154" t="s">
        <v>51</v>
      </c>
      <c r="J109" s="145">
        <v>1.54</v>
      </c>
      <c r="K109" s="145" t="s">
        <v>131</v>
      </c>
      <c r="L109" s="145">
        <v>116</v>
      </c>
      <c r="M109" s="145">
        <v>0.22</v>
      </c>
      <c r="N109" s="145">
        <v>0.21</v>
      </c>
      <c r="O109" s="145">
        <v>0.43</v>
      </c>
      <c r="P109" s="146">
        <f t="shared" si="1"/>
        <v>0.32</v>
      </c>
      <c r="Q109" s="267">
        <v>0.43</v>
      </c>
      <c r="R109" s="267" t="s">
        <v>131</v>
      </c>
      <c r="S109" s="267" t="s">
        <v>131</v>
      </c>
      <c r="T109" s="267" t="s">
        <v>131</v>
      </c>
      <c r="U109" s="267" t="s">
        <v>131</v>
      </c>
      <c r="V109" s="145">
        <v>0.15</v>
      </c>
      <c r="W109" s="267" t="s">
        <v>131</v>
      </c>
      <c r="X109" s="267" t="s">
        <v>131</v>
      </c>
      <c r="Y109" s="267" t="s">
        <v>131</v>
      </c>
      <c r="Z109" s="267" t="s">
        <v>131</v>
      </c>
      <c r="AA109" s="145">
        <v>0.11</v>
      </c>
      <c r="AB109" s="161"/>
      <c r="AC109" s="164"/>
    </row>
    <row r="110" spans="1:29" s="165" customFormat="1" x14ac:dyDescent="0.2">
      <c r="A110" s="164"/>
      <c r="B110" s="148">
        <v>23</v>
      </c>
      <c r="C110" s="160" t="s">
        <v>17</v>
      </c>
      <c r="D110" s="160" t="s">
        <v>138</v>
      </c>
      <c r="E110" s="293">
        <v>0.8</v>
      </c>
      <c r="F110" s="293"/>
      <c r="G110" s="160">
        <v>7.0000000000000007E-2</v>
      </c>
      <c r="H110" s="160">
        <v>0.13</v>
      </c>
      <c r="I110" s="149" t="s">
        <v>31</v>
      </c>
      <c r="J110" s="160">
        <v>1.46</v>
      </c>
      <c r="K110" s="160" t="s">
        <v>131</v>
      </c>
      <c r="L110" s="160">
        <v>170</v>
      </c>
      <c r="M110" s="160">
        <v>0.25</v>
      </c>
      <c r="N110" s="160">
        <v>0.21</v>
      </c>
      <c r="O110" s="160">
        <v>0.46</v>
      </c>
      <c r="P110" s="138">
        <f t="shared" si="1"/>
        <v>0.42000000000000004</v>
      </c>
      <c r="Q110" s="269">
        <v>0.46</v>
      </c>
      <c r="R110" s="269" t="s">
        <v>131</v>
      </c>
      <c r="S110" s="269" t="s">
        <v>131</v>
      </c>
      <c r="T110" s="269" t="s">
        <v>131</v>
      </c>
      <c r="U110" s="269" t="s">
        <v>131</v>
      </c>
      <c r="V110" s="162">
        <v>0.1</v>
      </c>
      <c r="W110" s="269" t="s">
        <v>131</v>
      </c>
      <c r="X110" s="269" t="s">
        <v>131</v>
      </c>
      <c r="Y110" s="269" t="s">
        <v>131</v>
      </c>
      <c r="Z110" s="269" t="s">
        <v>131</v>
      </c>
      <c r="AA110" s="160">
        <v>0.04</v>
      </c>
      <c r="AB110" s="163" t="s">
        <v>137</v>
      </c>
      <c r="AC110" s="164"/>
    </row>
    <row r="111" spans="1:29" s="165" customFormat="1" x14ac:dyDescent="0.2">
      <c r="A111" s="164"/>
      <c r="B111" s="136"/>
      <c r="C111" s="137" t="s">
        <v>18</v>
      </c>
      <c r="D111" s="137" t="s">
        <v>141</v>
      </c>
      <c r="E111" s="291">
        <v>0.77</v>
      </c>
      <c r="F111" s="291"/>
      <c r="G111" s="137">
        <v>0.05</v>
      </c>
      <c r="H111" s="137">
        <v>0.18</v>
      </c>
      <c r="I111" s="152" t="s">
        <v>31</v>
      </c>
      <c r="J111" s="137">
        <v>1.67</v>
      </c>
      <c r="K111" s="137" t="s">
        <v>131</v>
      </c>
      <c r="L111" s="137">
        <v>116</v>
      </c>
      <c r="M111" s="137">
        <v>0.27</v>
      </c>
      <c r="N111" s="138">
        <v>0.1</v>
      </c>
      <c r="O111" s="137">
        <v>0.39</v>
      </c>
      <c r="P111" s="138">
        <f t="shared" si="1"/>
        <v>0.34</v>
      </c>
      <c r="Q111" s="270">
        <v>0.39</v>
      </c>
      <c r="R111" s="270" t="s">
        <v>131</v>
      </c>
      <c r="S111" s="270" t="s">
        <v>131</v>
      </c>
      <c r="T111" s="270" t="s">
        <v>131</v>
      </c>
      <c r="U111" s="270" t="s">
        <v>131</v>
      </c>
      <c r="V111" s="138">
        <v>0.1</v>
      </c>
      <c r="W111" s="270" t="s">
        <v>131</v>
      </c>
      <c r="X111" s="270" t="s">
        <v>131</v>
      </c>
      <c r="Y111" s="270" t="s">
        <v>131</v>
      </c>
      <c r="Z111" s="270" t="s">
        <v>131</v>
      </c>
      <c r="AA111" s="137">
        <v>0.05</v>
      </c>
      <c r="AB111" s="139"/>
      <c r="AC111" s="164"/>
    </row>
    <row r="112" spans="1:29" s="165" customFormat="1" x14ac:dyDescent="0.2">
      <c r="A112" s="164"/>
      <c r="B112" s="158"/>
      <c r="C112" s="145" t="s">
        <v>20</v>
      </c>
      <c r="D112" s="145" t="s">
        <v>142</v>
      </c>
      <c r="E112" s="287">
        <v>0.53</v>
      </c>
      <c r="F112" s="287"/>
      <c r="G112" s="145">
        <v>0.05</v>
      </c>
      <c r="H112" s="145">
        <v>0.42</v>
      </c>
      <c r="I112" s="154" t="s">
        <v>51</v>
      </c>
      <c r="J112" s="145">
        <v>1.53</v>
      </c>
      <c r="K112" s="145" t="s">
        <v>131</v>
      </c>
      <c r="L112" s="145">
        <v>60</v>
      </c>
      <c r="M112" s="145">
        <v>0.28999999999999998</v>
      </c>
      <c r="N112" s="145">
        <v>0.15</v>
      </c>
      <c r="O112" s="145">
        <v>0.44</v>
      </c>
      <c r="P112" s="146">
        <f t="shared" si="1"/>
        <v>0.33</v>
      </c>
      <c r="Q112" s="267">
        <v>0.44</v>
      </c>
      <c r="R112" s="267" t="s">
        <v>131</v>
      </c>
      <c r="S112" s="267" t="s">
        <v>131</v>
      </c>
      <c r="T112" s="267" t="s">
        <v>131</v>
      </c>
      <c r="U112" s="267" t="s">
        <v>131</v>
      </c>
      <c r="V112" s="145">
        <v>0.16</v>
      </c>
      <c r="W112" s="267" t="s">
        <v>131</v>
      </c>
      <c r="X112" s="267" t="s">
        <v>131</v>
      </c>
      <c r="Y112" s="267" t="s">
        <v>131</v>
      </c>
      <c r="Z112" s="267" t="s">
        <v>131</v>
      </c>
      <c r="AA112" s="145">
        <v>0.11</v>
      </c>
      <c r="AB112" s="161"/>
      <c r="AC112" s="164"/>
    </row>
    <row r="113" spans="1:29" s="165" customFormat="1" x14ac:dyDescent="0.2">
      <c r="A113" s="164"/>
      <c r="B113" s="136">
        <v>24</v>
      </c>
      <c r="C113" s="137" t="s">
        <v>17</v>
      </c>
      <c r="D113" s="137" t="s">
        <v>36</v>
      </c>
      <c r="E113" s="137">
        <v>0.42</v>
      </c>
      <c r="F113" s="137">
        <v>0.15</v>
      </c>
      <c r="G113" s="137">
        <v>0.09</v>
      </c>
      <c r="H113" s="137">
        <v>0.34</v>
      </c>
      <c r="I113" s="152" t="s">
        <v>32</v>
      </c>
      <c r="J113" s="137">
        <v>1.26</v>
      </c>
      <c r="K113" s="137" t="s">
        <v>131</v>
      </c>
      <c r="L113" s="137">
        <v>878</v>
      </c>
      <c r="M113" s="137">
        <v>0.26</v>
      </c>
      <c r="N113" s="137">
        <v>0.26</v>
      </c>
      <c r="O113" s="137">
        <v>0.52</v>
      </c>
      <c r="P113" s="138">
        <f t="shared" si="1"/>
        <v>0.4</v>
      </c>
      <c r="Q113" s="270">
        <v>0.52</v>
      </c>
      <c r="R113" s="269" t="s">
        <v>131</v>
      </c>
      <c r="S113" s="269" t="s">
        <v>131</v>
      </c>
      <c r="T113" s="269" t="s">
        <v>131</v>
      </c>
      <c r="U113" s="168" t="s">
        <v>131</v>
      </c>
      <c r="V113" s="137">
        <v>0.16</v>
      </c>
      <c r="W113" s="269" t="s">
        <v>131</v>
      </c>
      <c r="X113" s="269" t="s">
        <v>131</v>
      </c>
      <c r="Y113" s="269" t="s">
        <v>131</v>
      </c>
      <c r="Z113" s="269" t="s">
        <v>131</v>
      </c>
      <c r="AA113" s="137">
        <v>0.12</v>
      </c>
      <c r="AB113" s="139" t="s">
        <v>137</v>
      </c>
      <c r="AC113" s="164"/>
    </row>
    <row r="114" spans="1:29" s="165" customFormat="1" x14ac:dyDescent="0.2">
      <c r="A114" s="164"/>
      <c r="B114" s="136"/>
      <c r="C114" s="137" t="s">
        <v>18</v>
      </c>
      <c r="D114" s="137" t="s">
        <v>143</v>
      </c>
      <c r="E114" s="137">
        <v>0.41</v>
      </c>
      <c r="F114" s="137">
        <v>0.15</v>
      </c>
      <c r="G114" s="137">
        <v>0.11</v>
      </c>
      <c r="H114" s="137">
        <v>0.33</v>
      </c>
      <c r="I114" s="152" t="s">
        <v>32</v>
      </c>
      <c r="J114" s="137">
        <v>1.31</v>
      </c>
      <c r="K114" s="137" t="s">
        <v>131</v>
      </c>
      <c r="L114" s="137">
        <v>471</v>
      </c>
      <c r="M114" s="137">
        <v>0.31</v>
      </c>
      <c r="N114" s="137">
        <v>0.21</v>
      </c>
      <c r="O114" s="137">
        <v>0.52</v>
      </c>
      <c r="P114" s="138">
        <f t="shared" si="1"/>
        <v>0.39</v>
      </c>
      <c r="Q114" s="270">
        <v>0.52</v>
      </c>
      <c r="R114" s="270" t="s">
        <v>131</v>
      </c>
      <c r="S114" s="270" t="s">
        <v>131</v>
      </c>
      <c r="T114" s="270" t="s">
        <v>131</v>
      </c>
      <c r="U114" s="270" t="s">
        <v>131</v>
      </c>
      <c r="V114" s="137">
        <v>0.17</v>
      </c>
      <c r="W114" s="270" t="s">
        <v>131</v>
      </c>
      <c r="X114" s="270" t="s">
        <v>131</v>
      </c>
      <c r="Y114" s="270" t="s">
        <v>131</v>
      </c>
      <c r="Z114" s="270" t="s">
        <v>131</v>
      </c>
      <c r="AA114" s="137">
        <v>0.13</v>
      </c>
      <c r="AB114" s="139"/>
      <c r="AC114" s="164"/>
    </row>
    <row r="115" spans="1:29" s="165" customFormat="1" x14ac:dyDescent="0.2">
      <c r="A115" s="164"/>
      <c r="B115" s="158"/>
      <c r="C115" s="145" t="s">
        <v>19</v>
      </c>
      <c r="D115" s="145" t="s">
        <v>144</v>
      </c>
      <c r="E115" s="145">
        <v>0.31</v>
      </c>
      <c r="F115" s="145">
        <v>0.15</v>
      </c>
      <c r="G115" s="145">
        <v>0.12</v>
      </c>
      <c r="H115" s="145">
        <v>0.42</v>
      </c>
      <c r="I115" s="154" t="s">
        <v>51</v>
      </c>
      <c r="J115" s="145">
        <v>1.42</v>
      </c>
      <c r="K115" s="145" t="s">
        <v>131</v>
      </c>
      <c r="L115" s="145">
        <v>63</v>
      </c>
      <c r="M115" s="145">
        <v>0.35</v>
      </c>
      <c r="N115" s="145">
        <v>0.12</v>
      </c>
      <c r="O115" s="145">
        <v>0.47</v>
      </c>
      <c r="P115" s="146">
        <f t="shared" si="1"/>
        <v>0.29999999999999993</v>
      </c>
      <c r="Q115" s="267">
        <v>0.47</v>
      </c>
      <c r="R115" s="267" t="s">
        <v>131</v>
      </c>
      <c r="S115" s="267" t="s">
        <v>131</v>
      </c>
      <c r="T115" s="267" t="s">
        <v>131</v>
      </c>
      <c r="U115" s="267" t="s">
        <v>131</v>
      </c>
      <c r="V115" s="145">
        <v>0.22</v>
      </c>
      <c r="W115" s="267" t="s">
        <v>131</v>
      </c>
      <c r="X115" s="267" t="s">
        <v>131</v>
      </c>
      <c r="Y115" s="267" t="s">
        <v>131</v>
      </c>
      <c r="Z115" s="267" t="s">
        <v>131</v>
      </c>
      <c r="AA115" s="145">
        <v>0.17</v>
      </c>
      <c r="AB115" s="161"/>
      <c r="AC115" s="164"/>
    </row>
    <row r="116" spans="1:29" s="165" customFormat="1" x14ac:dyDescent="0.2">
      <c r="A116" s="164"/>
      <c r="B116" s="148">
        <v>25</v>
      </c>
      <c r="C116" s="160" t="s">
        <v>17</v>
      </c>
      <c r="D116" s="160" t="s">
        <v>145</v>
      </c>
      <c r="E116" s="160">
        <v>0.43</v>
      </c>
      <c r="F116" s="160">
        <v>0.14000000000000001</v>
      </c>
      <c r="G116" s="162">
        <v>0.1</v>
      </c>
      <c r="H116" s="160">
        <v>0.33</v>
      </c>
      <c r="I116" s="149" t="s">
        <v>32</v>
      </c>
      <c r="J116" s="160">
        <v>1.54</v>
      </c>
      <c r="K116" s="160" t="s">
        <v>131</v>
      </c>
      <c r="L116" s="160">
        <v>372</v>
      </c>
      <c r="M116" s="160">
        <v>0.25</v>
      </c>
      <c r="N116" s="160">
        <v>0.17</v>
      </c>
      <c r="O116" s="160">
        <v>0.42</v>
      </c>
      <c r="P116" s="138">
        <f t="shared" si="1"/>
        <v>0.31999999999999995</v>
      </c>
      <c r="Q116" s="269">
        <v>0.42</v>
      </c>
      <c r="R116" s="269" t="s">
        <v>131</v>
      </c>
      <c r="S116" s="269" t="s">
        <v>131</v>
      </c>
      <c r="T116" s="269" t="s">
        <v>131</v>
      </c>
      <c r="U116" s="269" t="s">
        <v>131</v>
      </c>
      <c r="V116" s="160">
        <v>0.13</v>
      </c>
      <c r="W116" s="269" t="s">
        <v>131</v>
      </c>
      <c r="X116" s="269" t="s">
        <v>131</v>
      </c>
      <c r="Y116" s="269" t="s">
        <v>131</v>
      </c>
      <c r="Z116" s="269" t="s">
        <v>131</v>
      </c>
      <c r="AA116" s="160">
        <v>0.1</v>
      </c>
      <c r="AB116" s="163" t="s">
        <v>137</v>
      </c>
      <c r="AC116" s="164"/>
    </row>
    <row r="117" spans="1:29" s="165" customFormat="1" x14ac:dyDescent="0.2">
      <c r="A117" s="164"/>
      <c r="B117" s="136"/>
      <c r="C117" s="137" t="s">
        <v>18</v>
      </c>
      <c r="D117" s="137" t="s">
        <v>146</v>
      </c>
      <c r="E117" s="137">
        <v>0.42</v>
      </c>
      <c r="F117" s="137">
        <v>0.15</v>
      </c>
      <c r="G117" s="137">
        <v>0.12</v>
      </c>
      <c r="H117" s="137">
        <v>0.31</v>
      </c>
      <c r="I117" s="152" t="s">
        <v>32</v>
      </c>
      <c r="J117" s="137">
        <v>1.57</v>
      </c>
      <c r="K117" s="137" t="s">
        <v>131</v>
      </c>
      <c r="L117" s="137">
        <v>142</v>
      </c>
      <c r="M117" s="137">
        <v>0.28999999999999998</v>
      </c>
      <c r="N117" s="137">
        <v>0.13</v>
      </c>
      <c r="O117" s="137">
        <v>0.42</v>
      </c>
      <c r="P117" s="138">
        <f t="shared" si="1"/>
        <v>0.31</v>
      </c>
      <c r="Q117" s="270">
        <v>0.42</v>
      </c>
      <c r="R117" s="270" t="s">
        <v>131</v>
      </c>
      <c r="S117" s="270" t="s">
        <v>131</v>
      </c>
      <c r="T117" s="270" t="s">
        <v>131</v>
      </c>
      <c r="U117" s="270" t="s">
        <v>131</v>
      </c>
      <c r="V117" s="137">
        <v>0.16</v>
      </c>
      <c r="W117" s="270" t="s">
        <v>131</v>
      </c>
      <c r="X117" s="270" t="s">
        <v>131</v>
      </c>
      <c r="Y117" s="270" t="s">
        <v>131</v>
      </c>
      <c r="Z117" s="270" t="s">
        <v>131</v>
      </c>
      <c r="AA117" s="137">
        <v>0.11</v>
      </c>
      <c r="AB117" s="139"/>
      <c r="AC117" s="164"/>
    </row>
    <row r="118" spans="1:29" s="165" customFormat="1" x14ac:dyDescent="0.2">
      <c r="A118" s="164"/>
      <c r="B118" s="158"/>
      <c r="C118" s="145" t="s">
        <v>19</v>
      </c>
      <c r="D118" s="145" t="s">
        <v>147</v>
      </c>
      <c r="E118" s="145">
        <v>0.31</v>
      </c>
      <c r="F118" s="145">
        <v>0.15</v>
      </c>
      <c r="G118" s="145">
        <v>0.12</v>
      </c>
      <c r="H118" s="145">
        <v>0.42</v>
      </c>
      <c r="I118" s="154" t="s">
        <v>51</v>
      </c>
      <c r="J118" s="145">
        <v>1.44</v>
      </c>
      <c r="K118" s="145" t="s">
        <v>131</v>
      </c>
      <c r="L118" s="145">
        <v>40</v>
      </c>
      <c r="M118" s="145">
        <v>0.34</v>
      </c>
      <c r="N118" s="145">
        <v>0.13</v>
      </c>
      <c r="O118" s="145">
        <v>0.47</v>
      </c>
      <c r="P118" s="146">
        <f t="shared" si="1"/>
        <v>0.32999999999999996</v>
      </c>
      <c r="Q118" s="267">
        <v>0.47</v>
      </c>
      <c r="R118" s="267" t="s">
        <v>131</v>
      </c>
      <c r="S118" s="267" t="s">
        <v>131</v>
      </c>
      <c r="T118" s="267" t="s">
        <v>131</v>
      </c>
      <c r="U118" s="267" t="s">
        <v>131</v>
      </c>
      <c r="V118" s="145">
        <v>0.21</v>
      </c>
      <c r="W118" s="267" t="s">
        <v>131</v>
      </c>
      <c r="X118" s="267" t="s">
        <v>131</v>
      </c>
      <c r="Y118" s="267" t="s">
        <v>131</v>
      </c>
      <c r="Z118" s="267" t="s">
        <v>131</v>
      </c>
      <c r="AA118" s="145">
        <v>0.14000000000000001</v>
      </c>
      <c r="AB118" s="161"/>
      <c r="AC118" s="164"/>
    </row>
    <row r="119" spans="1:29" s="165" customFormat="1" x14ac:dyDescent="0.2">
      <c r="A119" s="164"/>
      <c r="B119" s="148">
        <v>26</v>
      </c>
      <c r="C119" s="160" t="s">
        <v>17</v>
      </c>
      <c r="D119" s="160" t="s">
        <v>148</v>
      </c>
      <c r="E119" s="160">
        <v>0.36</v>
      </c>
      <c r="F119" s="160">
        <v>0.22</v>
      </c>
      <c r="G119" s="160">
        <v>0.11</v>
      </c>
      <c r="H119" s="160">
        <v>0.31</v>
      </c>
      <c r="I119" s="149" t="s">
        <v>32</v>
      </c>
      <c r="J119" s="160">
        <v>1.39</v>
      </c>
      <c r="K119" s="160" t="s">
        <v>131</v>
      </c>
      <c r="L119" s="160">
        <v>596</v>
      </c>
      <c r="M119" s="160">
        <v>0.27</v>
      </c>
      <c r="N119" s="160">
        <v>0.2</v>
      </c>
      <c r="O119" s="160">
        <v>0.47</v>
      </c>
      <c r="P119" s="138">
        <f t="shared" si="1"/>
        <v>0.32999999999999996</v>
      </c>
      <c r="Q119" s="269">
        <v>0.47</v>
      </c>
      <c r="R119" s="269" t="s">
        <v>131</v>
      </c>
      <c r="S119" s="269" t="s">
        <v>131</v>
      </c>
      <c r="T119" s="269" t="s">
        <v>131</v>
      </c>
      <c r="U119" s="269" t="s">
        <v>131</v>
      </c>
      <c r="V119" s="160">
        <v>0.2</v>
      </c>
      <c r="W119" s="269" t="s">
        <v>131</v>
      </c>
      <c r="X119" s="269" t="s">
        <v>131</v>
      </c>
      <c r="Y119" s="269" t="s">
        <v>131</v>
      </c>
      <c r="Z119" s="269" t="s">
        <v>131</v>
      </c>
      <c r="AA119" s="160">
        <v>0.14000000000000001</v>
      </c>
      <c r="AB119" s="163" t="s">
        <v>137</v>
      </c>
      <c r="AC119" s="164"/>
    </row>
    <row r="120" spans="1:29" s="165" customFormat="1" x14ac:dyDescent="0.2">
      <c r="A120" s="164"/>
      <c r="B120" s="136"/>
      <c r="C120" s="137" t="s">
        <v>18</v>
      </c>
      <c r="D120" s="137" t="s">
        <v>149</v>
      </c>
      <c r="E120" s="137">
        <v>0.32</v>
      </c>
      <c r="F120" s="137">
        <v>0.19</v>
      </c>
      <c r="G120" s="137">
        <v>0.13</v>
      </c>
      <c r="H120" s="137">
        <v>0.36</v>
      </c>
      <c r="I120" s="152" t="s">
        <v>51</v>
      </c>
      <c r="J120" s="137">
        <v>1.49</v>
      </c>
      <c r="K120" s="137" t="s">
        <v>131</v>
      </c>
      <c r="L120" s="137">
        <v>165</v>
      </c>
      <c r="M120" s="138">
        <v>0.3</v>
      </c>
      <c r="N120" s="137">
        <v>0.14000000000000001</v>
      </c>
      <c r="O120" s="137">
        <v>0.44</v>
      </c>
      <c r="P120" s="138">
        <f t="shared" si="1"/>
        <v>0.3</v>
      </c>
      <c r="Q120" s="270">
        <v>0.44</v>
      </c>
      <c r="R120" s="270" t="s">
        <v>131</v>
      </c>
      <c r="S120" s="270" t="s">
        <v>131</v>
      </c>
      <c r="T120" s="270" t="s">
        <v>131</v>
      </c>
      <c r="U120" s="270" t="s">
        <v>131</v>
      </c>
      <c r="V120" s="137">
        <v>0.21</v>
      </c>
      <c r="W120" s="270" t="s">
        <v>131</v>
      </c>
      <c r="X120" s="270" t="s">
        <v>131</v>
      </c>
      <c r="Y120" s="270" t="s">
        <v>131</v>
      </c>
      <c r="Z120" s="270" t="s">
        <v>131</v>
      </c>
      <c r="AA120" s="137">
        <v>0.14000000000000001</v>
      </c>
      <c r="AB120" s="139"/>
      <c r="AC120" s="164"/>
    </row>
    <row r="121" spans="1:29" s="165" customFormat="1" x14ac:dyDescent="0.2">
      <c r="A121" s="164"/>
      <c r="B121" s="158"/>
      <c r="C121" s="145" t="s">
        <v>19</v>
      </c>
      <c r="D121" s="145" t="s">
        <v>150</v>
      </c>
      <c r="E121" s="145">
        <v>0.26</v>
      </c>
      <c r="F121" s="145">
        <v>0.15</v>
      </c>
      <c r="G121" s="145">
        <v>0.11</v>
      </c>
      <c r="H121" s="145">
        <v>0.48</v>
      </c>
      <c r="I121" s="154" t="s">
        <v>6</v>
      </c>
      <c r="J121" s="145">
        <v>1.42</v>
      </c>
      <c r="K121" s="145" t="s">
        <v>131</v>
      </c>
      <c r="L121" s="145">
        <v>54</v>
      </c>
      <c r="M121" s="145">
        <v>0.34</v>
      </c>
      <c r="N121" s="145">
        <v>0.13</v>
      </c>
      <c r="O121" s="145">
        <v>0.47</v>
      </c>
      <c r="P121" s="146">
        <f t="shared" si="1"/>
        <v>0.29999999999999993</v>
      </c>
      <c r="Q121" s="267">
        <v>0.47</v>
      </c>
      <c r="R121" s="267" t="s">
        <v>131</v>
      </c>
      <c r="S121" s="267" t="s">
        <v>131</v>
      </c>
      <c r="T121" s="267" t="s">
        <v>131</v>
      </c>
      <c r="U121" s="267" t="s">
        <v>131</v>
      </c>
      <c r="V121" s="145">
        <v>0.26</v>
      </c>
      <c r="W121" s="267" t="s">
        <v>131</v>
      </c>
      <c r="X121" s="267" t="s">
        <v>131</v>
      </c>
      <c r="Y121" s="267" t="s">
        <v>131</v>
      </c>
      <c r="Z121" s="267" t="s">
        <v>131</v>
      </c>
      <c r="AA121" s="145">
        <v>0.17</v>
      </c>
      <c r="AB121" s="161"/>
      <c r="AC121" s="164"/>
    </row>
    <row r="122" spans="1:29" s="165" customFormat="1" x14ac:dyDescent="0.2">
      <c r="A122" s="164"/>
      <c r="B122" s="148">
        <v>27</v>
      </c>
      <c r="C122" s="160" t="s">
        <v>17</v>
      </c>
      <c r="D122" s="160" t="s">
        <v>145</v>
      </c>
      <c r="E122" s="160">
        <v>0.37</v>
      </c>
      <c r="F122" s="160">
        <v>0.23</v>
      </c>
      <c r="G122" s="162">
        <v>0.1</v>
      </c>
      <c r="H122" s="162">
        <v>0.3</v>
      </c>
      <c r="I122" s="149" t="s">
        <v>32</v>
      </c>
      <c r="J122" s="160">
        <v>1.27</v>
      </c>
      <c r="K122" s="160" t="s">
        <v>131</v>
      </c>
      <c r="L122" s="160">
        <v>585</v>
      </c>
      <c r="M122" s="160">
        <v>0.28999999999999998</v>
      </c>
      <c r="N122" s="160">
        <v>0.22</v>
      </c>
      <c r="O122" s="160">
        <v>0.51</v>
      </c>
      <c r="P122" s="138">
        <f t="shared" si="1"/>
        <v>0.37</v>
      </c>
      <c r="Q122" s="269">
        <v>0.51</v>
      </c>
      <c r="R122" s="269" t="s">
        <v>131</v>
      </c>
      <c r="S122" s="269" t="s">
        <v>131</v>
      </c>
      <c r="T122" s="269" t="s">
        <v>131</v>
      </c>
      <c r="U122" s="269" t="s">
        <v>131</v>
      </c>
      <c r="V122" s="160">
        <v>0.21</v>
      </c>
      <c r="W122" s="269" t="s">
        <v>131</v>
      </c>
      <c r="X122" s="269" t="s">
        <v>131</v>
      </c>
      <c r="Y122" s="269" t="s">
        <v>131</v>
      </c>
      <c r="Z122" s="269" t="s">
        <v>131</v>
      </c>
      <c r="AA122" s="160">
        <v>0.14000000000000001</v>
      </c>
      <c r="AB122" s="163" t="s">
        <v>137</v>
      </c>
      <c r="AC122" s="164"/>
    </row>
    <row r="123" spans="1:29" s="165" customFormat="1" x14ac:dyDescent="0.2">
      <c r="A123" s="164"/>
      <c r="B123" s="136"/>
      <c r="C123" s="137" t="s">
        <v>18</v>
      </c>
      <c r="D123" s="137" t="s">
        <v>146</v>
      </c>
      <c r="E123" s="137">
        <v>0.35</v>
      </c>
      <c r="F123" s="137">
        <v>0.21</v>
      </c>
      <c r="G123" s="137">
        <v>0.09</v>
      </c>
      <c r="H123" s="137">
        <v>0.35</v>
      </c>
      <c r="I123" s="152" t="s">
        <v>51</v>
      </c>
      <c r="J123" s="138">
        <v>1.3</v>
      </c>
      <c r="K123" s="137" t="s">
        <v>131</v>
      </c>
      <c r="L123" s="137">
        <v>263</v>
      </c>
      <c r="M123" s="137">
        <v>0.33</v>
      </c>
      <c r="N123" s="137">
        <v>0.18</v>
      </c>
      <c r="O123" s="137">
        <v>0.51</v>
      </c>
      <c r="P123" s="138">
        <f t="shared" si="1"/>
        <v>0.36</v>
      </c>
      <c r="Q123" s="270">
        <v>0.51</v>
      </c>
      <c r="R123" s="270" t="s">
        <v>131</v>
      </c>
      <c r="S123" s="270" t="s">
        <v>131</v>
      </c>
      <c r="T123" s="270" t="s">
        <v>131</v>
      </c>
      <c r="U123" s="270" t="s">
        <v>131</v>
      </c>
      <c r="V123" s="137">
        <v>0.22</v>
      </c>
      <c r="W123" s="270" t="s">
        <v>131</v>
      </c>
      <c r="X123" s="270" t="s">
        <v>131</v>
      </c>
      <c r="Y123" s="270" t="s">
        <v>131</v>
      </c>
      <c r="Z123" s="270" t="s">
        <v>131</v>
      </c>
      <c r="AA123" s="137">
        <v>0.15</v>
      </c>
      <c r="AB123" s="139"/>
      <c r="AC123" s="164"/>
    </row>
    <row r="124" spans="1:29" s="165" customFormat="1" x14ac:dyDescent="0.2">
      <c r="A124" s="164"/>
      <c r="B124" s="158"/>
      <c r="C124" s="145" t="s">
        <v>19</v>
      </c>
      <c r="D124" s="145" t="s">
        <v>147</v>
      </c>
      <c r="E124" s="145">
        <v>0.25</v>
      </c>
      <c r="F124" s="145">
        <v>0.16</v>
      </c>
      <c r="G124" s="146">
        <v>0.1</v>
      </c>
      <c r="H124" s="145">
        <v>0.49</v>
      </c>
      <c r="I124" s="154" t="s">
        <v>6</v>
      </c>
      <c r="J124" s="145">
        <v>1.35</v>
      </c>
      <c r="K124" s="145" t="s">
        <v>131</v>
      </c>
      <c r="L124" s="145">
        <v>26</v>
      </c>
      <c r="M124" s="145">
        <v>0.34</v>
      </c>
      <c r="N124" s="145">
        <v>0.15</v>
      </c>
      <c r="O124" s="145">
        <v>0.49</v>
      </c>
      <c r="P124" s="146">
        <f t="shared" si="1"/>
        <v>0.31</v>
      </c>
      <c r="Q124" s="267">
        <v>0.49</v>
      </c>
      <c r="R124" s="267" t="s">
        <v>131</v>
      </c>
      <c r="S124" s="267" t="s">
        <v>131</v>
      </c>
      <c r="T124" s="267" t="s">
        <v>131</v>
      </c>
      <c r="U124" s="267" t="s">
        <v>131</v>
      </c>
      <c r="V124" s="145">
        <v>0.27</v>
      </c>
      <c r="W124" s="267" t="s">
        <v>131</v>
      </c>
      <c r="X124" s="267" t="s">
        <v>131</v>
      </c>
      <c r="Y124" s="267" t="s">
        <v>131</v>
      </c>
      <c r="Z124" s="267" t="s">
        <v>131</v>
      </c>
      <c r="AA124" s="145">
        <v>0.18</v>
      </c>
      <c r="AB124" s="161"/>
      <c r="AC124" s="164"/>
    </row>
    <row r="125" spans="1:29" s="165" customFormat="1" x14ac:dyDescent="0.2">
      <c r="A125" s="164"/>
      <c r="B125" s="136">
        <v>28</v>
      </c>
      <c r="C125" s="137" t="s">
        <v>18</v>
      </c>
      <c r="D125" s="137" t="s">
        <v>53</v>
      </c>
      <c r="E125" s="290">
        <v>0.21</v>
      </c>
      <c r="F125" s="290"/>
      <c r="G125" s="138">
        <v>0.2</v>
      </c>
      <c r="H125" s="137">
        <v>0.59</v>
      </c>
      <c r="I125" s="152" t="s">
        <v>6</v>
      </c>
      <c r="J125" s="138">
        <v>1.1000000000000001</v>
      </c>
      <c r="K125" s="137">
        <v>2.56</v>
      </c>
      <c r="L125" s="137">
        <v>244.5</v>
      </c>
      <c r="M125" s="137">
        <v>0.14000000000000001</v>
      </c>
      <c r="N125" s="137">
        <v>0.42</v>
      </c>
      <c r="O125" s="137">
        <v>0.56000000000000005</v>
      </c>
      <c r="P125" s="138">
        <f t="shared" si="1"/>
        <v>0.29000000000000004</v>
      </c>
      <c r="Q125" s="168">
        <v>0.56000000000000005</v>
      </c>
      <c r="R125" s="168">
        <v>0.48</v>
      </c>
      <c r="S125" s="168">
        <v>0.47</v>
      </c>
      <c r="T125" s="168">
        <v>0.45</v>
      </c>
      <c r="U125" s="168" t="s">
        <v>131</v>
      </c>
      <c r="V125" s="137">
        <v>0.43</v>
      </c>
      <c r="W125" s="271">
        <v>0.41</v>
      </c>
      <c r="X125" s="271">
        <v>0.4</v>
      </c>
      <c r="Y125" s="270">
        <v>0.39</v>
      </c>
      <c r="Z125" s="270">
        <v>0.28999999999999998</v>
      </c>
      <c r="AA125" s="137">
        <v>0.27</v>
      </c>
      <c r="AB125" s="139" t="s">
        <v>176</v>
      </c>
      <c r="AC125" s="164"/>
    </row>
    <row r="126" spans="1:29" s="165" customFormat="1" x14ac:dyDescent="0.2">
      <c r="A126" s="164"/>
      <c r="B126" s="136"/>
      <c r="C126" s="137" t="s">
        <v>19</v>
      </c>
      <c r="D126" s="141" t="s">
        <v>153</v>
      </c>
      <c r="E126" s="291">
        <v>0.23</v>
      </c>
      <c r="F126" s="291"/>
      <c r="G126" s="137">
        <v>0.15</v>
      </c>
      <c r="H126" s="137">
        <v>0.62</v>
      </c>
      <c r="I126" s="152" t="s">
        <v>194</v>
      </c>
      <c r="J126" s="137">
        <v>1.06</v>
      </c>
      <c r="K126" s="137">
        <v>2.5499999999999998</v>
      </c>
      <c r="L126" s="137">
        <v>316.39999999999998</v>
      </c>
      <c r="M126" s="137">
        <v>0.17</v>
      </c>
      <c r="N126" s="137">
        <v>0.41</v>
      </c>
      <c r="O126" s="137">
        <v>0.57999999999999996</v>
      </c>
      <c r="P126" s="138">
        <f t="shared" si="1"/>
        <v>0.28999999999999998</v>
      </c>
      <c r="Q126" s="137">
        <v>0.57999999999999996</v>
      </c>
      <c r="R126" s="270">
        <v>0.46</v>
      </c>
      <c r="S126" s="270">
        <v>0.43</v>
      </c>
      <c r="T126" s="271">
        <v>0.4</v>
      </c>
      <c r="U126" s="270" t="s">
        <v>131</v>
      </c>
      <c r="V126" s="137">
        <v>0.39</v>
      </c>
      <c r="W126" s="270">
        <v>0.38</v>
      </c>
      <c r="X126" s="270">
        <v>0.37</v>
      </c>
      <c r="Y126" s="270">
        <v>0.36</v>
      </c>
      <c r="Z126" s="270">
        <v>0.28999999999999998</v>
      </c>
      <c r="AA126" s="138">
        <v>0.28999999999999998</v>
      </c>
      <c r="AB126" s="139"/>
      <c r="AC126" s="164"/>
    </row>
    <row r="127" spans="1:29" s="165" customFormat="1" x14ac:dyDescent="0.2">
      <c r="A127" s="164"/>
      <c r="B127" s="136"/>
      <c r="C127" s="137" t="s">
        <v>75</v>
      </c>
      <c r="D127" s="137" t="s">
        <v>151</v>
      </c>
      <c r="E127" s="291">
        <v>0.18</v>
      </c>
      <c r="F127" s="291"/>
      <c r="G127" s="137">
        <v>0.12</v>
      </c>
      <c r="H127" s="137">
        <v>0.69</v>
      </c>
      <c r="I127" s="152" t="s">
        <v>194</v>
      </c>
      <c r="J127" s="137">
        <v>1.02</v>
      </c>
      <c r="K127" s="137">
        <v>2.57</v>
      </c>
      <c r="L127" s="137">
        <v>920</v>
      </c>
      <c r="M127" s="137">
        <v>0.19</v>
      </c>
      <c r="N127" s="138">
        <v>0.4</v>
      </c>
      <c r="O127" s="137">
        <v>0.59</v>
      </c>
      <c r="P127" s="138">
        <f t="shared" si="1"/>
        <v>0.27999999999999997</v>
      </c>
      <c r="Q127" s="137">
        <v>0.59</v>
      </c>
      <c r="R127" s="270">
        <v>0.49</v>
      </c>
      <c r="S127" s="270">
        <v>0.46</v>
      </c>
      <c r="T127" s="270">
        <v>0.43</v>
      </c>
      <c r="U127" s="270" t="s">
        <v>131</v>
      </c>
      <c r="V127" s="138">
        <v>0.42</v>
      </c>
      <c r="W127" s="271">
        <v>0.39</v>
      </c>
      <c r="X127" s="271">
        <v>0.38</v>
      </c>
      <c r="Y127" s="271">
        <v>0.37</v>
      </c>
      <c r="Z127" s="271">
        <v>0.32</v>
      </c>
      <c r="AA127" s="137">
        <v>0.31</v>
      </c>
      <c r="AB127" s="139"/>
      <c r="AC127" s="164"/>
    </row>
    <row r="128" spans="1:29" s="165" customFormat="1" x14ac:dyDescent="0.2">
      <c r="A128" s="164"/>
      <c r="B128" s="158"/>
      <c r="C128" s="145" t="s">
        <v>76</v>
      </c>
      <c r="D128" s="145" t="s">
        <v>152</v>
      </c>
      <c r="E128" s="287">
        <v>0.15</v>
      </c>
      <c r="F128" s="287"/>
      <c r="G128" s="145">
        <v>0.12</v>
      </c>
      <c r="H128" s="145">
        <v>0.73</v>
      </c>
      <c r="I128" s="154" t="s">
        <v>194</v>
      </c>
      <c r="J128" s="145">
        <v>1.08</v>
      </c>
      <c r="K128" s="145">
        <v>2.56</v>
      </c>
      <c r="L128" s="145">
        <v>237.8</v>
      </c>
      <c r="M128" s="145">
        <v>0.15</v>
      </c>
      <c r="N128" s="145">
        <v>0.42</v>
      </c>
      <c r="O128" s="145">
        <v>0.56999999999999995</v>
      </c>
      <c r="P128" s="146">
        <f t="shared" si="1"/>
        <v>0.23999999999999994</v>
      </c>
      <c r="Q128" s="145">
        <v>0.56999999999999995</v>
      </c>
      <c r="R128" s="267">
        <v>0.49</v>
      </c>
      <c r="S128" s="267">
        <v>0.47</v>
      </c>
      <c r="T128" s="267">
        <v>0.45</v>
      </c>
      <c r="U128" s="267" t="s">
        <v>131</v>
      </c>
      <c r="V128" s="145">
        <v>0.44</v>
      </c>
      <c r="W128" s="267">
        <v>0.41</v>
      </c>
      <c r="X128" s="273">
        <v>0.4</v>
      </c>
      <c r="Y128" s="273">
        <v>0.39</v>
      </c>
      <c r="Z128" s="267">
        <v>0.34</v>
      </c>
      <c r="AA128" s="145">
        <v>0.33</v>
      </c>
      <c r="AB128" s="161"/>
      <c r="AC128" s="164"/>
    </row>
    <row r="129" spans="1:29" s="165" customFormat="1" x14ac:dyDescent="0.2">
      <c r="A129" s="164"/>
      <c r="B129" s="148">
        <v>29</v>
      </c>
      <c r="C129" s="160" t="s">
        <v>178</v>
      </c>
      <c r="D129" s="160" t="s">
        <v>148</v>
      </c>
      <c r="E129" s="160">
        <v>0.78</v>
      </c>
      <c r="F129" s="160">
        <v>0.12</v>
      </c>
      <c r="G129" s="160">
        <v>0.03</v>
      </c>
      <c r="H129" s="160">
        <v>7.0000000000000007E-2</v>
      </c>
      <c r="I129" s="160" t="s">
        <v>185</v>
      </c>
      <c r="J129" s="160">
        <v>1.58</v>
      </c>
      <c r="K129" s="160">
        <v>2.56</v>
      </c>
      <c r="L129" s="160">
        <v>84</v>
      </c>
      <c r="M129" s="160" t="s">
        <v>131</v>
      </c>
      <c r="N129" s="160" t="s">
        <v>131</v>
      </c>
      <c r="O129" s="162">
        <v>0.38</v>
      </c>
      <c r="P129" s="138">
        <f t="shared" si="1"/>
        <v>0.35</v>
      </c>
      <c r="Q129" s="272">
        <v>0.38</v>
      </c>
      <c r="R129" s="272">
        <v>0.2</v>
      </c>
      <c r="S129" s="270" t="s">
        <v>131</v>
      </c>
      <c r="T129" s="269">
        <v>0.16</v>
      </c>
      <c r="U129" s="270" t="s">
        <v>131</v>
      </c>
      <c r="V129" s="160">
        <v>0.12</v>
      </c>
      <c r="W129" s="269" t="s">
        <v>131</v>
      </c>
      <c r="X129" s="269" t="s">
        <v>131</v>
      </c>
      <c r="Y129" s="272">
        <v>0.08</v>
      </c>
      <c r="Z129" s="269" t="s">
        <v>131</v>
      </c>
      <c r="AA129" s="160">
        <v>0.03</v>
      </c>
      <c r="AB129" s="163" t="s">
        <v>187</v>
      </c>
      <c r="AC129" s="164"/>
    </row>
    <row r="130" spans="1:29" s="165" customFormat="1" x14ac:dyDescent="0.2">
      <c r="A130" s="164"/>
      <c r="B130" s="136"/>
      <c r="C130" s="137" t="s">
        <v>21</v>
      </c>
      <c r="D130" s="137" t="s">
        <v>181</v>
      </c>
      <c r="E130" s="137">
        <v>0.68</v>
      </c>
      <c r="F130" s="137">
        <v>0.14000000000000001</v>
      </c>
      <c r="G130" s="137">
        <v>0.01</v>
      </c>
      <c r="H130" s="137">
        <v>0.17</v>
      </c>
      <c r="I130" s="137" t="s">
        <v>186</v>
      </c>
      <c r="J130" s="137">
        <v>1.65</v>
      </c>
      <c r="K130" s="137">
        <v>2.56</v>
      </c>
      <c r="L130" s="137">
        <v>96</v>
      </c>
      <c r="M130" s="137" t="s">
        <v>131</v>
      </c>
      <c r="N130" s="137" t="s">
        <v>131</v>
      </c>
      <c r="O130" s="146">
        <v>0.36</v>
      </c>
      <c r="P130" s="146">
        <f t="shared" si="1"/>
        <v>0.28999999999999998</v>
      </c>
      <c r="Q130" s="273">
        <v>0.36</v>
      </c>
      <c r="R130" s="273">
        <v>0.2</v>
      </c>
      <c r="S130" s="267" t="s">
        <v>131</v>
      </c>
      <c r="T130" s="267">
        <v>0.16</v>
      </c>
      <c r="U130" s="267" t="s">
        <v>131</v>
      </c>
      <c r="V130" s="145">
        <v>0.11</v>
      </c>
      <c r="W130" s="267" t="s">
        <v>131</v>
      </c>
      <c r="X130" s="267" t="s">
        <v>131</v>
      </c>
      <c r="Y130" s="267">
        <v>7.0000000000000007E-2</v>
      </c>
      <c r="Z130" s="267" t="s">
        <v>131</v>
      </c>
      <c r="AA130" s="145">
        <v>7.0000000000000007E-2</v>
      </c>
      <c r="AB130" s="139"/>
      <c r="AC130" s="164"/>
    </row>
    <row r="131" spans="1:29" s="165" customFormat="1" x14ac:dyDescent="0.2">
      <c r="A131" s="164"/>
      <c r="B131" s="148">
        <v>30</v>
      </c>
      <c r="C131" s="160" t="s">
        <v>178</v>
      </c>
      <c r="D131" s="160" t="s">
        <v>148</v>
      </c>
      <c r="E131" s="160">
        <v>0.61</v>
      </c>
      <c r="F131" s="160">
        <v>0.14000000000000001</v>
      </c>
      <c r="G131" s="160">
        <v>0.05</v>
      </c>
      <c r="H131" s="162">
        <v>0.2</v>
      </c>
      <c r="I131" s="149" t="s">
        <v>32</v>
      </c>
      <c r="J131" s="160">
        <v>1.72</v>
      </c>
      <c r="K131" s="160">
        <v>2.5499999999999998</v>
      </c>
      <c r="L131" s="160">
        <v>12</v>
      </c>
      <c r="M131" s="160" t="s">
        <v>131</v>
      </c>
      <c r="N131" s="160" t="s">
        <v>131</v>
      </c>
      <c r="O131" s="138">
        <v>0.33</v>
      </c>
      <c r="P131" s="138">
        <f t="shared" si="1"/>
        <v>0.23</v>
      </c>
      <c r="Q131" s="271">
        <v>0.33</v>
      </c>
      <c r="R131" s="270">
        <v>0.26</v>
      </c>
      <c r="S131" s="270" t="s">
        <v>131</v>
      </c>
      <c r="T131" s="270">
        <v>0.26</v>
      </c>
      <c r="U131" s="270" t="s">
        <v>131</v>
      </c>
      <c r="V131" s="138">
        <v>0.2</v>
      </c>
      <c r="W131" s="270" t="s">
        <v>131</v>
      </c>
      <c r="X131" s="270" t="s">
        <v>131</v>
      </c>
      <c r="Y131" s="271">
        <v>0.17</v>
      </c>
      <c r="Z131" s="270" t="s">
        <v>131</v>
      </c>
      <c r="AA131" s="138">
        <v>0.1</v>
      </c>
      <c r="AB131" s="163" t="s">
        <v>187</v>
      </c>
      <c r="AC131" s="164"/>
    </row>
    <row r="132" spans="1:29" s="165" customFormat="1" x14ac:dyDescent="0.2">
      <c r="A132" s="164"/>
      <c r="B132" s="136"/>
      <c r="C132" s="137" t="s">
        <v>76</v>
      </c>
      <c r="D132" s="137" t="s">
        <v>181</v>
      </c>
      <c r="E132" s="137">
        <v>0.53</v>
      </c>
      <c r="F132" s="137">
        <v>0.18</v>
      </c>
      <c r="G132" s="137">
        <v>0.03</v>
      </c>
      <c r="H132" s="137">
        <v>0.26</v>
      </c>
      <c r="I132" s="152" t="s">
        <v>32</v>
      </c>
      <c r="J132" s="137">
        <v>1.67</v>
      </c>
      <c r="K132" s="137">
        <v>2.57</v>
      </c>
      <c r="L132" s="137">
        <v>108</v>
      </c>
      <c r="M132" s="137" t="s">
        <v>131</v>
      </c>
      <c r="N132" s="137" t="s">
        <v>131</v>
      </c>
      <c r="O132" s="146">
        <v>0.35</v>
      </c>
      <c r="P132" s="146">
        <f t="shared" si="1"/>
        <v>0.24</v>
      </c>
      <c r="Q132" s="273">
        <v>0.35</v>
      </c>
      <c r="R132" s="267">
        <v>0.28999999999999998</v>
      </c>
      <c r="S132" s="267" t="s">
        <v>131</v>
      </c>
      <c r="T132" s="267">
        <v>0.26</v>
      </c>
      <c r="U132" s="267" t="s">
        <v>131</v>
      </c>
      <c r="V132" s="145">
        <v>0.21</v>
      </c>
      <c r="W132" s="267" t="s">
        <v>131</v>
      </c>
      <c r="X132" s="267" t="s">
        <v>131</v>
      </c>
      <c r="Y132" s="267">
        <v>0.18</v>
      </c>
      <c r="Z132" s="267" t="s">
        <v>131</v>
      </c>
      <c r="AA132" s="145">
        <v>0.11</v>
      </c>
      <c r="AB132" s="139"/>
      <c r="AC132" s="164"/>
    </row>
    <row r="133" spans="1:29" s="165" customFormat="1" x14ac:dyDescent="0.2">
      <c r="A133" s="164"/>
      <c r="B133" s="148">
        <v>31</v>
      </c>
      <c r="C133" s="160" t="s">
        <v>154</v>
      </c>
      <c r="D133" s="160" t="s">
        <v>36</v>
      </c>
      <c r="E133" s="160">
        <v>0.13</v>
      </c>
      <c r="F133" s="160">
        <v>0.02</v>
      </c>
      <c r="G133" s="160">
        <v>0.06</v>
      </c>
      <c r="H133" s="160">
        <v>0.79</v>
      </c>
      <c r="I133" s="160" t="s">
        <v>194</v>
      </c>
      <c r="J133" s="162">
        <v>1</v>
      </c>
      <c r="K133" s="160">
        <v>2.4</v>
      </c>
      <c r="L133" s="160">
        <v>48</v>
      </c>
      <c r="M133" s="160" t="s">
        <v>131</v>
      </c>
      <c r="N133" s="160" t="s">
        <v>131</v>
      </c>
      <c r="O133" s="138">
        <v>0.57999999999999996</v>
      </c>
      <c r="P133" s="138">
        <f t="shared" ref="P133:P196" si="2">O133-AA133</f>
        <v>0.36</v>
      </c>
      <c r="Q133" s="271">
        <v>0.57999999999999996</v>
      </c>
      <c r="R133" s="271">
        <v>0.5</v>
      </c>
      <c r="S133" s="270" t="s">
        <v>131</v>
      </c>
      <c r="T133" s="270">
        <v>0.48</v>
      </c>
      <c r="U133" s="270" t="s">
        <v>131</v>
      </c>
      <c r="V133" s="137">
        <v>0.34</v>
      </c>
      <c r="W133" s="270" t="s">
        <v>131</v>
      </c>
      <c r="X133" s="270" t="s">
        <v>131</v>
      </c>
      <c r="Y133" s="270">
        <v>0.28000000000000003</v>
      </c>
      <c r="Z133" s="270" t="s">
        <v>131</v>
      </c>
      <c r="AA133" s="137">
        <v>0.22</v>
      </c>
      <c r="AB133" s="163" t="s">
        <v>187</v>
      </c>
      <c r="AC133" s="164"/>
    </row>
    <row r="134" spans="1:29" s="165" customFormat="1" x14ac:dyDescent="0.2">
      <c r="A134" s="164"/>
      <c r="B134" s="136"/>
      <c r="C134" s="137" t="s">
        <v>19</v>
      </c>
      <c r="D134" s="137" t="s">
        <v>191</v>
      </c>
      <c r="E134" s="137">
        <v>0.11</v>
      </c>
      <c r="F134" s="137">
        <v>0.02</v>
      </c>
      <c r="G134" s="137">
        <v>0.02</v>
      </c>
      <c r="H134" s="137">
        <v>0.85</v>
      </c>
      <c r="I134" s="137" t="s">
        <v>194</v>
      </c>
      <c r="J134" s="137">
        <v>1.25</v>
      </c>
      <c r="K134" s="137">
        <v>2.41</v>
      </c>
      <c r="L134" s="137">
        <v>72</v>
      </c>
      <c r="M134" s="137" t="s">
        <v>131</v>
      </c>
      <c r="N134" s="137" t="s">
        <v>131</v>
      </c>
      <c r="O134" s="146">
        <v>0.48</v>
      </c>
      <c r="P134" s="146">
        <f t="shared" si="2"/>
        <v>0.19</v>
      </c>
      <c r="Q134" s="273">
        <v>0.48</v>
      </c>
      <c r="R134" s="267">
        <v>0.46</v>
      </c>
      <c r="S134" s="267" t="s">
        <v>131</v>
      </c>
      <c r="T134" s="273">
        <v>0.38</v>
      </c>
      <c r="U134" s="267" t="s">
        <v>131</v>
      </c>
      <c r="V134" s="145">
        <v>0.41</v>
      </c>
      <c r="W134" s="267" t="s">
        <v>131</v>
      </c>
      <c r="X134" s="267" t="s">
        <v>131</v>
      </c>
      <c r="Y134" s="267">
        <v>0.36</v>
      </c>
      <c r="Z134" s="267" t="s">
        <v>131</v>
      </c>
      <c r="AA134" s="145">
        <v>0.28999999999999998</v>
      </c>
      <c r="AB134" s="139"/>
      <c r="AC134" s="164"/>
    </row>
    <row r="135" spans="1:29" s="165" customFormat="1" x14ac:dyDescent="0.2">
      <c r="A135" s="164"/>
      <c r="B135" s="148">
        <v>32</v>
      </c>
      <c r="C135" s="160" t="s">
        <v>178</v>
      </c>
      <c r="D135" s="160" t="s">
        <v>148</v>
      </c>
      <c r="E135" s="160">
        <v>0.37</v>
      </c>
      <c r="F135" s="160">
        <v>0.13</v>
      </c>
      <c r="G135" s="160">
        <v>0.03</v>
      </c>
      <c r="H135" s="160">
        <v>0.47</v>
      </c>
      <c r="I135" s="149" t="s">
        <v>51</v>
      </c>
      <c r="J135" s="162">
        <v>1.5</v>
      </c>
      <c r="K135" s="160">
        <v>2.54</v>
      </c>
      <c r="L135" s="160">
        <v>66</v>
      </c>
      <c r="M135" s="160" t="s">
        <v>131</v>
      </c>
      <c r="N135" s="160" t="s">
        <v>131</v>
      </c>
      <c r="O135" s="138">
        <v>0.41</v>
      </c>
      <c r="P135" s="138">
        <f t="shared" si="2"/>
        <v>0.21999999999999997</v>
      </c>
      <c r="Q135" s="271">
        <v>0.41</v>
      </c>
      <c r="R135" s="270">
        <v>0.32</v>
      </c>
      <c r="S135" s="270" t="s">
        <v>131</v>
      </c>
      <c r="T135" s="270">
        <v>0.28000000000000003</v>
      </c>
      <c r="U135" s="270" t="s">
        <v>131</v>
      </c>
      <c r="V135" s="137">
        <v>0.26</v>
      </c>
      <c r="W135" s="270" t="s">
        <v>131</v>
      </c>
      <c r="X135" s="270" t="s">
        <v>131</v>
      </c>
      <c r="Y135" s="270">
        <v>0.19</v>
      </c>
      <c r="Z135" s="270" t="s">
        <v>131</v>
      </c>
      <c r="AA135" s="137">
        <v>0.19</v>
      </c>
      <c r="AB135" s="163" t="s">
        <v>187</v>
      </c>
      <c r="AC135" s="164"/>
    </row>
    <row r="136" spans="1:29" s="165" customFormat="1" x14ac:dyDescent="0.2">
      <c r="A136" s="164"/>
      <c r="B136" s="136"/>
      <c r="C136" s="137" t="s">
        <v>76</v>
      </c>
      <c r="D136" s="137" t="s">
        <v>181</v>
      </c>
      <c r="E136" s="137">
        <v>0.33</v>
      </c>
      <c r="F136" s="137">
        <v>0.11</v>
      </c>
      <c r="G136" s="137">
        <v>0.03</v>
      </c>
      <c r="H136" s="137">
        <v>0.53</v>
      </c>
      <c r="I136" s="152" t="s">
        <v>6</v>
      </c>
      <c r="J136" s="137">
        <v>1.57</v>
      </c>
      <c r="K136" s="137">
        <v>2.4900000000000002</v>
      </c>
      <c r="L136" s="137">
        <v>12</v>
      </c>
      <c r="M136" s="137" t="s">
        <v>131</v>
      </c>
      <c r="N136" s="137" t="s">
        <v>131</v>
      </c>
      <c r="O136" s="146">
        <v>0.37</v>
      </c>
      <c r="P136" s="146">
        <f t="shared" si="2"/>
        <v>0.10999999999999999</v>
      </c>
      <c r="Q136" s="273">
        <v>0.37</v>
      </c>
      <c r="R136" s="267">
        <v>0.32</v>
      </c>
      <c r="S136" s="267" t="s">
        <v>131</v>
      </c>
      <c r="T136" s="267">
        <v>0.28999999999999998</v>
      </c>
      <c r="U136" s="267" t="s">
        <v>131</v>
      </c>
      <c r="V136" s="145">
        <v>0.26</v>
      </c>
      <c r="W136" s="267" t="s">
        <v>131</v>
      </c>
      <c r="X136" s="267" t="s">
        <v>131</v>
      </c>
      <c r="Y136" s="267">
        <v>0.26</v>
      </c>
      <c r="Z136" s="267" t="s">
        <v>131</v>
      </c>
      <c r="AA136" s="145">
        <v>0.26</v>
      </c>
      <c r="AB136" s="139"/>
      <c r="AC136" s="164"/>
    </row>
    <row r="137" spans="1:29" s="165" customFormat="1" x14ac:dyDescent="0.2">
      <c r="A137" s="164"/>
      <c r="B137" s="148">
        <v>33</v>
      </c>
      <c r="C137" s="160" t="s">
        <v>178</v>
      </c>
      <c r="D137" s="160" t="s">
        <v>148</v>
      </c>
      <c r="E137" s="160">
        <v>0.72</v>
      </c>
      <c r="F137" s="160">
        <v>0.16</v>
      </c>
      <c r="G137" s="160">
        <v>0.02</v>
      </c>
      <c r="H137" s="162">
        <v>0.1</v>
      </c>
      <c r="I137" s="160" t="s">
        <v>136</v>
      </c>
      <c r="J137" s="160">
        <v>1.57</v>
      </c>
      <c r="K137" s="160">
        <v>2.61</v>
      </c>
      <c r="L137" s="160">
        <v>96</v>
      </c>
      <c r="M137" s="160" t="s">
        <v>131</v>
      </c>
      <c r="N137" s="160" t="s">
        <v>131</v>
      </c>
      <c r="O137" s="138">
        <v>0.4</v>
      </c>
      <c r="P137" s="138">
        <f t="shared" si="2"/>
        <v>0.37</v>
      </c>
      <c r="Q137" s="271">
        <v>0.4</v>
      </c>
      <c r="R137" s="269">
        <v>0.22</v>
      </c>
      <c r="S137" s="269" t="s">
        <v>131</v>
      </c>
      <c r="T137" s="269">
        <v>0.18</v>
      </c>
      <c r="U137" s="269" t="s">
        <v>131</v>
      </c>
      <c r="V137" s="137">
        <v>0.08</v>
      </c>
      <c r="W137" s="270" t="s">
        <v>131</v>
      </c>
      <c r="X137" s="270" t="s">
        <v>131</v>
      </c>
      <c r="Y137" s="272">
        <v>0.1</v>
      </c>
      <c r="Z137" s="270" t="s">
        <v>131</v>
      </c>
      <c r="AA137" s="137">
        <v>0.03</v>
      </c>
      <c r="AB137" s="163" t="s">
        <v>187</v>
      </c>
      <c r="AC137" s="164"/>
    </row>
    <row r="138" spans="1:29" s="165" customFormat="1" x14ac:dyDescent="0.2">
      <c r="A138" s="164"/>
      <c r="B138" s="136"/>
      <c r="C138" s="137" t="s">
        <v>76</v>
      </c>
      <c r="D138" s="137" t="s">
        <v>181</v>
      </c>
      <c r="E138" s="137">
        <v>0.65</v>
      </c>
      <c r="F138" s="137">
        <v>0.18</v>
      </c>
      <c r="G138" s="137">
        <v>0.01</v>
      </c>
      <c r="H138" s="137">
        <v>0.16</v>
      </c>
      <c r="I138" s="137" t="s">
        <v>186</v>
      </c>
      <c r="J138" s="137">
        <v>1.65</v>
      </c>
      <c r="K138" s="137">
        <v>2.59</v>
      </c>
      <c r="L138" s="137">
        <v>204</v>
      </c>
      <c r="M138" s="137" t="s">
        <v>131</v>
      </c>
      <c r="N138" s="137" t="s">
        <v>131</v>
      </c>
      <c r="O138" s="146">
        <v>0.36</v>
      </c>
      <c r="P138" s="146">
        <f t="shared" si="2"/>
        <v>0.32999999999999996</v>
      </c>
      <c r="Q138" s="273">
        <v>0.36</v>
      </c>
      <c r="R138" s="267">
        <v>0.17</v>
      </c>
      <c r="S138" s="267" t="s">
        <v>131</v>
      </c>
      <c r="T138" s="267">
        <v>0.11</v>
      </c>
      <c r="U138" s="267" t="s">
        <v>131</v>
      </c>
      <c r="V138" s="145">
        <v>0.12</v>
      </c>
      <c r="W138" s="267" t="s">
        <v>131</v>
      </c>
      <c r="X138" s="267" t="s">
        <v>131</v>
      </c>
      <c r="Y138" s="267">
        <v>0.09</v>
      </c>
      <c r="Z138" s="267" t="s">
        <v>131</v>
      </c>
      <c r="AA138" s="145">
        <v>0.03</v>
      </c>
      <c r="AB138" s="139"/>
      <c r="AC138" s="164"/>
    </row>
    <row r="139" spans="1:29" s="165" customFormat="1" x14ac:dyDescent="0.2">
      <c r="A139" s="164"/>
      <c r="B139" s="148">
        <v>34</v>
      </c>
      <c r="C139" s="160" t="s">
        <v>178</v>
      </c>
      <c r="D139" s="160" t="s">
        <v>62</v>
      </c>
      <c r="E139" s="160">
        <v>0.25</v>
      </c>
      <c r="F139" s="162">
        <v>0.1</v>
      </c>
      <c r="G139" s="160">
        <v>0.02</v>
      </c>
      <c r="H139" s="160">
        <v>0.63</v>
      </c>
      <c r="I139" s="160" t="s">
        <v>194</v>
      </c>
      <c r="J139" s="160">
        <v>1.32</v>
      </c>
      <c r="K139" s="160">
        <v>2.5499999999999998</v>
      </c>
      <c r="L139" s="160">
        <v>3</v>
      </c>
      <c r="M139" s="160" t="s">
        <v>131</v>
      </c>
      <c r="N139" s="160" t="s">
        <v>131</v>
      </c>
      <c r="O139" s="138">
        <v>0.48</v>
      </c>
      <c r="P139" s="138">
        <f t="shared" si="2"/>
        <v>0.22999999999999998</v>
      </c>
      <c r="Q139" s="271">
        <v>0.48</v>
      </c>
      <c r="R139" s="271">
        <v>0.4</v>
      </c>
      <c r="S139" s="270" t="s">
        <v>131</v>
      </c>
      <c r="T139" s="270">
        <v>0.39</v>
      </c>
      <c r="U139" s="270" t="s">
        <v>131</v>
      </c>
      <c r="V139" s="137">
        <v>0.33</v>
      </c>
      <c r="W139" s="270" t="s">
        <v>131</v>
      </c>
      <c r="X139" s="270" t="s">
        <v>131</v>
      </c>
      <c r="Y139" s="271">
        <v>0.3</v>
      </c>
      <c r="Z139" s="270" t="s">
        <v>131</v>
      </c>
      <c r="AA139" s="137">
        <v>0.25</v>
      </c>
      <c r="AB139" s="163" t="s">
        <v>187</v>
      </c>
      <c r="AC139" s="164"/>
    </row>
    <row r="140" spans="1:29" s="165" customFormat="1" x14ac:dyDescent="0.2">
      <c r="A140" s="164"/>
      <c r="B140" s="136"/>
      <c r="C140" s="137" t="s">
        <v>76</v>
      </c>
      <c r="D140" s="137" t="s">
        <v>196</v>
      </c>
      <c r="E140" s="137">
        <v>0.13</v>
      </c>
      <c r="F140" s="137">
        <v>0.06</v>
      </c>
      <c r="G140" s="137">
        <v>0.03</v>
      </c>
      <c r="H140" s="137">
        <v>0.78</v>
      </c>
      <c r="I140" s="137" t="s">
        <v>194</v>
      </c>
      <c r="J140" s="137">
        <v>1.1200000000000001</v>
      </c>
      <c r="K140" s="137">
        <v>2.5499999999999998</v>
      </c>
      <c r="L140" s="137">
        <v>144</v>
      </c>
      <c r="M140" s="137" t="s">
        <v>131</v>
      </c>
      <c r="N140" s="137" t="s">
        <v>131</v>
      </c>
      <c r="O140" s="146">
        <v>0.56000000000000005</v>
      </c>
      <c r="P140" s="146">
        <f t="shared" si="2"/>
        <v>0.34000000000000008</v>
      </c>
      <c r="Q140" s="273">
        <v>0.56000000000000005</v>
      </c>
      <c r="R140" s="267">
        <v>0.45</v>
      </c>
      <c r="S140" s="267" t="s">
        <v>131</v>
      </c>
      <c r="T140" s="273">
        <v>0.4</v>
      </c>
      <c r="U140" s="267" t="s">
        <v>131</v>
      </c>
      <c r="V140" s="145">
        <v>0.27</v>
      </c>
      <c r="W140" s="267" t="s">
        <v>131</v>
      </c>
      <c r="X140" s="267" t="s">
        <v>131</v>
      </c>
      <c r="Y140" s="267">
        <v>0.24</v>
      </c>
      <c r="Z140" s="267" t="s">
        <v>131</v>
      </c>
      <c r="AA140" s="145">
        <v>0.22</v>
      </c>
      <c r="AB140" s="139"/>
      <c r="AC140" s="164"/>
    </row>
    <row r="141" spans="1:29" s="165" customFormat="1" x14ac:dyDescent="0.2">
      <c r="A141" s="164"/>
      <c r="B141" s="148">
        <v>35</v>
      </c>
      <c r="C141" s="160" t="s">
        <v>178</v>
      </c>
      <c r="D141" s="160" t="s">
        <v>53</v>
      </c>
      <c r="E141" s="160">
        <v>0.34</v>
      </c>
      <c r="F141" s="160">
        <v>0.08</v>
      </c>
      <c r="G141" s="160">
        <v>0.03</v>
      </c>
      <c r="H141" s="160">
        <v>0.55000000000000004</v>
      </c>
      <c r="I141" s="149" t="s">
        <v>6</v>
      </c>
      <c r="J141" s="160">
        <v>1.42</v>
      </c>
      <c r="K141" s="160">
        <v>2.46</v>
      </c>
      <c r="L141" s="160">
        <v>84</v>
      </c>
      <c r="M141" s="160" t="s">
        <v>131</v>
      </c>
      <c r="N141" s="160" t="s">
        <v>131</v>
      </c>
      <c r="O141" s="138">
        <v>0.42</v>
      </c>
      <c r="P141" s="138">
        <f t="shared" si="2"/>
        <v>0.19999999999999998</v>
      </c>
      <c r="Q141" s="271">
        <v>0.42</v>
      </c>
      <c r="R141" s="271">
        <v>0.4</v>
      </c>
      <c r="S141" s="270" t="s">
        <v>131</v>
      </c>
      <c r="T141" s="270">
        <v>0.38</v>
      </c>
      <c r="U141" s="270" t="s">
        <v>131</v>
      </c>
      <c r="V141" s="137">
        <v>0.33</v>
      </c>
      <c r="W141" s="270" t="s">
        <v>131</v>
      </c>
      <c r="X141" s="270" t="s">
        <v>131</v>
      </c>
      <c r="Y141" s="270">
        <v>0.31</v>
      </c>
      <c r="Z141" s="270" t="s">
        <v>131</v>
      </c>
      <c r="AA141" s="137">
        <v>0.22</v>
      </c>
      <c r="AB141" s="163" t="s">
        <v>187</v>
      </c>
      <c r="AC141" s="164"/>
    </row>
    <row r="142" spans="1:29" s="165" customFormat="1" x14ac:dyDescent="0.2">
      <c r="A142" s="164"/>
      <c r="B142" s="158"/>
      <c r="C142" s="145" t="s">
        <v>76</v>
      </c>
      <c r="D142" s="145" t="s">
        <v>199</v>
      </c>
      <c r="E142" s="145">
        <v>0.19</v>
      </c>
      <c r="F142" s="145">
        <v>7.0000000000000007E-2</v>
      </c>
      <c r="G142" s="145">
        <v>0.04</v>
      </c>
      <c r="H142" s="146">
        <v>0.7</v>
      </c>
      <c r="I142" s="145" t="s">
        <v>194</v>
      </c>
      <c r="J142" s="146">
        <v>1.2</v>
      </c>
      <c r="K142" s="145">
        <v>2.58</v>
      </c>
      <c r="L142" s="145">
        <v>126</v>
      </c>
      <c r="M142" s="145" t="s">
        <v>131</v>
      </c>
      <c r="N142" s="145" t="s">
        <v>131</v>
      </c>
      <c r="O142" s="146">
        <v>0.53</v>
      </c>
      <c r="P142" s="146">
        <f t="shared" si="2"/>
        <v>0.33</v>
      </c>
      <c r="Q142" s="273">
        <v>0.53</v>
      </c>
      <c r="R142" s="271">
        <v>0.5</v>
      </c>
      <c r="S142" s="270" t="s">
        <v>131</v>
      </c>
      <c r="T142" s="270">
        <v>0.38</v>
      </c>
      <c r="U142" s="270" t="s">
        <v>131</v>
      </c>
      <c r="V142" s="138">
        <v>0.3</v>
      </c>
      <c r="W142" s="270" t="s">
        <v>131</v>
      </c>
      <c r="X142" s="270" t="s">
        <v>131</v>
      </c>
      <c r="Y142" s="271">
        <v>0.25</v>
      </c>
      <c r="Z142" s="270" t="s">
        <v>131</v>
      </c>
      <c r="AA142" s="138">
        <v>0.2</v>
      </c>
      <c r="AB142" s="161"/>
      <c r="AC142" s="164"/>
    </row>
    <row r="143" spans="1:29" s="165" customFormat="1" x14ac:dyDescent="0.2">
      <c r="A143" s="164"/>
      <c r="B143" s="148">
        <v>36</v>
      </c>
      <c r="C143" s="160" t="s">
        <v>178</v>
      </c>
      <c r="D143" s="160" t="s">
        <v>148</v>
      </c>
      <c r="E143" s="160">
        <v>0.26</v>
      </c>
      <c r="F143" s="160">
        <v>7.0000000000000007E-2</v>
      </c>
      <c r="G143" s="160">
        <v>0.02</v>
      </c>
      <c r="H143" s="160">
        <v>0.65</v>
      </c>
      <c r="I143" s="160" t="s">
        <v>194</v>
      </c>
      <c r="J143" s="160">
        <v>1.45</v>
      </c>
      <c r="K143" s="160">
        <v>2.48</v>
      </c>
      <c r="L143" s="160">
        <v>24</v>
      </c>
      <c r="M143" s="160" t="s">
        <v>131</v>
      </c>
      <c r="N143" s="160" t="s">
        <v>131</v>
      </c>
      <c r="O143" s="138">
        <v>0.42</v>
      </c>
      <c r="P143" s="138">
        <f t="shared" si="2"/>
        <v>0.13999999999999996</v>
      </c>
      <c r="Q143" s="271">
        <v>0.42</v>
      </c>
      <c r="R143" s="272">
        <v>0.4</v>
      </c>
      <c r="S143" s="269" t="s">
        <v>131</v>
      </c>
      <c r="T143" s="269">
        <v>0.39</v>
      </c>
      <c r="U143" s="269" t="s">
        <v>131</v>
      </c>
      <c r="V143" s="160">
        <v>0.35</v>
      </c>
      <c r="W143" s="269" t="s">
        <v>131</v>
      </c>
      <c r="X143" s="269" t="s">
        <v>131</v>
      </c>
      <c r="Y143" s="269">
        <v>0.33</v>
      </c>
      <c r="Z143" s="269" t="s">
        <v>131</v>
      </c>
      <c r="AA143" s="160">
        <v>0.28000000000000003</v>
      </c>
      <c r="AB143" s="163" t="s">
        <v>187</v>
      </c>
      <c r="AC143" s="164"/>
    </row>
    <row r="144" spans="1:29" s="165" customFormat="1" x14ac:dyDescent="0.2">
      <c r="A144" s="164"/>
      <c r="B144" s="158"/>
      <c r="C144" s="145" t="s">
        <v>76</v>
      </c>
      <c r="D144" s="145" t="s">
        <v>201</v>
      </c>
      <c r="E144" s="145">
        <v>0.18</v>
      </c>
      <c r="F144" s="145">
        <v>0.05</v>
      </c>
      <c r="G144" s="145">
        <v>0.04</v>
      </c>
      <c r="H144" s="145">
        <v>0.73</v>
      </c>
      <c r="I144" s="145" t="s">
        <v>194</v>
      </c>
      <c r="J144" s="145">
        <v>1.22</v>
      </c>
      <c r="K144" s="145">
        <v>2.61</v>
      </c>
      <c r="L144" s="145">
        <v>36</v>
      </c>
      <c r="M144" s="145" t="s">
        <v>131</v>
      </c>
      <c r="N144" s="145" t="s">
        <v>131</v>
      </c>
      <c r="O144" s="146">
        <v>0.53</v>
      </c>
      <c r="P144" s="146">
        <f t="shared" si="2"/>
        <v>0.32000000000000006</v>
      </c>
      <c r="Q144" s="273">
        <v>0.53</v>
      </c>
      <c r="R144" s="273">
        <v>0.5</v>
      </c>
      <c r="S144" s="267" t="s">
        <v>131</v>
      </c>
      <c r="T144" s="267">
        <v>0.39</v>
      </c>
      <c r="U144" s="267" t="s">
        <v>131</v>
      </c>
      <c r="V144" s="145">
        <v>0.31</v>
      </c>
      <c r="W144" s="267" t="s">
        <v>131</v>
      </c>
      <c r="X144" s="267" t="s">
        <v>131</v>
      </c>
      <c r="Y144" s="273">
        <v>0.3</v>
      </c>
      <c r="Z144" s="267" t="s">
        <v>131</v>
      </c>
      <c r="AA144" s="145">
        <v>0.21</v>
      </c>
      <c r="AB144" s="161"/>
      <c r="AC144" s="164"/>
    </row>
    <row r="145" spans="1:29" s="165" customFormat="1" x14ac:dyDescent="0.2">
      <c r="A145" s="164"/>
      <c r="B145" s="280">
        <v>37</v>
      </c>
      <c r="C145" s="160" t="s">
        <v>131</v>
      </c>
      <c r="D145" s="160" t="s">
        <v>84</v>
      </c>
      <c r="E145" s="160">
        <v>0.44</v>
      </c>
      <c r="F145" s="160">
        <v>0.35</v>
      </c>
      <c r="G145" s="160">
        <v>7.0000000000000007E-2</v>
      </c>
      <c r="H145" s="169">
        <f>1-G145-F145-E145</f>
        <v>0.13999999999999996</v>
      </c>
      <c r="I145" s="169" t="s">
        <v>186</v>
      </c>
      <c r="J145" s="169">
        <v>1.45</v>
      </c>
      <c r="K145" s="169">
        <v>2.54</v>
      </c>
      <c r="L145" s="169">
        <v>112.5</v>
      </c>
      <c r="M145" s="169">
        <v>0.26</v>
      </c>
      <c r="N145" s="170">
        <f>O145-M145</f>
        <v>0.24</v>
      </c>
      <c r="O145" s="170">
        <v>0.5</v>
      </c>
      <c r="P145" s="170">
        <f t="shared" si="2"/>
        <v>0.43</v>
      </c>
      <c r="Q145" s="169" t="s">
        <v>131</v>
      </c>
      <c r="R145" s="266"/>
      <c r="S145" s="266"/>
      <c r="T145" s="266"/>
      <c r="U145" s="266" t="s">
        <v>131</v>
      </c>
      <c r="V145" s="169">
        <v>0.16</v>
      </c>
      <c r="W145" s="266"/>
      <c r="X145" s="266"/>
      <c r="Y145" s="266"/>
      <c r="Z145" s="266"/>
      <c r="AA145" s="169">
        <v>7.0000000000000007E-2</v>
      </c>
      <c r="AB145" s="163" t="s">
        <v>230</v>
      </c>
      <c r="AC145" s="164"/>
    </row>
    <row r="146" spans="1:29" s="165" customFormat="1" x14ac:dyDescent="0.2">
      <c r="A146" s="164"/>
      <c r="B146" s="148">
        <v>38</v>
      </c>
      <c r="C146" s="160" t="s">
        <v>131</v>
      </c>
      <c r="D146" s="160" t="s">
        <v>84</v>
      </c>
      <c r="E146" s="160">
        <v>0.43</v>
      </c>
      <c r="F146" s="160">
        <v>0.35</v>
      </c>
      <c r="G146" s="160">
        <v>0.09</v>
      </c>
      <c r="H146" s="169">
        <f>1-G146-F146-E146</f>
        <v>0.13000000000000006</v>
      </c>
      <c r="I146" s="169" t="s">
        <v>186</v>
      </c>
      <c r="J146" s="169">
        <v>1.39</v>
      </c>
      <c r="K146" s="169">
        <v>2.5499999999999998</v>
      </c>
      <c r="L146" s="169">
        <v>140</v>
      </c>
      <c r="M146" s="169">
        <v>0.25</v>
      </c>
      <c r="N146" s="169">
        <v>0.25</v>
      </c>
      <c r="O146" s="170">
        <v>0.5</v>
      </c>
      <c r="P146" s="170">
        <f t="shared" si="2"/>
        <v>0.45</v>
      </c>
      <c r="Q146" s="169" t="s">
        <v>131</v>
      </c>
      <c r="R146" s="266"/>
      <c r="S146" s="266"/>
      <c r="T146" s="266"/>
      <c r="U146" s="266" t="s">
        <v>131</v>
      </c>
      <c r="V146" s="169">
        <v>0.13</v>
      </c>
      <c r="W146" s="266"/>
      <c r="X146" s="266"/>
      <c r="Y146" s="266"/>
      <c r="Z146" s="266"/>
      <c r="AA146" s="169">
        <v>0.05</v>
      </c>
      <c r="AB146" s="163" t="s">
        <v>230</v>
      </c>
      <c r="AC146" s="164"/>
    </row>
    <row r="147" spans="1:29" s="165" customFormat="1" x14ac:dyDescent="0.2">
      <c r="A147" s="164"/>
      <c r="B147" s="148">
        <v>39</v>
      </c>
      <c r="C147" s="160" t="s">
        <v>131</v>
      </c>
      <c r="D147" s="160" t="s">
        <v>84</v>
      </c>
      <c r="E147" s="160">
        <v>0.45</v>
      </c>
      <c r="F147" s="169">
        <v>0.35</v>
      </c>
      <c r="G147" s="169">
        <v>7.0000000000000007E-2</v>
      </c>
      <c r="H147" s="169">
        <f>1-G147-F147-E147</f>
        <v>0.12999999999999995</v>
      </c>
      <c r="I147" s="169" t="s">
        <v>186</v>
      </c>
      <c r="J147" s="169">
        <v>1.56</v>
      </c>
      <c r="K147" s="169">
        <v>2.66</v>
      </c>
      <c r="L147" s="169">
        <v>30</v>
      </c>
      <c r="M147" s="169">
        <v>0.22</v>
      </c>
      <c r="N147" s="169">
        <v>0.18</v>
      </c>
      <c r="O147" s="170">
        <v>0.4</v>
      </c>
      <c r="P147" s="170">
        <f t="shared" si="2"/>
        <v>0.35000000000000003</v>
      </c>
      <c r="Q147" s="169" t="s">
        <v>131</v>
      </c>
      <c r="R147" s="266"/>
      <c r="S147" s="266"/>
      <c r="T147" s="266"/>
      <c r="U147" s="266" t="s">
        <v>131</v>
      </c>
      <c r="V147" s="169">
        <v>0.12</v>
      </c>
      <c r="W147" s="266"/>
      <c r="X147" s="266"/>
      <c r="Y147" s="266"/>
      <c r="Z147" s="266"/>
      <c r="AA147" s="169">
        <v>0.05</v>
      </c>
      <c r="AB147" s="163" t="s">
        <v>230</v>
      </c>
      <c r="AC147" s="164"/>
    </row>
    <row r="148" spans="1:29" s="165" customFormat="1" x14ac:dyDescent="0.2">
      <c r="A148" s="164"/>
      <c r="B148" s="148">
        <v>40</v>
      </c>
      <c r="C148" s="160" t="s">
        <v>131</v>
      </c>
      <c r="D148" s="160" t="s">
        <v>148</v>
      </c>
      <c r="E148" s="160">
        <v>0.62</v>
      </c>
      <c r="F148" s="137">
        <v>0.14000000000000001</v>
      </c>
      <c r="G148" s="137">
        <v>0.01</v>
      </c>
      <c r="H148" s="137">
        <f t="shared" ref="H148:H175" si="3">1-G148-F148-E148</f>
        <v>0.22999999999999998</v>
      </c>
      <c r="I148" s="137" t="s">
        <v>221</v>
      </c>
      <c r="J148" s="137">
        <v>1.36</v>
      </c>
      <c r="K148" s="137" t="s">
        <v>131</v>
      </c>
      <c r="L148" s="137">
        <v>407.2</v>
      </c>
      <c r="M148" s="138">
        <v>0.2</v>
      </c>
      <c r="N148" s="138">
        <f t="shared" ref="N148:N171" si="4">O148-M148</f>
        <v>0.24</v>
      </c>
      <c r="O148" s="137">
        <v>0.44</v>
      </c>
      <c r="P148" s="138">
        <f t="shared" si="2"/>
        <v>0.29000000000000004</v>
      </c>
      <c r="Q148" s="137" t="s">
        <v>131</v>
      </c>
      <c r="R148" s="270"/>
      <c r="S148" s="270"/>
      <c r="T148" s="270"/>
      <c r="U148" s="270" t="s">
        <v>131</v>
      </c>
      <c r="V148" s="137">
        <v>0.22</v>
      </c>
      <c r="W148" s="270"/>
      <c r="X148" s="270"/>
      <c r="Y148" s="270"/>
      <c r="Z148" s="270"/>
      <c r="AA148" s="137">
        <v>0.15</v>
      </c>
      <c r="AB148" s="163" t="s">
        <v>288</v>
      </c>
      <c r="AC148" s="164"/>
    </row>
    <row r="149" spans="1:29" s="165" customFormat="1" x14ac:dyDescent="0.2">
      <c r="A149" s="164"/>
      <c r="B149" s="136"/>
      <c r="C149" s="137" t="s">
        <v>131</v>
      </c>
      <c r="D149" s="137" t="s">
        <v>149</v>
      </c>
      <c r="E149" s="137">
        <v>0.38</v>
      </c>
      <c r="F149" s="137">
        <v>0.19</v>
      </c>
      <c r="G149" s="137">
        <v>0.01</v>
      </c>
      <c r="H149" s="137">
        <f t="shared" si="3"/>
        <v>0.42000000000000004</v>
      </c>
      <c r="I149" s="137" t="s">
        <v>569</v>
      </c>
      <c r="J149" s="137">
        <v>1.51</v>
      </c>
      <c r="K149" s="137" t="s">
        <v>131</v>
      </c>
      <c r="L149" s="137">
        <v>144.9</v>
      </c>
      <c r="M149" s="138">
        <v>0.2</v>
      </c>
      <c r="N149" s="138">
        <f t="shared" si="4"/>
        <v>0.25</v>
      </c>
      <c r="O149" s="137">
        <v>0.45</v>
      </c>
      <c r="P149" s="138">
        <f t="shared" si="2"/>
        <v>0.25</v>
      </c>
      <c r="Q149" s="137" t="s">
        <v>131</v>
      </c>
      <c r="R149" s="270"/>
      <c r="S149" s="270"/>
      <c r="T149" s="270"/>
      <c r="U149" s="270" t="s">
        <v>131</v>
      </c>
      <c r="V149" s="137">
        <v>0.23</v>
      </c>
      <c r="W149" s="270"/>
      <c r="X149" s="270"/>
      <c r="Y149" s="270"/>
      <c r="Z149" s="270"/>
      <c r="AA149" s="138">
        <v>0.2</v>
      </c>
      <c r="AB149" s="139"/>
      <c r="AC149" s="164"/>
    </row>
    <row r="150" spans="1:29" s="165" customFormat="1" x14ac:dyDescent="0.2">
      <c r="A150" s="164"/>
      <c r="B150" s="136"/>
      <c r="C150" s="137" t="s">
        <v>131</v>
      </c>
      <c r="D150" s="137" t="s">
        <v>181</v>
      </c>
      <c r="E150" s="137">
        <v>0.34</v>
      </c>
      <c r="F150" s="137">
        <v>0.16</v>
      </c>
      <c r="G150" s="137">
        <v>0.01</v>
      </c>
      <c r="H150" s="137">
        <f t="shared" si="3"/>
        <v>0.48999999999999994</v>
      </c>
      <c r="I150" s="137" t="s">
        <v>569</v>
      </c>
      <c r="J150" s="137">
        <v>1.72</v>
      </c>
      <c r="K150" s="137" t="s">
        <v>131</v>
      </c>
      <c r="L150" s="137">
        <v>4.5</v>
      </c>
      <c r="M150" s="138">
        <v>0.09</v>
      </c>
      <c r="N150" s="138">
        <f t="shared" si="4"/>
        <v>0.29000000000000004</v>
      </c>
      <c r="O150" s="137">
        <v>0.38</v>
      </c>
      <c r="P150" s="138">
        <f t="shared" si="2"/>
        <v>0.13</v>
      </c>
      <c r="Q150" s="137" t="s">
        <v>131</v>
      </c>
      <c r="R150" s="270"/>
      <c r="S150" s="270"/>
      <c r="T150" s="270"/>
      <c r="U150" s="270" t="s">
        <v>131</v>
      </c>
      <c r="V150" s="137">
        <v>0.31</v>
      </c>
      <c r="W150" s="270"/>
      <c r="X150" s="270"/>
      <c r="Y150" s="270"/>
      <c r="Z150" s="270"/>
      <c r="AA150" s="137">
        <v>0.25</v>
      </c>
      <c r="AB150" s="139"/>
      <c r="AC150" s="164"/>
    </row>
    <row r="151" spans="1:29" s="165" customFormat="1" x14ac:dyDescent="0.2">
      <c r="A151" s="164"/>
      <c r="B151" s="158"/>
      <c r="C151" s="145" t="s">
        <v>131</v>
      </c>
      <c r="D151" s="145" t="s">
        <v>294</v>
      </c>
      <c r="E151" s="145">
        <v>0.32</v>
      </c>
      <c r="F151" s="145">
        <v>0.16</v>
      </c>
      <c r="G151" s="145">
        <v>0.01</v>
      </c>
      <c r="H151" s="145">
        <f t="shared" si="3"/>
        <v>0.51</v>
      </c>
      <c r="I151" s="137" t="s">
        <v>569</v>
      </c>
      <c r="J151" s="145">
        <v>1.66</v>
      </c>
      <c r="K151" s="145" t="s">
        <v>131</v>
      </c>
      <c r="L151" s="145">
        <v>0.4</v>
      </c>
      <c r="M151" s="146">
        <v>0.1</v>
      </c>
      <c r="N151" s="146">
        <f t="shared" si="4"/>
        <v>0.29000000000000004</v>
      </c>
      <c r="O151" s="145">
        <v>0.39</v>
      </c>
      <c r="P151" s="146">
        <f t="shared" si="2"/>
        <v>0.10999999999999999</v>
      </c>
      <c r="Q151" s="145" t="s">
        <v>131</v>
      </c>
      <c r="R151" s="267"/>
      <c r="S151" s="267"/>
      <c r="T151" s="267"/>
      <c r="U151" s="267" t="s">
        <v>131</v>
      </c>
      <c r="V151" s="145">
        <v>0.31</v>
      </c>
      <c r="W151" s="267"/>
      <c r="X151" s="267"/>
      <c r="Y151" s="267"/>
      <c r="Z151" s="267"/>
      <c r="AA151" s="145">
        <v>0.28000000000000003</v>
      </c>
      <c r="AB151" s="161"/>
      <c r="AC151" s="164"/>
    </row>
    <row r="152" spans="1:29" s="165" customFormat="1" x14ac:dyDescent="0.2">
      <c r="A152" s="164"/>
      <c r="B152" s="148">
        <v>41</v>
      </c>
      <c r="C152" s="160" t="s">
        <v>131</v>
      </c>
      <c r="D152" s="160" t="s">
        <v>148</v>
      </c>
      <c r="E152" s="160">
        <v>0.62</v>
      </c>
      <c r="F152" s="137">
        <v>0.16</v>
      </c>
      <c r="G152" s="160">
        <v>0.01</v>
      </c>
      <c r="H152" s="137">
        <f t="shared" si="3"/>
        <v>0.20999999999999996</v>
      </c>
      <c r="I152" s="160" t="s">
        <v>221</v>
      </c>
      <c r="J152" s="160">
        <v>1.53</v>
      </c>
      <c r="K152" s="160" t="s">
        <v>131</v>
      </c>
      <c r="L152" s="160">
        <v>124.5</v>
      </c>
      <c r="M152" s="160">
        <v>0.22</v>
      </c>
      <c r="N152" s="138">
        <f t="shared" si="4"/>
        <v>0.18000000000000002</v>
      </c>
      <c r="O152" s="160">
        <v>0.4</v>
      </c>
      <c r="P152" s="138">
        <f t="shared" si="2"/>
        <v>0.25</v>
      </c>
      <c r="Q152" s="160" t="s">
        <v>131</v>
      </c>
      <c r="R152" s="269"/>
      <c r="S152" s="269"/>
      <c r="T152" s="269"/>
      <c r="U152" s="269" t="s">
        <v>131</v>
      </c>
      <c r="V152" s="162">
        <v>0.2</v>
      </c>
      <c r="W152" s="272"/>
      <c r="X152" s="272"/>
      <c r="Y152" s="272"/>
      <c r="Z152" s="272"/>
      <c r="AA152" s="160">
        <v>0.15</v>
      </c>
      <c r="AB152" s="163" t="s">
        <v>288</v>
      </c>
      <c r="AC152" s="164"/>
    </row>
    <row r="153" spans="1:29" s="165" customFormat="1" x14ac:dyDescent="0.2">
      <c r="A153" s="164"/>
      <c r="B153" s="136"/>
      <c r="C153" s="137" t="s">
        <v>131</v>
      </c>
      <c r="D153" s="137" t="s">
        <v>149</v>
      </c>
      <c r="E153" s="137">
        <v>0.44</v>
      </c>
      <c r="F153" s="137">
        <v>0.18</v>
      </c>
      <c r="G153" s="137">
        <v>0.01</v>
      </c>
      <c r="H153" s="137">
        <f t="shared" si="3"/>
        <v>0.37000000000000005</v>
      </c>
      <c r="I153" s="137" t="s">
        <v>569</v>
      </c>
      <c r="J153" s="137">
        <v>1.61</v>
      </c>
      <c r="K153" s="137" t="s">
        <v>131</v>
      </c>
      <c r="L153" s="137">
        <v>2.8</v>
      </c>
      <c r="M153" s="137">
        <v>0.17</v>
      </c>
      <c r="N153" s="138">
        <f t="shared" si="4"/>
        <v>0.23</v>
      </c>
      <c r="O153" s="137">
        <v>0.4</v>
      </c>
      <c r="P153" s="138">
        <f t="shared" si="2"/>
        <v>0.2</v>
      </c>
      <c r="Q153" s="137" t="s">
        <v>131</v>
      </c>
      <c r="R153" s="270"/>
      <c r="S153" s="270"/>
      <c r="T153" s="270"/>
      <c r="U153" s="270" t="s">
        <v>131</v>
      </c>
      <c r="V153" s="137">
        <v>0.22</v>
      </c>
      <c r="W153" s="270"/>
      <c r="X153" s="270"/>
      <c r="Y153" s="270"/>
      <c r="Z153" s="270"/>
      <c r="AA153" s="138">
        <v>0.2</v>
      </c>
      <c r="AB153" s="139"/>
      <c r="AC153" s="164"/>
    </row>
    <row r="154" spans="1:29" s="165" customFormat="1" x14ac:dyDescent="0.2">
      <c r="A154" s="164"/>
      <c r="B154" s="136"/>
      <c r="C154" s="137" t="s">
        <v>131</v>
      </c>
      <c r="D154" s="137" t="s">
        <v>181</v>
      </c>
      <c r="E154" s="137">
        <v>0.31</v>
      </c>
      <c r="F154" s="137">
        <v>0.15</v>
      </c>
      <c r="G154" s="137">
        <v>0.02</v>
      </c>
      <c r="H154" s="137">
        <f t="shared" si="3"/>
        <v>0.52</v>
      </c>
      <c r="I154" s="137" t="s">
        <v>569</v>
      </c>
      <c r="J154" s="138">
        <v>1.6</v>
      </c>
      <c r="K154" s="137" t="s">
        <v>131</v>
      </c>
      <c r="L154" s="137">
        <v>0.7</v>
      </c>
      <c r="M154" s="137">
        <v>0.12</v>
      </c>
      <c r="N154" s="138">
        <f t="shared" si="4"/>
        <v>0.28000000000000003</v>
      </c>
      <c r="O154" s="137">
        <v>0.4</v>
      </c>
      <c r="P154" s="138">
        <f t="shared" si="2"/>
        <v>0.15000000000000002</v>
      </c>
      <c r="Q154" s="137" t="s">
        <v>131</v>
      </c>
      <c r="R154" s="270"/>
      <c r="S154" s="270"/>
      <c r="T154" s="270"/>
      <c r="U154" s="270" t="s">
        <v>131</v>
      </c>
      <c r="V154" s="138">
        <v>0.3</v>
      </c>
      <c r="W154" s="271"/>
      <c r="X154" s="271"/>
      <c r="Y154" s="271"/>
      <c r="Z154" s="271"/>
      <c r="AA154" s="137">
        <v>0.25</v>
      </c>
      <c r="AB154" s="139"/>
      <c r="AC154" s="164"/>
    </row>
    <row r="155" spans="1:29" s="165" customFormat="1" x14ac:dyDescent="0.2">
      <c r="A155" s="164"/>
      <c r="B155" s="158"/>
      <c r="C155" s="145" t="s">
        <v>131</v>
      </c>
      <c r="D155" s="145" t="s">
        <v>294</v>
      </c>
      <c r="E155" s="145">
        <v>0.31</v>
      </c>
      <c r="F155" s="145">
        <v>0.15</v>
      </c>
      <c r="G155" s="145">
        <v>0.01</v>
      </c>
      <c r="H155" s="145">
        <f t="shared" si="3"/>
        <v>0.53</v>
      </c>
      <c r="I155" s="137" t="s">
        <v>569</v>
      </c>
      <c r="J155" s="145">
        <v>1.66</v>
      </c>
      <c r="K155" s="145" t="s">
        <v>131</v>
      </c>
      <c r="L155" s="145">
        <v>0.3</v>
      </c>
      <c r="M155" s="145">
        <v>0.11</v>
      </c>
      <c r="N155" s="146">
        <f t="shared" si="4"/>
        <v>0.3</v>
      </c>
      <c r="O155" s="145">
        <v>0.41</v>
      </c>
      <c r="P155" s="146">
        <f t="shared" si="2"/>
        <v>0.12999999999999995</v>
      </c>
      <c r="Q155" s="145" t="s">
        <v>131</v>
      </c>
      <c r="R155" s="267"/>
      <c r="S155" s="267"/>
      <c r="T155" s="267"/>
      <c r="U155" s="267" t="s">
        <v>131</v>
      </c>
      <c r="V155" s="145">
        <v>0.35</v>
      </c>
      <c r="W155" s="267"/>
      <c r="X155" s="267"/>
      <c r="Y155" s="267"/>
      <c r="Z155" s="267"/>
      <c r="AA155" s="145">
        <v>0.28000000000000003</v>
      </c>
      <c r="AB155" s="161"/>
      <c r="AC155" s="164"/>
    </row>
    <row r="156" spans="1:29" s="165" customFormat="1" x14ac:dyDescent="0.2">
      <c r="A156" s="164"/>
      <c r="B156" s="148">
        <v>42</v>
      </c>
      <c r="C156" s="160" t="s">
        <v>131</v>
      </c>
      <c r="D156" s="160" t="s">
        <v>148</v>
      </c>
      <c r="E156" s="160">
        <v>0.56999999999999995</v>
      </c>
      <c r="F156" s="137">
        <v>0.16</v>
      </c>
      <c r="G156" s="160">
        <v>0.01</v>
      </c>
      <c r="H156" s="137">
        <f t="shared" si="3"/>
        <v>0.26</v>
      </c>
      <c r="I156" s="160" t="s">
        <v>221</v>
      </c>
      <c r="J156" s="160">
        <v>1.38</v>
      </c>
      <c r="K156" s="160" t="s">
        <v>131</v>
      </c>
      <c r="L156" s="160">
        <v>373.2</v>
      </c>
      <c r="M156" s="160">
        <v>0.28999999999999998</v>
      </c>
      <c r="N156" s="138">
        <f t="shared" si="4"/>
        <v>0.2</v>
      </c>
      <c r="O156" s="160">
        <v>0.49</v>
      </c>
      <c r="P156" s="138">
        <f t="shared" si="2"/>
        <v>0.32999999999999996</v>
      </c>
      <c r="Q156" s="160" t="s">
        <v>131</v>
      </c>
      <c r="R156" s="269"/>
      <c r="S156" s="269"/>
      <c r="T156" s="269"/>
      <c r="U156" s="269" t="s">
        <v>131</v>
      </c>
      <c r="V156" s="160">
        <v>0.22</v>
      </c>
      <c r="W156" s="269"/>
      <c r="X156" s="269"/>
      <c r="Y156" s="269"/>
      <c r="Z156" s="269"/>
      <c r="AA156" s="160">
        <v>0.16</v>
      </c>
      <c r="AB156" s="163" t="s">
        <v>288</v>
      </c>
      <c r="AC156" s="164"/>
    </row>
    <row r="157" spans="1:29" s="165" customFormat="1" x14ac:dyDescent="0.2">
      <c r="A157" s="164"/>
      <c r="B157" s="136"/>
      <c r="C157" s="137" t="s">
        <v>131</v>
      </c>
      <c r="D157" s="137" t="s">
        <v>149</v>
      </c>
      <c r="E157" s="137">
        <v>0.44</v>
      </c>
      <c r="F157" s="137">
        <v>0.19</v>
      </c>
      <c r="G157" s="137">
        <v>0.01</v>
      </c>
      <c r="H157" s="137">
        <f t="shared" si="3"/>
        <v>0.36000000000000004</v>
      </c>
      <c r="I157" s="137" t="s">
        <v>221</v>
      </c>
      <c r="J157" s="137">
        <v>1.39</v>
      </c>
      <c r="K157" s="137" t="s">
        <v>131</v>
      </c>
      <c r="L157" s="137">
        <v>149.80000000000001</v>
      </c>
      <c r="M157" s="137">
        <v>0.28999999999999998</v>
      </c>
      <c r="N157" s="138">
        <f t="shared" si="4"/>
        <v>0.19</v>
      </c>
      <c r="O157" s="137">
        <v>0.48</v>
      </c>
      <c r="P157" s="138">
        <f t="shared" si="2"/>
        <v>0.32999999999999996</v>
      </c>
      <c r="Q157" s="137" t="s">
        <v>131</v>
      </c>
      <c r="R157" s="270"/>
      <c r="S157" s="270"/>
      <c r="T157" s="270"/>
      <c r="U157" s="270" t="s">
        <v>131</v>
      </c>
      <c r="V157" s="137">
        <v>0.21</v>
      </c>
      <c r="W157" s="270"/>
      <c r="X157" s="270"/>
      <c r="Y157" s="270"/>
      <c r="Z157" s="270"/>
      <c r="AA157" s="137">
        <v>0.15</v>
      </c>
      <c r="AB157" s="139"/>
      <c r="AC157" s="164"/>
    </row>
    <row r="158" spans="1:29" s="165" customFormat="1" x14ac:dyDescent="0.2">
      <c r="A158" s="164"/>
      <c r="B158" s="136"/>
      <c r="C158" s="137" t="s">
        <v>131</v>
      </c>
      <c r="D158" s="137" t="s">
        <v>181</v>
      </c>
      <c r="E158" s="137">
        <v>0.36</v>
      </c>
      <c r="F158" s="137">
        <v>0.18</v>
      </c>
      <c r="G158" s="137">
        <v>0.01</v>
      </c>
      <c r="H158" s="137">
        <f t="shared" si="3"/>
        <v>0.45000000000000007</v>
      </c>
      <c r="I158" s="137" t="s">
        <v>569</v>
      </c>
      <c r="J158" s="137">
        <v>1.46</v>
      </c>
      <c r="K158" s="137" t="s">
        <v>131</v>
      </c>
      <c r="L158" s="137">
        <v>4.9000000000000004</v>
      </c>
      <c r="M158" s="137">
        <v>0.24</v>
      </c>
      <c r="N158" s="138">
        <f t="shared" si="4"/>
        <v>0.22999999999999998</v>
      </c>
      <c r="O158" s="137">
        <v>0.47</v>
      </c>
      <c r="P158" s="138">
        <f t="shared" si="2"/>
        <v>0.27999999999999997</v>
      </c>
      <c r="Q158" s="137" t="s">
        <v>131</v>
      </c>
      <c r="R158" s="270"/>
      <c r="S158" s="270"/>
      <c r="T158" s="270"/>
      <c r="U158" s="270" t="s">
        <v>131</v>
      </c>
      <c r="V158" s="137">
        <v>0.25</v>
      </c>
      <c r="W158" s="270"/>
      <c r="X158" s="270"/>
      <c r="Y158" s="270"/>
      <c r="Z158" s="270"/>
      <c r="AA158" s="137">
        <v>0.19</v>
      </c>
      <c r="AB158" s="139"/>
      <c r="AC158" s="164"/>
    </row>
    <row r="159" spans="1:29" s="165" customFormat="1" x14ac:dyDescent="0.2">
      <c r="A159" s="164"/>
      <c r="B159" s="158"/>
      <c r="C159" s="145" t="s">
        <v>131</v>
      </c>
      <c r="D159" s="145" t="s">
        <v>294</v>
      </c>
      <c r="E159" s="145">
        <v>0.32</v>
      </c>
      <c r="F159" s="145">
        <v>0.14000000000000001</v>
      </c>
      <c r="G159" s="145">
        <v>0.01</v>
      </c>
      <c r="H159" s="145">
        <f t="shared" si="3"/>
        <v>0.53</v>
      </c>
      <c r="I159" s="137" t="s">
        <v>569</v>
      </c>
      <c r="J159" s="145">
        <v>1.66</v>
      </c>
      <c r="K159" s="145" t="s">
        <v>131</v>
      </c>
      <c r="L159" s="145">
        <v>0.5</v>
      </c>
      <c r="M159" s="145">
        <v>0.11</v>
      </c>
      <c r="N159" s="146">
        <f t="shared" si="4"/>
        <v>0.28000000000000003</v>
      </c>
      <c r="O159" s="145">
        <v>0.39</v>
      </c>
      <c r="P159" s="146">
        <f t="shared" si="2"/>
        <v>0.14000000000000001</v>
      </c>
      <c r="Q159" s="145" t="s">
        <v>131</v>
      </c>
      <c r="R159" s="267"/>
      <c r="S159" s="267"/>
      <c r="T159" s="267"/>
      <c r="U159" s="267" t="s">
        <v>131</v>
      </c>
      <c r="V159" s="146">
        <v>0.3</v>
      </c>
      <c r="W159" s="273"/>
      <c r="X159" s="273"/>
      <c r="Y159" s="273"/>
      <c r="Z159" s="273"/>
      <c r="AA159" s="145">
        <v>0.25</v>
      </c>
      <c r="AB159" s="161"/>
      <c r="AC159" s="164"/>
    </row>
    <row r="160" spans="1:29" s="165" customFormat="1" x14ac:dyDescent="0.2">
      <c r="A160" s="164"/>
      <c r="B160" s="148">
        <v>43</v>
      </c>
      <c r="C160" s="160" t="s">
        <v>131</v>
      </c>
      <c r="D160" s="160" t="s">
        <v>148</v>
      </c>
      <c r="E160" s="160">
        <v>0.57999999999999996</v>
      </c>
      <c r="F160" s="137">
        <v>0.16</v>
      </c>
      <c r="G160" s="160">
        <v>0.01</v>
      </c>
      <c r="H160" s="137">
        <f t="shared" si="3"/>
        <v>0.25</v>
      </c>
      <c r="I160" s="160" t="s">
        <v>221</v>
      </c>
      <c r="J160" s="162">
        <v>1.6</v>
      </c>
      <c r="K160" s="160" t="s">
        <v>131</v>
      </c>
      <c r="L160" s="160">
        <v>163.30000000000001</v>
      </c>
      <c r="M160" s="160">
        <v>0.19</v>
      </c>
      <c r="N160" s="138">
        <f t="shared" si="4"/>
        <v>0.18</v>
      </c>
      <c r="O160" s="160">
        <v>0.37</v>
      </c>
      <c r="P160" s="138">
        <f t="shared" si="2"/>
        <v>0.22</v>
      </c>
      <c r="Q160" s="160" t="s">
        <v>131</v>
      </c>
      <c r="R160" s="269"/>
      <c r="S160" s="269"/>
      <c r="T160" s="269"/>
      <c r="U160" s="269" t="s">
        <v>131</v>
      </c>
      <c r="V160" s="162">
        <v>0.2</v>
      </c>
      <c r="W160" s="272"/>
      <c r="X160" s="272"/>
      <c r="Y160" s="272"/>
      <c r="Z160" s="272"/>
      <c r="AA160" s="160">
        <v>0.15</v>
      </c>
      <c r="AB160" s="163" t="s">
        <v>288</v>
      </c>
      <c r="AC160" s="164"/>
    </row>
    <row r="161" spans="1:29" s="165" customFormat="1" x14ac:dyDescent="0.2">
      <c r="A161" s="164"/>
      <c r="B161" s="136"/>
      <c r="C161" s="137" t="s">
        <v>131</v>
      </c>
      <c r="D161" s="137" t="s">
        <v>149</v>
      </c>
      <c r="E161" s="137">
        <v>0.45</v>
      </c>
      <c r="F161" s="137">
        <v>0.16</v>
      </c>
      <c r="G161" s="137">
        <v>0.01</v>
      </c>
      <c r="H161" s="137">
        <f t="shared" si="3"/>
        <v>0.37999999999999995</v>
      </c>
      <c r="I161" s="137" t="s">
        <v>569</v>
      </c>
      <c r="J161" s="137">
        <v>1.67</v>
      </c>
      <c r="K161" s="137" t="s">
        <v>131</v>
      </c>
      <c r="L161" s="137">
        <v>3.3</v>
      </c>
      <c r="M161" s="137">
        <v>0.16</v>
      </c>
      <c r="N161" s="138">
        <f t="shared" si="4"/>
        <v>0.23</v>
      </c>
      <c r="O161" s="137">
        <v>0.39</v>
      </c>
      <c r="P161" s="138">
        <f t="shared" si="2"/>
        <v>0.19</v>
      </c>
      <c r="Q161" s="137" t="s">
        <v>131</v>
      </c>
      <c r="R161" s="270"/>
      <c r="S161" s="270"/>
      <c r="T161" s="270"/>
      <c r="U161" s="270" t="s">
        <v>131</v>
      </c>
      <c r="V161" s="137">
        <v>0.25</v>
      </c>
      <c r="W161" s="270"/>
      <c r="X161" s="270"/>
      <c r="Y161" s="270"/>
      <c r="Z161" s="270"/>
      <c r="AA161" s="138">
        <v>0.2</v>
      </c>
      <c r="AB161" s="139"/>
      <c r="AC161" s="164"/>
    </row>
    <row r="162" spans="1:29" s="165" customFormat="1" x14ac:dyDescent="0.2">
      <c r="A162" s="164"/>
      <c r="B162" s="136"/>
      <c r="C162" s="137" t="s">
        <v>131</v>
      </c>
      <c r="D162" s="137" t="s">
        <v>181</v>
      </c>
      <c r="E162" s="137">
        <v>0.36</v>
      </c>
      <c r="F162" s="137">
        <v>0.16</v>
      </c>
      <c r="G162" s="137">
        <v>0.01</v>
      </c>
      <c r="H162" s="137">
        <f t="shared" si="3"/>
        <v>0.47</v>
      </c>
      <c r="I162" s="137" t="s">
        <v>569</v>
      </c>
      <c r="J162" s="137">
        <v>1.67</v>
      </c>
      <c r="K162" s="137" t="s">
        <v>131</v>
      </c>
      <c r="L162" s="137">
        <v>0.9</v>
      </c>
      <c r="M162" s="137">
        <v>0.13</v>
      </c>
      <c r="N162" s="138">
        <f t="shared" si="4"/>
        <v>0.27999999999999997</v>
      </c>
      <c r="O162" s="137">
        <v>0.41</v>
      </c>
      <c r="P162" s="138">
        <f t="shared" si="2"/>
        <v>0.16999999999999998</v>
      </c>
      <c r="Q162" s="137" t="s">
        <v>131</v>
      </c>
      <c r="R162" s="270"/>
      <c r="S162" s="270"/>
      <c r="T162" s="270"/>
      <c r="U162" s="270" t="s">
        <v>131</v>
      </c>
      <c r="V162" s="138">
        <v>0.3</v>
      </c>
      <c r="W162" s="271"/>
      <c r="X162" s="271"/>
      <c r="Y162" s="271"/>
      <c r="Z162" s="271"/>
      <c r="AA162" s="137">
        <v>0.24</v>
      </c>
      <c r="AB162" s="139"/>
      <c r="AC162" s="164"/>
    </row>
    <row r="163" spans="1:29" s="165" customFormat="1" x14ac:dyDescent="0.2">
      <c r="A163" s="164"/>
      <c r="B163" s="158"/>
      <c r="C163" s="145" t="s">
        <v>131</v>
      </c>
      <c r="D163" s="145" t="s">
        <v>294</v>
      </c>
      <c r="E163" s="145">
        <v>0.35</v>
      </c>
      <c r="F163" s="145">
        <v>0.14000000000000001</v>
      </c>
      <c r="G163" s="145">
        <v>0.01</v>
      </c>
      <c r="H163" s="146">
        <f t="shared" si="3"/>
        <v>0.5</v>
      </c>
      <c r="I163" s="137" t="s">
        <v>569</v>
      </c>
      <c r="J163" s="145">
        <v>1.62</v>
      </c>
      <c r="K163" s="145" t="s">
        <v>131</v>
      </c>
      <c r="L163" s="145">
        <v>0.3</v>
      </c>
      <c r="M163" s="145">
        <v>0.12</v>
      </c>
      <c r="N163" s="146">
        <f t="shared" si="4"/>
        <v>0.34</v>
      </c>
      <c r="O163" s="145">
        <v>0.46</v>
      </c>
      <c r="P163" s="146">
        <f t="shared" si="2"/>
        <v>0.17000000000000004</v>
      </c>
      <c r="Q163" s="145" t="s">
        <v>131</v>
      </c>
      <c r="R163" s="267"/>
      <c r="S163" s="267"/>
      <c r="T163" s="267"/>
      <c r="U163" s="267" t="s">
        <v>131</v>
      </c>
      <c r="V163" s="145">
        <v>0.36</v>
      </c>
      <c r="W163" s="267"/>
      <c r="X163" s="267"/>
      <c r="Y163" s="267"/>
      <c r="Z163" s="267"/>
      <c r="AA163" s="145">
        <v>0.28999999999999998</v>
      </c>
      <c r="AB163" s="161"/>
      <c r="AC163" s="164"/>
    </row>
    <row r="164" spans="1:29" s="165" customFormat="1" x14ac:dyDescent="0.2">
      <c r="A164" s="164"/>
      <c r="B164" s="148">
        <v>44</v>
      </c>
      <c r="C164" s="160" t="s">
        <v>131</v>
      </c>
      <c r="D164" s="160" t="s">
        <v>148</v>
      </c>
      <c r="E164" s="160">
        <v>0.55000000000000004</v>
      </c>
      <c r="F164" s="137">
        <v>0.18</v>
      </c>
      <c r="G164" s="160">
        <v>0.01</v>
      </c>
      <c r="H164" s="137">
        <f t="shared" si="3"/>
        <v>0.26</v>
      </c>
      <c r="I164" s="160" t="s">
        <v>221</v>
      </c>
      <c r="J164" s="160">
        <v>1.45</v>
      </c>
      <c r="K164" s="160" t="s">
        <v>131</v>
      </c>
      <c r="L164" s="160">
        <v>395.2</v>
      </c>
      <c r="M164" s="160">
        <v>0.28000000000000003</v>
      </c>
      <c r="N164" s="138">
        <f t="shared" si="4"/>
        <v>0.18999999999999995</v>
      </c>
      <c r="O164" s="160">
        <v>0.47</v>
      </c>
      <c r="P164" s="138">
        <f t="shared" si="2"/>
        <v>0.32999999999999996</v>
      </c>
      <c r="Q164" s="160" t="s">
        <v>131</v>
      </c>
      <c r="R164" s="269"/>
      <c r="S164" s="269"/>
      <c r="T164" s="269"/>
      <c r="U164" s="269" t="s">
        <v>131</v>
      </c>
      <c r="V164" s="162">
        <v>0.2</v>
      </c>
      <c r="W164" s="272"/>
      <c r="X164" s="272"/>
      <c r="Y164" s="272"/>
      <c r="Z164" s="272"/>
      <c r="AA164" s="160">
        <v>0.14000000000000001</v>
      </c>
      <c r="AB164" s="163" t="s">
        <v>288</v>
      </c>
      <c r="AC164" s="164"/>
    </row>
    <row r="165" spans="1:29" s="165" customFormat="1" x14ac:dyDescent="0.2">
      <c r="A165" s="164"/>
      <c r="B165" s="136"/>
      <c r="C165" s="137" t="s">
        <v>131</v>
      </c>
      <c r="D165" s="137" t="s">
        <v>149</v>
      </c>
      <c r="E165" s="137">
        <v>0.42</v>
      </c>
      <c r="F165" s="137">
        <v>0.18</v>
      </c>
      <c r="G165" s="137">
        <v>0.02</v>
      </c>
      <c r="H165" s="137">
        <f t="shared" si="3"/>
        <v>0.38000000000000006</v>
      </c>
      <c r="I165" s="137" t="s">
        <v>569</v>
      </c>
      <c r="J165" s="137">
        <v>1.58</v>
      </c>
      <c r="K165" s="137" t="s">
        <v>131</v>
      </c>
      <c r="L165" s="137">
        <v>161</v>
      </c>
      <c r="M165" s="137">
        <v>0.23</v>
      </c>
      <c r="N165" s="138">
        <f t="shared" si="4"/>
        <v>0.23999999999999996</v>
      </c>
      <c r="O165" s="137">
        <v>0.47</v>
      </c>
      <c r="P165" s="138">
        <f t="shared" si="2"/>
        <v>0.27999999999999997</v>
      </c>
      <c r="Q165" s="137" t="s">
        <v>131</v>
      </c>
      <c r="R165" s="270"/>
      <c r="S165" s="270"/>
      <c r="T165" s="270"/>
      <c r="U165" s="270" t="s">
        <v>131</v>
      </c>
      <c r="V165" s="137">
        <v>0.24</v>
      </c>
      <c r="W165" s="270"/>
      <c r="X165" s="270"/>
      <c r="Y165" s="270"/>
      <c r="Z165" s="270"/>
      <c r="AA165" s="137">
        <v>0.19</v>
      </c>
      <c r="AB165" s="139"/>
      <c r="AC165" s="164"/>
    </row>
    <row r="166" spans="1:29" s="165" customFormat="1" x14ac:dyDescent="0.2">
      <c r="A166" s="164"/>
      <c r="B166" s="136"/>
      <c r="C166" s="137" t="s">
        <v>131</v>
      </c>
      <c r="D166" s="137" t="s">
        <v>181</v>
      </c>
      <c r="E166" s="137">
        <v>0.37</v>
      </c>
      <c r="F166" s="137">
        <v>0.16</v>
      </c>
      <c r="G166" s="137">
        <v>0.01</v>
      </c>
      <c r="H166" s="137">
        <f t="shared" si="3"/>
        <v>0.45999999999999996</v>
      </c>
      <c r="I166" s="137" t="s">
        <v>569</v>
      </c>
      <c r="J166" s="137">
        <v>1.66</v>
      </c>
      <c r="K166" s="137" t="s">
        <v>131</v>
      </c>
      <c r="L166" s="137">
        <v>5.6</v>
      </c>
      <c r="M166" s="137">
        <v>0.14000000000000001</v>
      </c>
      <c r="N166" s="138">
        <f t="shared" si="4"/>
        <v>0.27999999999999997</v>
      </c>
      <c r="O166" s="137">
        <v>0.42</v>
      </c>
      <c r="P166" s="138">
        <f t="shared" si="2"/>
        <v>0.21</v>
      </c>
      <c r="Q166" s="137" t="s">
        <v>131</v>
      </c>
      <c r="R166" s="270"/>
      <c r="S166" s="270"/>
      <c r="T166" s="270"/>
      <c r="U166" s="270" t="s">
        <v>131</v>
      </c>
      <c r="V166" s="137">
        <v>0.28999999999999998</v>
      </c>
      <c r="W166" s="270"/>
      <c r="X166" s="270"/>
      <c r="Y166" s="270"/>
      <c r="Z166" s="270"/>
      <c r="AA166" s="137">
        <v>0.21</v>
      </c>
      <c r="AB166" s="139"/>
      <c r="AC166" s="164"/>
    </row>
    <row r="167" spans="1:29" s="165" customFormat="1" x14ac:dyDescent="0.2">
      <c r="A167" s="164"/>
      <c r="B167" s="158"/>
      <c r="C167" s="145" t="s">
        <v>131</v>
      </c>
      <c r="D167" s="145" t="s">
        <v>294</v>
      </c>
      <c r="E167" s="145">
        <v>0.31</v>
      </c>
      <c r="F167" s="145">
        <v>0.14000000000000001</v>
      </c>
      <c r="G167" s="145">
        <v>0.02</v>
      </c>
      <c r="H167" s="145">
        <f t="shared" si="3"/>
        <v>0.53</v>
      </c>
      <c r="I167" s="145" t="s">
        <v>569</v>
      </c>
      <c r="J167" s="145">
        <v>1.67</v>
      </c>
      <c r="K167" s="145" t="s">
        <v>131</v>
      </c>
      <c r="L167" s="145">
        <v>0.6</v>
      </c>
      <c r="M167" s="145">
        <v>0.11</v>
      </c>
      <c r="N167" s="146">
        <f t="shared" si="4"/>
        <v>0.3</v>
      </c>
      <c r="O167" s="145">
        <v>0.41</v>
      </c>
      <c r="P167" s="146">
        <f t="shared" si="2"/>
        <v>0.15999999999999998</v>
      </c>
      <c r="Q167" s="145" t="s">
        <v>131</v>
      </c>
      <c r="R167" s="267"/>
      <c r="S167" s="267"/>
      <c r="T167" s="267"/>
      <c r="U167" s="267" t="s">
        <v>131</v>
      </c>
      <c r="V167" s="145">
        <v>0.31</v>
      </c>
      <c r="W167" s="267"/>
      <c r="X167" s="267"/>
      <c r="Y167" s="267"/>
      <c r="Z167" s="267"/>
      <c r="AA167" s="145">
        <v>0.25</v>
      </c>
      <c r="AB167" s="161"/>
      <c r="AC167" s="164"/>
    </row>
    <row r="168" spans="1:29" s="165" customFormat="1" x14ac:dyDescent="0.2">
      <c r="A168" s="164"/>
      <c r="B168" s="136">
        <v>45</v>
      </c>
      <c r="C168" s="160" t="s">
        <v>131</v>
      </c>
      <c r="D168" s="137" t="s">
        <v>148</v>
      </c>
      <c r="E168" s="137">
        <v>0.67</v>
      </c>
      <c r="F168" s="137">
        <v>0.12</v>
      </c>
      <c r="G168" s="137">
        <v>0.02</v>
      </c>
      <c r="H168" s="137">
        <f t="shared" si="3"/>
        <v>0.18999999999999995</v>
      </c>
      <c r="I168" s="160" t="s">
        <v>221</v>
      </c>
      <c r="J168" s="137">
        <v>1.67</v>
      </c>
      <c r="K168" s="160" t="s">
        <v>131</v>
      </c>
      <c r="L168" s="137">
        <v>153.6</v>
      </c>
      <c r="M168" s="137">
        <v>0.23</v>
      </c>
      <c r="N168" s="138">
        <f t="shared" si="4"/>
        <v>0.19999999999999998</v>
      </c>
      <c r="O168" s="137">
        <v>0.43</v>
      </c>
      <c r="P168" s="138">
        <f t="shared" si="2"/>
        <v>0.22999999999999998</v>
      </c>
      <c r="Q168" s="160" t="s">
        <v>131</v>
      </c>
      <c r="R168" s="269"/>
      <c r="S168" s="269"/>
      <c r="T168" s="269"/>
      <c r="U168" s="269" t="s">
        <v>131</v>
      </c>
      <c r="V168" s="137">
        <v>0.25</v>
      </c>
      <c r="W168" s="270"/>
      <c r="X168" s="270"/>
      <c r="Y168" s="270"/>
      <c r="Z168" s="270"/>
      <c r="AA168" s="138">
        <v>0.2</v>
      </c>
      <c r="AB168" s="163" t="s">
        <v>288</v>
      </c>
      <c r="AC168" s="164"/>
    </row>
    <row r="169" spans="1:29" s="165" customFormat="1" x14ac:dyDescent="0.2">
      <c r="A169" s="164"/>
      <c r="B169" s="136"/>
      <c r="C169" s="137" t="s">
        <v>131</v>
      </c>
      <c r="D169" s="137" t="s">
        <v>149</v>
      </c>
      <c r="E169" s="137">
        <v>0.51</v>
      </c>
      <c r="F169" s="137">
        <v>0.18</v>
      </c>
      <c r="G169" s="137">
        <v>0.01</v>
      </c>
      <c r="H169" s="138">
        <f t="shared" si="3"/>
        <v>0.30000000000000004</v>
      </c>
      <c r="I169" s="137" t="s">
        <v>221</v>
      </c>
      <c r="J169" s="137">
        <v>1.72</v>
      </c>
      <c r="K169" s="137" t="s">
        <v>131</v>
      </c>
      <c r="L169" s="137">
        <v>4.5999999999999996</v>
      </c>
      <c r="M169" s="137">
        <v>0.15</v>
      </c>
      <c r="N169" s="138">
        <f t="shared" si="4"/>
        <v>0.24000000000000002</v>
      </c>
      <c r="O169" s="137">
        <v>0.39</v>
      </c>
      <c r="P169" s="138">
        <f t="shared" si="2"/>
        <v>0.21000000000000002</v>
      </c>
      <c r="Q169" s="137" t="s">
        <v>131</v>
      </c>
      <c r="R169" s="270"/>
      <c r="S169" s="270"/>
      <c r="T169" s="270"/>
      <c r="U169" s="270" t="s">
        <v>131</v>
      </c>
      <c r="V169" s="137">
        <v>0.23</v>
      </c>
      <c r="W169" s="270"/>
      <c r="X169" s="270"/>
      <c r="Y169" s="270"/>
      <c r="Z169" s="270"/>
      <c r="AA169" s="137">
        <v>0.18</v>
      </c>
      <c r="AB169" s="139"/>
      <c r="AC169" s="164"/>
    </row>
    <row r="170" spans="1:29" s="165" customFormat="1" x14ac:dyDescent="0.2">
      <c r="A170" s="164"/>
      <c r="B170" s="136"/>
      <c r="C170" s="137" t="s">
        <v>131</v>
      </c>
      <c r="D170" s="137" t="s">
        <v>181</v>
      </c>
      <c r="E170" s="137">
        <v>0.36</v>
      </c>
      <c r="F170" s="137">
        <v>0.15</v>
      </c>
      <c r="G170" s="137">
        <v>0.01</v>
      </c>
      <c r="H170" s="137">
        <f t="shared" si="3"/>
        <v>0.48</v>
      </c>
      <c r="I170" s="137" t="s">
        <v>569</v>
      </c>
      <c r="J170" s="138">
        <v>1.6</v>
      </c>
      <c r="K170" s="137" t="s">
        <v>131</v>
      </c>
      <c r="L170" s="137">
        <v>0.9</v>
      </c>
      <c r="M170" s="137">
        <v>0.14000000000000001</v>
      </c>
      <c r="N170" s="138">
        <f t="shared" si="4"/>
        <v>0.26999999999999996</v>
      </c>
      <c r="O170" s="137">
        <v>0.41</v>
      </c>
      <c r="P170" s="138">
        <f t="shared" si="2"/>
        <v>0.19999999999999998</v>
      </c>
      <c r="Q170" s="137" t="s">
        <v>131</v>
      </c>
      <c r="R170" s="270"/>
      <c r="S170" s="270"/>
      <c r="T170" s="270"/>
      <c r="U170" s="270" t="s">
        <v>131</v>
      </c>
      <c r="V170" s="137">
        <v>0.28999999999999998</v>
      </c>
      <c r="W170" s="270"/>
      <c r="X170" s="270"/>
      <c r="Y170" s="270"/>
      <c r="Z170" s="270"/>
      <c r="AA170" s="137">
        <v>0.21</v>
      </c>
      <c r="AB170" s="139"/>
      <c r="AC170" s="164"/>
    </row>
    <row r="171" spans="1:29" s="165" customFormat="1" x14ac:dyDescent="0.2">
      <c r="A171" s="164"/>
      <c r="B171" s="136"/>
      <c r="C171" s="145" t="s">
        <v>131</v>
      </c>
      <c r="D171" s="137" t="s">
        <v>294</v>
      </c>
      <c r="E171" s="137">
        <v>0.35</v>
      </c>
      <c r="F171" s="145">
        <v>0.13</v>
      </c>
      <c r="G171" s="137">
        <v>0.01</v>
      </c>
      <c r="H171" s="145">
        <f t="shared" si="3"/>
        <v>0.51</v>
      </c>
      <c r="I171" s="137" t="s">
        <v>569</v>
      </c>
      <c r="J171" s="137">
        <v>1.75</v>
      </c>
      <c r="K171" s="145" t="s">
        <v>131</v>
      </c>
      <c r="L171" s="137">
        <v>0.3</v>
      </c>
      <c r="M171" s="138">
        <v>0.1</v>
      </c>
      <c r="N171" s="146">
        <f t="shared" si="4"/>
        <v>0.31999999999999995</v>
      </c>
      <c r="O171" s="137">
        <v>0.42</v>
      </c>
      <c r="P171" s="146">
        <f t="shared" si="2"/>
        <v>0.16999999999999998</v>
      </c>
      <c r="Q171" s="145" t="s">
        <v>131</v>
      </c>
      <c r="R171" s="267"/>
      <c r="S171" s="267"/>
      <c r="T171" s="267"/>
      <c r="U171" s="267" t="s">
        <v>131</v>
      </c>
      <c r="V171" s="137">
        <v>0.31</v>
      </c>
      <c r="W171" s="270"/>
      <c r="X171" s="270"/>
      <c r="Y171" s="270"/>
      <c r="Z171" s="270"/>
      <c r="AA171" s="137">
        <v>0.25</v>
      </c>
      <c r="AB171" s="139"/>
      <c r="AC171" s="164"/>
    </row>
    <row r="172" spans="1:29" s="165" customFormat="1" x14ac:dyDescent="0.2">
      <c r="A172" s="164"/>
      <c r="B172" s="148">
        <v>46</v>
      </c>
      <c r="C172" s="160" t="s">
        <v>178</v>
      </c>
      <c r="D172" s="160" t="s">
        <v>148</v>
      </c>
      <c r="E172" s="160">
        <v>0.25</v>
      </c>
      <c r="F172" s="160">
        <v>0.05</v>
      </c>
      <c r="G172" s="160">
        <v>0.13</v>
      </c>
      <c r="H172" s="137">
        <f t="shared" si="3"/>
        <v>0.56999999999999995</v>
      </c>
      <c r="I172" s="160" t="s">
        <v>6</v>
      </c>
      <c r="J172" s="160">
        <v>1.1499999999999999</v>
      </c>
      <c r="K172" s="162">
        <v>2.67</v>
      </c>
      <c r="L172" s="160">
        <v>234</v>
      </c>
      <c r="M172" s="160">
        <v>0.13</v>
      </c>
      <c r="N172" s="137">
        <v>0.44</v>
      </c>
      <c r="O172" s="160">
        <v>0.56999999999999995</v>
      </c>
      <c r="P172" s="138">
        <f t="shared" si="2"/>
        <v>0.32999999999999996</v>
      </c>
      <c r="Q172" s="160" t="s">
        <v>131</v>
      </c>
      <c r="R172" s="269"/>
      <c r="S172" s="269"/>
      <c r="T172" s="269"/>
      <c r="U172" s="269" t="s">
        <v>131</v>
      </c>
      <c r="V172" s="160">
        <v>0.35</v>
      </c>
      <c r="W172" s="269"/>
      <c r="X172" s="269"/>
      <c r="Y172" s="269"/>
      <c r="Z172" s="269"/>
      <c r="AA172" s="160">
        <v>0.24</v>
      </c>
      <c r="AB172" s="163" t="s">
        <v>288</v>
      </c>
      <c r="AC172" s="164"/>
    </row>
    <row r="173" spans="1:29" s="165" customFormat="1" x14ac:dyDescent="0.2">
      <c r="A173" s="164"/>
      <c r="B173" s="136"/>
      <c r="C173" s="137" t="s">
        <v>75</v>
      </c>
      <c r="D173" s="137" t="s">
        <v>285</v>
      </c>
      <c r="E173" s="137">
        <v>0.21</v>
      </c>
      <c r="F173" s="137">
        <v>0.05</v>
      </c>
      <c r="G173" s="137">
        <v>0.08</v>
      </c>
      <c r="H173" s="137">
        <f t="shared" si="3"/>
        <v>0.66</v>
      </c>
      <c r="I173" s="137" t="s">
        <v>194</v>
      </c>
      <c r="J173" s="137">
        <v>1.1100000000000001</v>
      </c>
      <c r="K173" s="138">
        <v>2.63</v>
      </c>
      <c r="L173" s="137">
        <v>252</v>
      </c>
      <c r="M173" s="137">
        <v>0.15</v>
      </c>
      <c r="N173" s="137">
        <v>0.43</v>
      </c>
      <c r="O173" s="137">
        <v>0.57999999999999996</v>
      </c>
      <c r="P173" s="138">
        <f t="shared" si="2"/>
        <v>0.33999999999999997</v>
      </c>
      <c r="Q173" s="137" t="s">
        <v>131</v>
      </c>
      <c r="R173" s="270"/>
      <c r="S173" s="270"/>
      <c r="T173" s="270"/>
      <c r="U173" s="270" t="s">
        <v>131</v>
      </c>
      <c r="V173" s="137">
        <v>0.35</v>
      </c>
      <c r="W173" s="270"/>
      <c r="X173" s="270"/>
      <c r="Y173" s="270"/>
      <c r="Z173" s="270"/>
      <c r="AA173" s="137">
        <v>0.24</v>
      </c>
      <c r="AB173" s="139"/>
      <c r="AC173" s="164"/>
    </row>
    <row r="174" spans="1:29" s="165" customFormat="1" x14ac:dyDescent="0.2">
      <c r="A174" s="164"/>
      <c r="B174" s="136"/>
      <c r="C174" s="137" t="s">
        <v>76</v>
      </c>
      <c r="D174" s="137" t="s">
        <v>286</v>
      </c>
      <c r="E174" s="137">
        <v>0.22</v>
      </c>
      <c r="F174" s="137">
        <v>0.06</v>
      </c>
      <c r="G174" s="137">
        <v>0.13</v>
      </c>
      <c r="H174" s="137">
        <f t="shared" si="3"/>
        <v>0.59000000000000008</v>
      </c>
      <c r="I174" s="137" t="s">
        <v>6</v>
      </c>
      <c r="J174" s="137">
        <v>1.1499999999999999</v>
      </c>
      <c r="K174" s="138">
        <v>2.6</v>
      </c>
      <c r="L174" s="137">
        <v>120</v>
      </c>
      <c r="M174" s="137">
        <v>0.12</v>
      </c>
      <c r="N174" s="137">
        <v>0.44</v>
      </c>
      <c r="O174" s="137">
        <v>0.56000000000000005</v>
      </c>
      <c r="P174" s="138">
        <f t="shared" si="2"/>
        <v>0.31000000000000005</v>
      </c>
      <c r="Q174" s="137" t="s">
        <v>131</v>
      </c>
      <c r="R174" s="270"/>
      <c r="S174" s="270"/>
      <c r="T174" s="270"/>
      <c r="U174" s="270" t="s">
        <v>131</v>
      </c>
      <c r="V174" s="137">
        <v>0.43</v>
      </c>
      <c r="W174" s="270"/>
      <c r="X174" s="270"/>
      <c r="Y174" s="270"/>
      <c r="Z174" s="270"/>
      <c r="AA174" s="137">
        <v>0.25</v>
      </c>
      <c r="AB174" s="139"/>
      <c r="AC174" s="164"/>
    </row>
    <row r="175" spans="1:29" s="165" customFormat="1" x14ac:dyDescent="0.2">
      <c r="A175" s="164"/>
      <c r="B175" s="158"/>
      <c r="C175" s="145" t="s">
        <v>126</v>
      </c>
      <c r="D175" s="145" t="s">
        <v>287</v>
      </c>
      <c r="E175" s="145">
        <v>0.19</v>
      </c>
      <c r="F175" s="145">
        <v>0.06</v>
      </c>
      <c r="G175" s="145">
        <v>0.26</v>
      </c>
      <c r="H175" s="145">
        <f t="shared" si="3"/>
        <v>0.48999999999999994</v>
      </c>
      <c r="I175" s="145" t="s">
        <v>6</v>
      </c>
      <c r="J175" s="145">
        <v>1.28</v>
      </c>
      <c r="K175" s="146">
        <v>2.7</v>
      </c>
      <c r="L175" s="145">
        <v>24</v>
      </c>
      <c r="M175" s="145">
        <v>0.01</v>
      </c>
      <c r="N175" s="145">
        <v>0.52</v>
      </c>
      <c r="O175" s="145">
        <v>0.52</v>
      </c>
      <c r="P175" s="146">
        <f t="shared" si="2"/>
        <v>0.27</v>
      </c>
      <c r="Q175" s="145" t="s">
        <v>131</v>
      </c>
      <c r="R175" s="267"/>
      <c r="S175" s="267"/>
      <c r="T175" s="267"/>
      <c r="U175" s="267" t="s">
        <v>131</v>
      </c>
      <c r="V175" s="145">
        <v>0.38</v>
      </c>
      <c r="W175" s="267"/>
      <c r="X175" s="267"/>
      <c r="Y175" s="267"/>
      <c r="Z175" s="267"/>
      <c r="AA175" s="145">
        <v>0.25</v>
      </c>
      <c r="AB175" s="161"/>
      <c r="AC175" s="164"/>
    </row>
    <row r="176" spans="1:29" s="165" customFormat="1" x14ac:dyDescent="0.2">
      <c r="A176" s="164"/>
      <c r="B176" s="171">
        <v>47</v>
      </c>
      <c r="C176" s="169" t="s">
        <v>131</v>
      </c>
      <c r="D176" s="169" t="s">
        <v>131</v>
      </c>
      <c r="E176" s="284">
        <v>0.34</v>
      </c>
      <c r="F176" s="284"/>
      <c r="G176" s="169">
        <v>0.13</v>
      </c>
      <c r="H176" s="170">
        <f>1-G176-E176</f>
        <v>0.53</v>
      </c>
      <c r="I176" s="169" t="s">
        <v>6</v>
      </c>
      <c r="J176" s="169">
        <v>1.33</v>
      </c>
      <c r="K176" s="169">
        <v>2.56</v>
      </c>
      <c r="L176" s="169">
        <v>18.899999999999999</v>
      </c>
      <c r="M176" s="169">
        <v>0.16</v>
      </c>
      <c r="N176" s="169">
        <v>0.4</v>
      </c>
      <c r="O176" s="169">
        <v>0.56000000000000005</v>
      </c>
      <c r="P176" s="170">
        <f t="shared" si="2"/>
        <v>0.29000000000000004</v>
      </c>
      <c r="Q176" s="169" t="s">
        <v>131</v>
      </c>
      <c r="R176" s="266"/>
      <c r="S176" s="266"/>
      <c r="T176" s="266"/>
      <c r="U176" s="266" t="s">
        <v>131</v>
      </c>
      <c r="V176" s="169">
        <v>0.41</v>
      </c>
      <c r="W176" s="266"/>
      <c r="X176" s="266"/>
      <c r="Y176" s="266"/>
      <c r="Z176" s="266"/>
      <c r="AA176" s="169">
        <v>0.27</v>
      </c>
      <c r="AB176" s="172" t="s">
        <v>291</v>
      </c>
      <c r="AC176" s="164"/>
    </row>
    <row r="177" spans="1:29" s="165" customFormat="1" x14ac:dyDescent="0.2">
      <c r="A177" s="164"/>
      <c r="B177" s="136">
        <v>48</v>
      </c>
      <c r="C177" s="137" t="s">
        <v>131</v>
      </c>
      <c r="D177" s="137" t="s">
        <v>131</v>
      </c>
      <c r="E177" s="287">
        <v>0.43</v>
      </c>
      <c r="F177" s="287"/>
      <c r="G177" s="145">
        <v>0.12</v>
      </c>
      <c r="H177" s="146">
        <f>1-G177-E177</f>
        <v>0.45</v>
      </c>
      <c r="I177" s="152" t="s">
        <v>6</v>
      </c>
      <c r="J177" s="137">
        <v>1.57</v>
      </c>
      <c r="K177" s="137">
        <v>2.61</v>
      </c>
      <c r="L177" s="137">
        <v>12.3</v>
      </c>
      <c r="M177" s="137">
        <v>0.05</v>
      </c>
      <c r="N177" s="137">
        <v>0.37</v>
      </c>
      <c r="O177" s="137">
        <v>0.42</v>
      </c>
      <c r="P177" s="146">
        <f t="shared" si="2"/>
        <v>0.13</v>
      </c>
      <c r="Q177" s="137" t="s">
        <v>131</v>
      </c>
      <c r="R177" s="270"/>
      <c r="S177" s="270"/>
      <c r="T177" s="270"/>
      <c r="U177" s="270" t="s">
        <v>131</v>
      </c>
      <c r="V177" s="137">
        <v>0.41</v>
      </c>
      <c r="W177" s="270"/>
      <c r="X177" s="270"/>
      <c r="Y177" s="270"/>
      <c r="Z177" s="270"/>
      <c r="AA177" s="137">
        <v>0.28999999999999998</v>
      </c>
      <c r="AB177" s="139" t="s">
        <v>291</v>
      </c>
      <c r="AC177" s="164"/>
    </row>
    <row r="178" spans="1:29" s="165" customFormat="1" x14ac:dyDescent="0.2">
      <c r="A178" s="164"/>
      <c r="B178" s="171">
        <v>49</v>
      </c>
      <c r="C178" s="169" t="s">
        <v>131</v>
      </c>
      <c r="D178" s="169" t="s">
        <v>131</v>
      </c>
      <c r="E178" s="284">
        <v>0.14000000000000001</v>
      </c>
      <c r="F178" s="284"/>
      <c r="G178" s="169">
        <v>0.1</v>
      </c>
      <c r="H178" s="146">
        <f>1-G178-E178</f>
        <v>0.76</v>
      </c>
      <c r="I178" s="169" t="s">
        <v>194</v>
      </c>
      <c r="J178" s="169">
        <v>1.03</v>
      </c>
      <c r="K178" s="169">
        <v>2.81</v>
      </c>
      <c r="L178" s="169">
        <v>153.30000000000001</v>
      </c>
      <c r="M178" s="169">
        <v>0.23</v>
      </c>
      <c r="N178" s="169">
        <v>0.39</v>
      </c>
      <c r="O178" s="169">
        <v>0.62</v>
      </c>
      <c r="P178" s="170">
        <f t="shared" si="2"/>
        <v>0.36</v>
      </c>
      <c r="Q178" s="169" t="s">
        <v>131</v>
      </c>
      <c r="R178" s="266"/>
      <c r="S178" s="266"/>
      <c r="T178" s="266"/>
      <c r="U178" s="266" t="s">
        <v>131</v>
      </c>
      <c r="V178" s="169">
        <v>0.39</v>
      </c>
      <c r="W178" s="266"/>
      <c r="X178" s="266"/>
      <c r="Y178" s="266"/>
      <c r="Z178" s="266"/>
      <c r="AA178" s="169">
        <v>0.26</v>
      </c>
      <c r="AB178" s="172" t="s">
        <v>291</v>
      </c>
      <c r="AC178" s="164"/>
    </row>
    <row r="179" spans="1:29" s="165" customFormat="1" x14ac:dyDescent="0.2">
      <c r="A179" s="164"/>
      <c r="B179" s="148">
        <v>50</v>
      </c>
      <c r="C179" s="160" t="s">
        <v>131</v>
      </c>
      <c r="D179" s="160" t="s">
        <v>84</v>
      </c>
      <c r="E179" s="160">
        <v>0.31</v>
      </c>
      <c r="F179" s="160">
        <v>0.17</v>
      </c>
      <c r="G179" s="160">
        <v>0.12</v>
      </c>
      <c r="H179" s="170">
        <f t="shared" ref="H179:H190" si="5">1-G179-F179-E179</f>
        <v>0.39999999999999997</v>
      </c>
      <c r="I179" s="160" t="s">
        <v>51</v>
      </c>
      <c r="J179" s="162">
        <v>0.8</v>
      </c>
      <c r="K179" s="160">
        <v>2.37</v>
      </c>
      <c r="L179" s="160">
        <v>1605</v>
      </c>
      <c r="M179" s="160">
        <v>0.33</v>
      </c>
      <c r="N179" s="160">
        <f>O179-M179</f>
        <v>0.34</v>
      </c>
      <c r="O179" s="160">
        <v>0.67</v>
      </c>
      <c r="P179" s="170">
        <f t="shared" si="2"/>
        <v>0.35000000000000003</v>
      </c>
      <c r="Q179" s="169" t="s">
        <v>131</v>
      </c>
      <c r="R179" s="266"/>
      <c r="S179" s="266"/>
      <c r="T179" s="266"/>
      <c r="U179" s="266" t="s">
        <v>131</v>
      </c>
      <c r="V179" s="169">
        <v>0.38</v>
      </c>
      <c r="W179" s="266"/>
      <c r="X179" s="266"/>
      <c r="Y179" s="266"/>
      <c r="Z179" s="266"/>
      <c r="AA179" s="169">
        <v>0.32</v>
      </c>
      <c r="AB179" s="163" t="s">
        <v>291</v>
      </c>
      <c r="AC179" s="164"/>
    </row>
    <row r="180" spans="1:29" s="165" customFormat="1" x14ac:dyDescent="0.2">
      <c r="A180" s="164"/>
      <c r="B180" s="148">
        <v>51</v>
      </c>
      <c r="C180" s="160" t="s">
        <v>131</v>
      </c>
      <c r="D180" s="160" t="s">
        <v>84</v>
      </c>
      <c r="E180" s="160">
        <v>0.26</v>
      </c>
      <c r="F180" s="160">
        <v>0.12</v>
      </c>
      <c r="G180" s="160">
        <v>0.11</v>
      </c>
      <c r="H180" s="169">
        <f t="shared" si="5"/>
        <v>0.51</v>
      </c>
      <c r="I180" s="160" t="s">
        <v>6</v>
      </c>
      <c r="J180" s="162">
        <v>1</v>
      </c>
      <c r="K180" s="160">
        <v>2.61</v>
      </c>
      <c r="L180" s="160">
        <v>682</v>
      </c>
      <c r="M180" s="162">
        <v>0.3</v>
      </c>
      <c r="N180" s="162">
        <f>O180-M180</f>
        <v>0.32</v>
      </c>
      <c r="O180" s="160">
        <v>0.62</v>
      </c>
      <c r="P180" s="170">
        <f t="shared" si="2"/>
        <v>0.37</v>
      </c>
      <c r="Q180" s="169" t="s">
        <v>131</v>
      </c>
      <c r="R180" s="266"/>
      <c r="S180" s="266"/>
      <c r="T180" s="266"/>
      <c r="U180" s="266" t="s">
        <v>131</v>
      </c>
      <c r="V180" s="169">
        <v>0.31</v>
      </c>
      <c r="W180" s="266"/>
      <c r="X180" s="266"/>
      <c r="Y180" s="266"/>
      <c r="Z180" s="266"/>
      <c r="AA180" s="169">
        <v>0.25</v>
      </c>
      <c r="AB180" s="163" t="s">
        <v>291</v>
      </c>
      <c r="AC180" s="164"/>
    </row>
    <row r="181" spans="1:29" s="165" customFormat="1" x14ac:dyDescent="0.2">
      <c r="A181" s="164"/>
      <c r="B181" s="148">
        <v>52</v>
      </c>
      <c r="C181" s="160" t="s">
        <v>131</v>
      </c>
      <c r="D181" s="160" t="s">
        <v>84</v>
      </c>
      <c r="E181" s="160">
        <v>0.31</v>
      </c>
      <c r="F181" s="160">
        <v>0.13</v>
      </c>
      <c r="G181" s="160">
        <v>0.13</v>
      </c>
      <c r="H181" s="169">
        <f t="shared" si="5"/>
        <v>0.43</v>
      </c>
      <c r="I181" s="169" t="s">
        <v>51</v>
      </c>
      <c r="J181" s="169">
        <v>1.1100000000000001</v>
      </c>
      <c r="K181" s="169">
        <v>2.61</v>
      </c>
      <c r="L181" s="169">
        <v>400</v>
      </c>
      <c r="M181" s="169">
        <v>0.23</v>
      </c>
      <c r="N181" s="169">
        <f>O181-M181</f>
        <v>0.35</v>
      </c>
      <c r="O181" s="169">
        <v>0.57999999999999996</v>
      </c>
      <c r="P181" s="170">
        <f t="shared" si="2"/>
        <v>0.28999999999999998</v>
      </c>
      <c r="Q181" s="169" t="s">
        <v>131</v>
      </c>
      <c r="R181" s="266"/>
      <c r="S181" s="266"/>
      <c r="T181" s="266"/>
      <c r="U181" s="266" t="s">
        <v>131</v>
      </c>
      <c r="V181" s="169">
        <v>0.34</v>
      </c>
      <c r="W181" s="266"/>
      <c r="X181" s="266"/>
      <c r="Y181" s="266"/>
      <c r="Z181" s="266"/>
      <c r="AA181" s="169">
        <v>0.28999999999999998</v>
      </c>
      <c r="AB181" s="163" t="s">
        <v>291</v>
      </c>
      <c r="AC181" s="164"/>
    </row>
    <row r="182" spans="1:29" s="165" customFormat="1" x14ac:dyDescent="0.2">
      <c r="A182" s="164"/>
      <c r="B182" s="148">
        <v>53</v>
      </c>
      <c r="C182" s="160" t="s">
        <v>154</v>
      </c>
      <c r="D182" s="160" t="s">
        <v>84</v>
      </c>
      <c r="E182" s="290">
        <v>0.13</v>
      </c>
      <c r="F182" s="290"/>
      <c r="G182" s="160">
        <v>0.47</v>
      </c>
      <c r="H182" s="138">
        <f t="shared" si="5"/>
        <v>0.4</v>
      </c>
      <c r="I182" s="137" t="s">
        <v>306</v>
      </c>
      <c r="J182" s="137">
        <v>0.93</v>
      </c>
      <c r="K182" s="137">
        <v>2.6</v>
      </c>
      <c r="L182" s="137">
        <v>76</v>
      </c>
      <c r="M182" s="137">
        <v>0.18</v>
      </c>
      <c r="N182" s="137">
        <f t="shared" ref="N182:N187" si="6">O182-M182</f>
        <v>0.43</v>
      </c>
      <c r="O182" s="137">
        <v>0.61</v>
      </c>
      <c r="P182" s="138">
        <f t="shared" si="2"/>
        <v>0.26</v>
      </c>
      <c r="Q182" s="137"/>
      <c r="R182" s="270"/>
      <c r="S182" s="270"/>
      <c r="T182" s="270"/>
      <c r="U182" s="270">
        <v>0.42</v>
      </c>
      <c r="V182" s="137">
        <v>0.41</v>
      </c>
      <c r="W182" s="270"/>
      <c r="X182" s="270"/>
      <c r="Y182" s="270"/>
      <c r="Z182" s="270"/>
      <c r="AA182" s="137">
        <v>0.35</v>
      </c>
      <c r="AB182" s="163" t="s">
        <v>336</v>
      </c>
      <c r="AC182" s="164"/>
    </row>
    <row r="183" spans="1:29" s="165" customFormat="1" x14ac:dyDescent="0.2">
      <c r="A183" s="164"/>
      <c r="B183" s="136"/>
      <c r="C183" s="137" t="s">
        <v>18</v>
      </c>
      <c r="D183" s="141" t="s">
        <v>316</v>
      </c>
      <c r="E183" s="291">
        <v>0.11</v>
      </c>
      <c r="F183" s="291"/>
      <c r="G183" s="137">
        <v>0.17</v>
      </c>
      <c r="H183" s="137">
        <f t="shared" si="5"/>
        <v>0.72</v>
      </c>
      <c r="I183" s="137" t="s">
        <v>194</v>
      </c>
      <c r="J183" s="137">
        <v>0.99</v>
      </c>
      <c r="K183" s="137">
        <v>2.6</v>
      </c>
      <c r="L183" s="137">
        <v>73</v>
      </c>
      <c r="M183" s="137">
        <v>0.19</v>
      </c>
      <c r="N183" s="137">
        <f t="shared" si="6"/>
        <v>0.39999999999999997</v>
      </c>
      <c r="O183" s="137">
        <v>0.59</v>
      </c>
      <c r="P183" s="138">
        <f t="shared" si="2"/>
        <v>0.24999999999999994</v>
      </c>
      <c r="Q183" s="137"/>
      <c r="R183" s="270"/>
      <c r="S183" s="270"/>
      <c r="T183" s="270"/>
      <c r="U183" s="270">
        <v>0.4</v>
      </c>
      <c r="V183" s="137">
        <v>0.39</v>
      </c>
      <c r="W183" s="270"/>
      <c r="X183" s="270"/>
      <c r="Y183" s="270"/>
      <c r="Z183" s="270"/>
      <c r="AA183" s="137">
        <v>0.34</v>
      </c>
      <c r="AB183" s="139"/>
      <c r="AC183" s="164"/>
    </row>
    <row r="184" spans="1:29" s="165" customFormat="1" x14ac:dyDescent="0.2">
      <c r="A184" s="164"/>
      <c r="B184" s="136"/>
      <c r="C184" s="137" t="s">
        <v>19</v>
      </c>
      <c r="D184" s="137" t="s">
        <v>312</v>
      </c>
      <c r="E184" s="291">
        <v>7.0000000000000007E-2</v>
      </c>
      <c r="F184" s="291"/>
      <c r="G184" s="137">
        <v>0.13</v>
      </c>
      <c r="H184" s="138">
        <f t="shared" si="5"/>
        <v>0.8</v>
      </c>
      <c r="I184" s="137" t="s">
        <v>194</v>
      </c>
      <c r="J184" s="137">
        <v>1.05</v>
      </c>
      <c r="K184" s="137">
        <v>2.67</v>
      </c>
      <c r="L184" s="137">
        <v>16</v>
      </c>
      <c r="M184" s="137">
        <v>0.15</v>
      </c>
      <c r="N184" s="137">
        <f t="shared" si="6"/>
        <v>0.41000000000000003</v>
      </c>
      <c r="O184" s="137">
        <v>0.56000000000000005</v>
      </c>
      <c r="P184" s="138">
        <f t="shared" si="2"/>
        <v>0.21000000000000008</v>
      </c>
      <c r="Q184" s="137"/>
      <c r="R184" s="270"/>
      <c r="S184" s="270"/>
      <c r="T184" s="270"/>
      <c r="U184" s="270">
        <v>0.41</v>
      </c>
      <c r="V184" s="137">
        <v>0.4</v>
      </c>
      <c r="W184" s="270"/>
      <c r="X184" s="270"/>
      <c r="Y184" s="270"/>
      <c r="Z184" s="270"/>
      <c r="AA184" s="137">
        <v>0.35</v>
      </c>
      <c r="AB184" s="139"/>
      <c r="AC184" s="164"/>
    </row>
    <row r="185" spans="1:29" s="165" customFormat="1" x14ac:dyDescent="0.2">
      <c r="A185" s="164"/>
      <c r="B185" s="136"/>
      <c r="C185" s="137" t="s">
        <v>20</v>
      </c>
      <c r="D185" s="137" t="s">
        <v>313</v>
      </c>
      <c r="E185" s="291">
        <v>0.06</v>
      </c>
      <c r="F185" s="291"/>
      <c r="G185" s="137">
        <v>7.0000000000000007E-2</v>
      </c>
      <c r="H185" s="137">
        <f t="shared" si="5"/>
        <v>0.86999999999999988</v>
      </c>
      <c r="I185" s="137" t="s">
        <v>194</v>
      </c>
      <c r="J185" s="137">
        <v>1.05</v>
      </c>
      <c r="K185" s="137">
        <v>2.74</v>
      </c>
      <c r="L185" s="137">
        <v>28</v>
      </c>
      <c r="M185" s="137">
        <v>0.15</v>
      </c>
      <c r="N185" s="137">
        <f t="shared" si="6"/>
        <v>0.41999999999999993</v>
      </c>
      <c r="O185" s="137">
        <v>0.56999999999999995</v>
      </c>
      <c r="P185" s="138">
        <f t="shared" si="2"/>
        <v>0.21999999999999997</v>
      </c>
      <c r="Q185" s="137"/>
      <c r="R185" s="270"/>
      <c r="S185" s="270"/>
      <c r="T185" s="270"/>
      <c r="U185" s="270">
        <v>0.42</v>
      </c>
      <c r="V185" s="137">
        <v>0.41</v>
      </c>
      <c r="W185" s="270"/>
      <c r="X185" s="270"/>
      <c r="Y185" s="270"/>
      <c r="Z185" s="270"/>
      <c r="AA185" s="137">
        <v>0.35</v>
      </c>
      <c r="AB185" s="139"/>
      <c r="AC185" s="164"/>
    </row>
    <row r="186" spans="1:29" s="165" customFormat="1" x14ac:dyDescent="0.2">
      <c r="A186" s="164"/>
      <c r="B186" s="136"/>
      <c r="C186" s="137" t="s">
        <v>21</v>
      </c>
      <c r="D186" s="137" t="s">
        <v>314</v>
      </c>
      <c r="E186" s="291">
        <v>0.06</v>
      </c>
      <c r="F186" s="291"/>
      <c r="G186" s="137">
        <v>0.09</v>
      </c>
      <c r="H186" s="137">
        <f t="shared" si="5"/>
        <v>0.85000000000000009</v>
      </c>
      <c r="I186" s="137" t="s">
        <v>194</v>
      </c>
      <c r="J186" s="137">
        <v>1.05</v>
      </c>
      <c r="K186" s="137">
        <v>2.57</v>
      </c>
      <c r="L186" s="137">
        <v>30</v>
      </c>
      <c r="M186" s="137">
        <v>0.18</v>
      </c>
      <c r="N186" s="137">
        <f t="shared" si="6"/>
        <v>0.39999999999999997</v>
      </c>
      <c r="O186" s="137">
        <v>0.57999999999999996</v>
      </c>
      <c r="P186" s="138">
        <f t="shared" si="2"/>
        <v>0.23999999999999994</v>
      </c>
      <c r="Q186" s="137"/>
      <c r="R186" s="270"/>
      <c r="S186" s="270"/>
      <c r="T186" s="270"/>
      <c r="U186" s="270">
        <v>0.42</v>
      </c>
      <c r="V186" s="137">
        <v>0.41</v>
      </c>
      <c r="W186" s="270"/>
      <c r="X186" s="270"/>
      <c r="Y186" s="270"/>
      <c r="Z186" s="270"/>
      <c r="AA186" s="137">
        <v>0.34</v>
      </c>
      <c r="AB186" s="139"/>
      <c r="AC186" s="164"/>
    </row>
    <row r="187" spans="1:29" s="165" customFormat="1" x14ac:dyDescent="0.2">
      <c r="A187" s="164"/>
      <c r="B187" s="158"/>
      <c r="C187" s="145" t="s">
        <v>22</v>
      </c>
      <c r="D187" s="145" t="s">
        <v>315</v>
      </c>
      <c r="E187" s="287">
        <v>0.05</v>
      </c>
      <c r="F187" s="287"/>
      <c r="G187" s="145">
        <v>0.11</v>
      </c>
      <c r="H187" s="145">
        <f t="shared" si="5"/>
        <v>0.84</v>
      </c>
      <c r="I187" s="145" t="s">
        <v>194</v>
      </c>
      <c r="J187" s="145">
        <v>1.08</v>
      </c>
      <c r="K187" s="145">
        <v>2.57</v>
      </c>
      <c r="L187" s="145">
        <v>8</v>
      </c>
      <c r="M187" s="145">
        <v>0.12</v>
      </c>
      <c r="N187" s="145">
        <f t="shared" si="6"/>
        <v>0.44999999999999996</v>
      </c>
      <c r="O187" s="145">
        <v>0.56999999999999995</v>
      </c>
      <c r="P187" s="146">
        <f t="shared" si="2"/>
        <v>0.18999999999999995</v>
      </c>
      <c r="Q187" s="145"/>
      <c r="R187" s="267"/>
      <c r="S187" s="267"/>
      <c r="T187" s="267"/>
      <c r="U187" s="267">
        <v>0.44</v>
      </c>
      <c r="V187" s="145">
        <v>0.43</v>
      </c>
      <c r="W187" s="267"/>
      <c r="X187" s="267"/>
      <c r="Y187" s="267"/>
      <c r="Z187" s="267"/>
      <c r="AA187" s="145">
        <v>0.38</v>
      </c>
      <c r="AB187" s="161"/>
      <c r="AC187" s="164"/>
    </row>
    <row r="188" spans="1:29" s="165" customFormat="1" x14ac:dyDescent="0.2">
      <c r="A188" s="164"/>
      <c r="B188" s="148">
        <v>54</v>
      </c>
      <c r="C188" s="137" t="s">
        <v>567</v>
      </c>
      <c r="D188" s="137" t="s">
        <v>62</v>
      </c>
      <c r="E188" s="290">
        <v>0.03</v>
      </c>
      <c r="F188" s="290"/>
      <c r="G188" s="137">
        <v>0.18</v>
      </c>
      <c r="H188" s="137">
        <f t="shared" si="5"/>
        <v>0.79</v>
      </c>
      <c r="I188" s="137" t="s">
        <v>194</v>
      </c>
      <c r="J188" s="137">
        <v>0.95</v>
      </c>
      <c r="K188" s="137">
        <v>2.4700000000000002</v>
      </c>
      <c r="L188" s="137">
        <v>14</v>
      </c>
      <c r="M188" s="137">
        <v>0.24</v>
      </c>
      <c r="N188" s="137">
        <v>0.35</v>
      </c>
      <c r="O188" s="138">
        <v>0.59</v>
      </c>
      <c r="P188" s="138">
        <f t="shared" si="2"/>
        <v>0.26999999999999996</v>
      </c>
      <c r="Q188" s="137"/>
      <c r="R188" s="270"/>
      <c r="S188" s="270"/>
      <c r="T188" s="270"/>
      <c r="U188" s="270">
        <v>0.39</v>
      </c>
      <c r="V188" s="137">
        <v>0.37</v>
      </c>
      <c r="W188" s="270"/>
      <c r="X188" s="270"/>
      <c r="Y188" s="270"/>
      <c r="Z188" s="270"/>
      <c r="AA188" s="137">
        <v>0.32</v>
      </c>
      <c r="AB188" s="139" t="s">
        <v>336</v>
      </c>
      <c r="AC188" s="164"/>
    </row>
    <row r="189" spans="1:29" s="165" customFormat="1" x14ac:dyDescent="0.2">
      <c r="A189" s="164"/>
      <c r="B189" s="136"/>
      <c r="C189" s="137" t="s">
        <v>19</v>
      </c>
      <c r="D189" s="137" t="s">
        <v>331</v>
      </c>
      <c r="E189" s="291">
        <v>0.23</v>
      </c>
      <c r="F189" s="291"/>
      <c r="G189" s="137">
        <v>0.13</v>
      </c>
      <c r="H189" s="137">
        <f t="shared" si="5"/>
        <v>0.64</v>
      </c>
      <c r="I189" s="137" t="s">
        <v>194</v>
      </c>
      <c r="J189" s="137">
        <v>1.22</v>
      </c>
      <c r="K189" s="137">
        <v>2.5299999999999998</v>
      </c>
      <c r="L189" s="137">
        <v>14</v>
      </c>
      <c r="M189" s="137">
        <v>0.12</v>
      </c>
      <c r="N189" s="138">
        <v>0.4</v>
      </c>
      <c r="O189" s="138">
        <v>0.52</v>
      </c>
      <c r="P189" s="138">
        <f t="shared" si="2"/>
        <v>0.17000000000000004</v>
      </c>
      <c r="Q189" s="138"/>
      <c r="R189" s="271"/>
      <c r="S189" s="271"/>
      <c r="T189" s="271"/>
      <c r="U189" s="271">
        <v>0.4</v>
      </c>
      <c r="V189" s="138">
        <v>0.4</v>
      </c>
      <c r="W189" s="271"/>
      <c r="X189" s="271"/>
      <c r="Y189" s="271"/>
      <c r="Z189" s="271"/>
      <c r="AA189" s="137">
        <v>0.35</v>
      </c>
      <c r="AB189" s="139"/>
      <c r="AC189" s="164"/>
    </row>
    <row r="190" spans="1:29" s="165" customFormat="1" x14ac:dyDescent="0.2">
      <c r="A190" s="164"/>
      <c r="B190" s="158"/>
      <c r="C190" s="145" t="s">
        <v>75</v>
      </c>
      <c r="D190" s="145" t="s">
        <v>332</v>
      </c>
      <c r="E190" s="287">
        <v>0.02</v>
      </c>
      <c r="F190" s="287"/>
      <c r="G190" s="145">
        <v>0.09</v>
      </c>
      <c r="H190" s="145">
        <f t="shared" si="5"/>
        <v>0.89</v>
      </c>
      <c r="I190" s="145" t="s">
        <v>194</v>
      </c>
      <c r="J190" s="145">
        <v>1.1599999999999999</v>
      </c>
      <c r="K190" s="146">
        <v>2.5</v>
      </c>
      <c r="L190" s="145">
        <v>2</v>
      </c>
      <c r="M190" s="145">
        <v>0.15</v>
      </c>
      <c r="N190" s="145">
        <v>0.36</v>
      </c>
      <c r="O190" s="146">
        <v>0.51</v>
      </c>
      <c r="P190" s="146">
        <f t="shared" si="2"/>
        <v>0.18</v>
      </c>
      <c r="Q190" s="145"/>
      <c r="R190" s="267"/>
      <c r="S190" s="267"/>
      <c r="T190" s="267"/>
      <c r="U190" s="267">
        <v>0.39</v>
      </c>
      <c r="V190" s="145">
        <v>0.39</v>
      </c>
      <c r="W190" s="267"/>
      <c r="X190" s="267"/>
      <c r="Y190" s="267"/>
      <c r="Z190" s="267"/>
      <c r="AA190" s="145">
        <v>0.33</v>
      </c>
      <c r="AB190" s="161"/>
      <c r="AC190" s="164"/>
    </row>
    <row r="191" spans="1:29" s="165" customFormat="1" x14ac:dyDescent="0.2">
      <c r="A191" s="164"/>
      <c r="B191" s="148">
        <v>55</v>
      </c>
      <c r="C191" s="137" t="s">
        <v>154</v>
      </c>
      <c r="D191" s="137" t="s">
        <v>100</v>
      </c>
      <c r="E191" s="290">
        <v>0.81</v>
      </c>
      <c r="F191" s="290"/>
      <c r="G191" s="137">
        <v>0.06</v>
      </c>
      <c r="H191" s="137">
        <f t="shared" ref="H191:H242" si="7">1-G191-F191-E191</f>
        <v>0.12999999999999989</v>
      </c>
      <c r="I191" s="137" t="s">
        <v>186</v>
      </c>
      <c r="J191" s="137">
        <v>1.21</v>
      </c>
      <c r="K191" s="137">
        <v>2.5299999999999998</v>
      </c>
      <c r="L191" s="137">
        <v>39</v>
      </c>
      <c r="M191" s="137">
        <v>0.21</v>
      </c>
      <c r="N191" s="137">
        <v>0.28999999999999998</v>
      </c>
      <c r="O191" s="138">
        <v>0.5</v>
      </c>
      <c r="P191" s="138">
        <f t="shared" si="2"/>
        <v>0.35</v>
      </c>
      <c r="Q191" s="137"/>
      <c r="R191" s="270"/>
      <c r="S191" s="270"/>
      <c r="T191" s="270"/>
      <c r="U191" s="270">
        <v>0.31</v>
      </c>
      <c r="V191" s="137">
        <v>0.28000000000000003</v>
      </c>
      <c r="W191" s="270"/>
      <c r="X191" s="270"/>
      <c r="Y191" s="270"/>
      <c r="Z191" s="270"/>
      <c r="AA191" s="137">
        <v>0.15</v>
      </c>
      <c r="AB191" s="139" t="s">
        <v>336</v>
      </c>
      <c r="AC191" s="164"/>
    </row>
    <row r="192" spans="1:29" s="165" customFormat="1" x14ac:dyDescent="0.2">
      <c r="A192" s="164"/>
      <c r="B192" s="136"/>
      <c r="C192" s="137" t="s">
        <v>106</v>
      </c>
      <c r="D192" s="141" t="s">
        <v>317</v>
      </c>
      <c r="E192" s="291">
        <v>0.78</v>
      </c>
      <c r="F192" s="291"/>
      <c r="G192" s="137">
        <v>7.0000000000000007E-2</v>
      </c>
      <c r="H192" s="137">
        <f t="shared" si="7"/>
        <v>0.14999999999999991</v>
      </c>
      <c r="I192" s="137" t="s">
        <v>186</v>
      </c>
      <c r="J192" s="137">
        <v>1.51</v>
      </c>
      <c r="K192" s="137">
        <v>2.5299999999999998</v>
      </c>
      <c r="L192" s="137">
        <v>11</v>
      </c>
      <c r="M192" s="137">
        <v>0.12</v>
      </c>
      <c r="N192" s="137">
        <v>0.28000000000000003</v>
      </c>
      <c r="O192" s="138">
        <v>0.4</v>
      </c>
      <c r="P192" s="138">
        <f t="shared" si="2"/>
        <v>0.27</v>
      </c>
      <c r="Q192" s="137"/>
      <c r="R192" s="270"/>
      <c r="S192" s="270"/>
      <c r="T192" s="270"/>
      <c r="U192" s="270">
        <v>0.28000000000000003</v>
      </c>
      <c r="V192" s="137">
        <v>0.26</v>
      </c>
      <c r="W192" s="270"/>
      <c r="X192" s="270"/>
      <c r="Y192" s="270"/>
      <c r="Z192" s="270"/>
      <c r="AA192" s="137">
        <v>0.13</v>
      </c>
      <c r="AB192" s="139"/>
      <c r="AC192" s="164"/>
    </row>
    <row r="193" spans="1:29" s="165" customFormat="1" x14ac:dyDescent="0.2">
      <c r="A193" s="164"/>
      <c r="B193" s="136"/>
      <c r="C193" s="137" t="s">
        <v>18</v>
      </c>
      <c r="D193" s="137" t="s">
        <v>318</v>
      </c>
      <c r="E193" s="291">
        <v>0.74</v>
      </c>
      <c r="F193" s="291"/>
      <c r="G193" s="137">
        <v>7.0000000000000007E-2</v>
      </c>
      <c r="H193" s="137">
        <f t="shared" si="7"/>
        <v>0.18999999999999995</v>
      </c>
      <c r="I193" s="137" t="s">
        <v>186</v>
      </c>
      <c r="J193" s="137">
        <v>1.58</v>
      </c>
      <c r="K193" s="137">
        <v>2.5299999999999998</v>
      </c>
      <c r="L193" s="137">
        <v>5</v>
      </c>
      <c r="M193" s="138">
        <v>0.1</v>
      </c>
      <c r="N193" s="137">
        <v>0.25</v>
      </c>
      <c r="O193" s="138">
        <v>0.35</v>
      </c>
      <c r="P193" s="138">
        <f t="shared" si="2"/>
        <v>0.19999999999999998</v>
      </c>
      <c r="Q193" s="137"/>
      <c r="R193" s="270"/>
      <c r="S193" s="270"/>
      <c r="T193" s="270"/>
      <c r="U193" s="270">
        <v>0.28000000000000003</v>
      </c>
      <c r="V193" s="137">
        <v>0.25</v>
      </c>
      <c r="W193" s="270"/>
      <c r="X193" s="270"/>
      <c r="Y193" s="270"/>
      <c r="Z193" s="270"/>
      <c r="AA193" s="137">
        <v>0.15</v>
      </c>
      <c r="AB193" s="139"/>
      <c r="AC193" s="164"/>
    </row>
    <row r="194" spans="1:29" s="165" customFormat="1" x14ac:dyDescent="0.2">
      <c r="A194" s="164"/>
      <c r="B194" s="136"/>
      <c r="C194" s="137" t="s">
        <v>19</v>
      </c>
      <c r="D194" s="137" t="s">
        <v>319</v>
      </c>
      <c r="E194" s="291">
        <v>0.73</v>
      </c>
      <c r="F194" s="291"/>
      <c r="G194" s="137">
        <v>7.0000000000000007E-2</v>
      </c>
      <c r="H194" s="138">
        <f t="shared" si="7"/>
        <v>0.19999999999999996</v>
      </c>
      <c r="I194" s="137" t="s">
        <v>221</v>
      </c>
      <c r="J194" s="138">
        <v>1.6</v>
      </c>
      <c r="K194" s="137">
        <v>2.56</v>
      </c>
      <c r="L194" s="137">
        <v>1</v>
      </c>
      <c r="M194" s="138">
        <v>0.1</v>
      </c>
      <c r="N194" s="137">
        <v>0.26</v>
      </c>
      <c r="O194" s="138">
        <v>0.36</v>
      </c>
      <c r="P194" s="138">
        <f t="shared" si="2"/>
        <v>0.19999999999999998</v>
      </c>
      <c r="Q194" s="137"/>
      <c r="R194" s="270"/>
      <c r="S194" s="270"/>
      <c r="T194" s="270"/>
      <c r="U194" s="270">
        <v>0.28000000000000003</v>
      </c>
      <c r="V194" s="137">
        <v>0.25</v>
      </c>
      <c r="W194" s="270"/>
      <c r="X194" s="270"/>
      <c r="Y194" s="270"/>
      <c r="Z194" s="270"/>
      <c r="AA194" s="137">
        <v>0.16</v>
      </c>
      <c r="AB194" s="139"/>
      <c r="AC194" s="164"/>
    </row>
    <row r="195" spans="1:29" s="165" customFormat="1" x14ac:dyDescent="0.2">
      <c r="A195" s="164"/>
      <c r="B195" s="136"/>
      <c r="C195" s="137" t="s">
        <v>75</v>
      </c>
      <c r="D195" s="137" t="s">
        <v>320</v>
      </c>
      <c r="E195" s="291">
        <v>0.72</v>
      </c>
      <c r="F195" s="291"/>
      <c r="G195" s="137">
        <v>7.0000000000000007E-2</v>
      </c>
      <c r="H195" s="137">
        <f t="shared" si="7"/>
        <v>0.20999999999999996</v>
      </c>
      <c r="I195" s="137" t="s">
        <v>221</v>
      </c>
      <c r="J195" s="137">
        <v>1.53</v>
      </c>
      <c r="K195" s="137">
        <v>2.56</v>
      </c>
      <c r="L195" s="137">
        <v>5</v>
      </c>
      <c r="M195" s="137">
        <v>0.14000000000000001</v>
      </c>
      <c r="N195" s="137">
        <v>0.21</v>
      </c>
      <c r="O195" s="138">
        <v>0.35</v>
      </c>
      <c r="P195" s="138">
        <f t="shared" si="2"/>
        <v>0.19999999999999998</v>
      </c>
      <c r="Q195" s="137"/>
      <c r="R195" s="270"/>
      <c r="S195" s="270"/>
      <c r="T195" s="270"/>
      <c r="U195" s="270">
        <v>0.26</v>
      </c>
      <c r="V195" s="137">
        <v>0.22</v>
      </c>
      <c r="W195" s="270"/>
      <c r="X195" s="270"/>
      <c r="Y195" s="270"/>
      <c r="Z195" s="270"/>
      <c r="AA195" s="137">
        <v>0.15</v>
      </c>
      <c r="AB195" s="139"/>
      <c r="AC195" s="164"/>
    </row>
    <row r="196" spans="1:29" s="165" customFormat="1" x14ac:dyDescent="0.2">
      <c r="A196" s="164"/>
      <c r="B196" s="136"/>
      <c r="C196" s="137" t="s">
        <v>76</v>
      </c>
      <c r="D196" s="137" t="s">
        <v>321</v>
      </c>
      <c r="E196" s="291">
        <v>0.66</v>
      </c>
      <c r="F196" s="291"/>
      <c r="G196" s="137">
        <v>0.09</v>
      </c>
      <c r="H196" s="137">
        <f t="shared" si="7"/>
        <v>0.25</v>
      </c>
      <c r="I196" s="137" t="s">
        <v>221</v>
      </c>
      <c r="J196" s="137">
        <v>1.51</v>
      </c>
      <c r="K196" s="138">
        <v>2.6</v>
      </c>
      <c r="L196" s="137">
        <v>18</v>
      </c>
      <c r="M196" s="137">
        <v>0.16</v>
      </c>
      <c r="N196" s="137">
        <v>0.23</v>
      </c>
      <c r="O196" s="138">
        <v>0.39</v>
      </c>
      <c r="P196" s="138">
        <f t="shared" si="2"/>
        <v>0.24000000000000002</v>
      </c>
      <c r="Q196" s="137"/>
      <c r="R196" s="270"/>
      <c r="S196" s="270"/>
      <c r="T196" s="270"/>
      <c r="U196" s="270">
        <v>0.26</v>
      </c>
      <c r="V196" s="137">
        <v>0.23</v>
      </c>
      <c r="W196" s="270"/>
      <c r="X196" s="270"/>
      <c r="Y196" s="270"/>
      <c r="Z196" s="270"/>
      <c r="AA196" s="137">
        <v>0.15</v>
      </c>
      <c r="AB196" s="139"/>
      <c r="AC196" s="164"/>
    </row>
    <row r="197" spans="1:29" s="165" customFormat="1" x14ac:dyDescent="0.2">
      <c r="A197" s="164"/>
      <c r="B197" s="158"/>
      <c r="C197" s="137" t="s">
        <v>77</v>
      </c>
      <c r="D197" s="137" t="s">
        <v>568</v>
      </c>
      <c r="E197" s="287">
        <v>0.69</v>
      </c>
      <c r="F197" s="287"/>
      <c r="G197" s="137">
        <v>0.03</v>
      </c>
      <c r="H197" s="145">
        <f t="shared" si="7"/>
        <v>0.28000000000000003</v>
      </c>
      <c r="I197" s="137" t="s">
        <v>221</v>
      </c>
      <c r="J197" s="137">
        <v>1.45</v>
      </c>
      <c r="K197" s="137">
        <v>2.56</v>
      </c>
      <c r="L197" s="137">
        <v>18</v>
      </c>
      <c r="M197" s="137">
        <v>0.17</v>
      </c>
      <c r="N197" s="137">
        <v>0.22</v>
      </c>
      <c r="O197" s="138">
        <v>0.39</v>
      </c>
      <c r="P197" s="146">
        <f t="shared" ref="P197:P260" si="8">O197-AA197</f>
        <v>0.23</v>
      </c>
      <c r="Q197" s="137"/>
      <c r="R197" s="270"/>
      <c r="S197" s="270"/>
      <c r="T197" s="270"/>
      <c r="U197" s="270">
        <v>0.26</v>
      </c>
      <c r="V197" s="137">
        <v>0.23</v>
      </c>
      <c r="W197" s="270"/>
      <c r="X197" s="270"/>
      <c r="Y197" s="270"/>
      <c r="Z197" s="270"/>
      <c r="AA197" s="137">
        <v>0.16</v>
      </c>
      <c r="AB197" s="139"/>
      <c r="AC197" s="164"/>
    </row>
    <row r="198" spans="1:29" s="165" customFormat="1" x14ac:dyDescent="0.2">
      <c r="A198" s="164"/>
      <c r="B198" s="148">
        <v>56</v>
      </c>
      <c r="C198" s="160" t="s">
        <v>131</v>
      </c>
      <c r="D198" s="160" t="s">
        <v>158</v>
      </c>
      <c r="E198" s="290">
        <v>0.82</v>
      </c>
      <c r="F198" s="290"/>
      <c r="G198" s="160">
        <v>0.02</v>
      </c>
      <c r="H198" s="137">
        <f t="shared" si="7"/>
        <v>0.16000000000000003</v>
      </c>
      <c r="I198" s="160" t="s">
        <v>186</v>
      </c>
      <c r="J198" s="160">
        <v>1.4</v>
      </c>
      <c r="K198" s="160">
        <v>2.6</v>
      </c>
      <c r="L198" s="160">
        <v>203</v>
      </c>
      <c r="M198" s="160" t="s">
        <v>131</v>
      </c>
      <c r="N198" s="160" t="s">
        <v>131</v>
      </c>
      <c r="O198" s="160">
        <v>0.47</v>
      </c>
      <c r="P198" s="138">
        <f t="shared" si="8"/>
        <v>0.43</v>
      </c>
      <c r="Q198" s="160" t="s">
        <v>131</v>
      </c>
      <c r="R198" s="269"/>
      <c r="S198" s="269"/>
      <c r="T198" s="269"/>
      <c r="U198" s="269" t="s">
        <v>131</v>
      </c>
      <c r="V198" s="160">
        <v>0.09</v>
      </c>
      <c r="W198" s="269"/>
      <c r="X198" s="269"/>
      <c r="Y198" s="269"/>
      <c r="Z198" s="269"/>
      <c r="AA198" s="160">
        <v>0.04</v>
      </c>
      <c r="AB198" s="163" t="s">
        <v>336</v>
      </c>
      <c r="AC198" s="164"/>
    </row>
    <row r="199" spans="1:29" s="165" customFormat="1" x14ac:dyDescent="0.2">
      <c r="A199" s="164"/>
      <c r="B199" s="158"/>
      <c r="C199" s="145" t="s">
        <v>131</v>
      </c>
      <c r="D199" s="145" t="s">
        <v>70</v>
      </c>
      <c r="E199" s="287">
        <v>0.75</v>
      </c>
      <c r="F199" s="287"/>
      <c r="G199" s="145">
        <v>0.02</v>
      </c>
      <c r="H199" s="145">
        <f t="shared" si="7"/>
        <v>0.22999999999999998</v>
      </c>
      <c r="I199" s="154" t="s">
        <v>32</v>
      </c>
      <c r="J199" s="145">
        <v>1.3</v>
      </c>
      <c r="K199" s="145">
        <v>2.5</v>
      </c>
      <c r="L199" s="145">
        <v>154</v>
      </c>
      <c r="M199" s="145" t="s">
        <v>131</v>
      </c>
      <c r="N199" s="145" t="s">
        <v>131</v>
      </c>
      <c r="O199" s="145">
        <v>0.48</v>
      </c>
      <c r="P199" s="146">
        <f t="shared" si="8"/>
        <v>0.42</v>
      </c>
      <c r="Q199" s="145" t="s">
        <v>131</v>
      </c>
      <c r="R199" s="267"/>
      <c r="S199" s="267"/>
      <c r="T199" s="267"/>
      <c r="U199" s="267" t="s">
        <v>131</v>
      </c>
      <c r="V199" s="145">
        <v>0.11</v>
      </c>
      <c r="W199" s="267"/>
      <c r="X199" s="267"/>
      <c r="Y199" s="267"/>
      <c r="Z199" s="267"/>
      <c r="AA199" s="145">
        <v>0.06</v>
      </c>
      <c r="AB199" s="161"/>
      <c r="AC199" s="164"/>
    </row>
    <row r="200" spans="1:29" s="165" customFormat="1" x14ac:dyDescent="0.2">
      <c r="A200" s="164"/>
      <c r="B200" s="148">
        <v>57</v>
      </c>
      <c r="C200" s="160" t="s">
        <v>131</v>
      </c>
      <c r="D200" s="160" t="s">
        <v>158</v>
      </c>
      <c r="E200" s="290">
        <v>0.78</v>
      </c>
      <c r="F200" s="290"/>
      <c r="G200" s="160">
        <v>0.04</v>
      </c>
      <c r="H200" s="137">
        <f t="shared" si="7"/>
        <v>0.17999999999999994</v>
      </c>
      <c r="I200" s="160" t="s">
        <v>186</v>
      </c>
      <c r="J200" s="160">
        <v>1.5</v>
      </c>
      <c r="K200" s="160">
        <v>2.5</v>
      </c>
      <c r="L200" s="160">
        <v>28</v>
      </c>
      <c r="M200" s="160" t="s">
        <v>131</v>
      </c>
      <c r="N200" s="160" t="s">
        <v>131</v>
      </c>
      <c r="O200" s="160">
        <v>0.51</v>
      </c>
      <c r="P200" s="138">
        <f t="shared" si="8"/>
        <v>0.33</v>
      </c>
      <c r="Q200" s="160" t="s">
        <v>131</v>
      </c>
      <c r="R200" s="269"/>
      <c r="S200" s="269"/>
      <c r="T200" s="269"/>
      <c r="U200" s="269" t="s">
        <v>131</v>
      </c>
      <c r="V200" s="160">
        <v>0.25</v>
      </c>
      <c r="W200" s="269"/>
      <c r="X200" s="269"/>
      <c r="Y200" s="269"/>
      <c r="Z200" s="269"/>
      <c r="AA200" s="160">
        <v>0.18</v>
      </c>
      <c r="AB200" s="163" t="s">
        <v>336</v>
      </c>
      <c r="AC200" s="164"/>
    </row>
    <row r="201" spans="1:29" s="165" customFormat="1" x14ac:dyDescent="0.2">
      <c r="A201" s="164"/>
      <c r="B201" s="158"/>
      <c r="C201" s="145" t="s">
        <v>131</v>
      </c>
      <c r="D201" s="145" t="s">
        <v>70</v>
      </c>
      <c r="E201" s="287">
        <v>0.74</v>
      </c>
      <c r="F201" s="287"/>
      <c r="G201" s="145">
        <v>0.05</v>
      </c>
      <c r="H201" s="145">
        <f t="shared" si="7"/>
        <v>0.20999999999999996</v>
      </c>
      <c r="I201" s="154" t="s">
        <v>32</v>
      </c>
      <c r="J201" s="145">
        <v>1.6</v>
      </c>
      <c r="K201" s="145">
        <v>2.5</v>
      </c>
      <c r="L201" s="145">
        <v>33</v>
      </c>
      <c r="M201" s="145" t="s">
        <v>131</v>
      </c>
      <c r="N201" s="145" t="s">
        <v>131</v>
      </c>
      <c r="O201" s="146">
        <v>0.6</v>
      </c>
      <c r="P201" s="146">
        <f t="shared" si="8"/>
        <v>0.44999999999999996</v>
      </c>
      <c r="Q201" s="145" t="s">
        <v>131</v>
      </c>
      <c r="R201" s="267"/>
      <c r="S201" s="267"/>
      <c r="T201" s="267"/>
      <c r="U201" s="267" t="s">
        <v>131</v>
      </c>
      <c r="V201" s="145">
        <v>0.26</v>
      </c>
      <c r="W201" s="267"/>
      <c r="X201" s="267"/>
      <c r="Y201" s="267"/>
      <c r="Z201" s="267"/>
      <c r="AA201" s="145">
        <v>0.15</v>
      </c>
      <c r="AB201" s="161"/>
      <c r="AC201" s="164"/>
    </row>
    <row r="202" spans="1:29" s="165" customFormat="1" x14ac:dyDescent="0.2">
      <c r="A202" s="164"/>
      <c r="B202" s="148">
        <v>58</v>
      </c>
      <c r="C202" s="160" t="s">
        <v>154</v>
      </c>
      <c r="D202" s="160" t="s">
        <v>78</v>
      </c>
      <c r="E202" s="290">
        <v>0.02</v>
      </c>
      <c r="F202" s="290"/>
      <c r="G202" s="160">
        <v>0.06</v>
      </c>
      <c r="H202" s="137">
        <f t="shared" si="7"/>
        <v>0.91999999999999993</v>
      </c>
      <c r="I202" s="160" t="s">
        <v>194</v>
      </c>
      <c r="J202" s="160">
        <v>0.98</v>
      </c>
      <c r="K202" s="160">
        <v>2.57</v>
      </c>
      <c r="L202" s="160">
        <v>250</v>
      </c>
      <c r="M202" s="160">
        <v>0.16</v>
      </c>
      <c r="N202" s="162">
        <v>0.4</v>
      </c>
      <c r="O202" s="160">
        <v>0.56000000000000005</v>
      </c>
      <c r="P202" s="138">
        <f t="shared" si="8"/>
        <v>0.22000000000000003</v>
      </c>
      <c r="Q202" s="162"/>
      <c r="R202" s="272"/>
      <c r="S202" s="272"/>
      <c r="T202" s="272"/>
      <c r="U202" s="272">
        <v>0.4</v>
      </c>
      <c r="V202" s="162">
        <v>0.4</v>
      </c>
      <c r="W202" s="272"/>
      <c r="X202" s="272"/>
      <c r="Y202" s="272"/>
      <c r="Z202" s="272"/>
      <c r="AA202" s="160">
        <v>0.34</v>
      </c>
      <c r="AB202" s="163" t="s">
        <v>336</v>
      </c>
      <c r="AC202" s="164"/>
    </row>
    <row r="203" spans="1:29" s="165" customFormat="1" x14ac:dyDescent="0.2">
      <c r="A203" s="164"/>
      <c r="B203" s="136"/>
      <c r="C203" s="137" t="s">
        <v>18</v>
      </c>
      <c r="D203" s="141" t="s">
        <v>322</v>
      </c>
      <c r="E203" s="291">
        <v>0.02</v>
      </c>
      <c r="F203" s="291"/>
      <c r="G203" s="137">
        <v>0.03</v>
      </c>
      <c r="H203" s="137">
        <f t="shared" si="7"/>
        <v>0.95</v>
      </c>
      <c r="I203" s="137" t="s">
        <v>194</v>
      </c>
      <c r="J203" s="137">
        <v>0.98</v>
      </c>
      <c r="K203" s="137">
        <v>2.86</v>
      </c>
      <c r="L203" s="137">
        <v>84</v>
      </c>
      <c r="M203" s="137">
        <v>0.21</v>
      </c>
      <c r="N203" s="137">
        <v>0.42</v>
      </c>
      <c r="O203" s="137">
        <v>0.63</v>
      </c>
      <c r="P203" s="138">
        <f t="shared" si="8"/>
        <v>0.28000000000000003</v>
      </c>
      <c r="Q203" s="137"/>
      <c r="R203" s="270"/>
      <c r="S203" s="270"/>
      <c r="T203" s="270"/>
      <c r="U203" s="270">
        <v>0.41</v>
      </c>
      <c r="V203" s="138">
        <v>0.4</v>
      </c>
      <c r="W203" s="271"/>
      <c r="X203" s="271"/>
      <c r="Y203" s="271"/>
      <c r="Z203" s="271"/>
      <c r="AA203" s="137">
        <v>0.35</v>
      </c>
      <c r="AB203" s="139"/>
      <c r="AC203" s="164"/>
    </row>
    <row r="204" spans="1:29" s="165" customFormat="1" x14ac:dyDescent="0.2">
      <c r="A204" s="164"/>
      <c r="B204" s="136"/>
      <c r="C204" s="137" t="s">
        <v>19</v>
      </c>
      <c r="D204" s="137" t="s">
        <v>323</v>
      </c>
      <c r="E204" s="291">
        <v>0.03</v>
      </c>
      <c r="F204" s="291"/>
      <c r="G204" s="137">
        <v>0.01</v>
      </c>
      <c r="H204" s="137">
        <f t="shared" si="7"/>
        <v>0.96</v>
      </c>
      <c r="I204" s="137" t="s">
        <v>194</v>
      </c>
      <c r="J204" s="137">
        <v>1.03</v>
      </c>
      <c r="K204" s="137">
        <v>2.86</v>
      </c>
      <c r="L204" s="137">
        <v>110</v>
      </c>
      <c r="M204" s="137">
        <v>0.21</v>
      </c>
      <c r="N204" s="138">
        <v>0.4</v>
      </c>
      <c r="O204" s="137">
        <v>0.61</v>
      </c>
      <c r="P204" s="138">
        <f t="shared" si="8"/>
        <v>0.27999999999999997</v>
      </c>
      <c r="Q204" s="138"/>
      <c r="R204" s="271"/>
      <c r="S204" s="271"/>
      <c r="T204" s="271"/>
      <c r="U204" s="271">
        <v>0.4</v>
      </c>
      <c r="V204" s="137">
        <v>0.39</v>
      </c>
      <c r="W204" s="270"/>
      <c r="X204" s="270"/>
      <c r="Y204" s="270"/>
      <c r="Z204" s="270"/>
      <c r="AA204" s="137">
        <v>0.33</v>
      </c>
      <c r="AB204" s="139"/>
      <c r="AC204" s="164"/>
    </row>
    <row r="205" spans="1:29" s="165" customFormat="1" x14ac:dyDescent="0.2">
      <c r="A205" s="164"/>
      <c r="B205" s="136"/>
      <c r="C205" s="137" t="s">
        <v>75</v>
      </c>
      <c r="D205" s="137" t="s">
        <v>324</v>
      </c>
      <c r="E205" s="291">
        <v>0.03</v>
      </c>
      <c r="F205" s="291"/>
      <c r="G205" s="137">
        <v>0.04</v>
      </c>
      <c r="H205" s="137">
        <f t="shared" si="7"/>
        <v>0.92999999999999994</v>
      </c>
      <c r="I205" s="137" t="s">
        <v>194</v>
      </c>
      <c r="J205" s="137">
        <v>0.97</v>
      </c>
      <c r="K205" s="137">
        <v>2.86</v>
      </c>
      <c r="L205" s="137">
        <v>95</v>
      </c>
      <c r="M205" s="137">
        <v>0.22</v>
      </c>
      <c r="N205" s="138">
        <v>0.4</v>
      </c>
      <c r="O205" s="137">
        <v>0.62</v>
      </c>
      <c r="P205" s="138">
        <f t="shared" si="8"/>
        <v>0.32</v>
      </c>
      <c r="Q205" s="138"/>
      <c r="R205" s="271"/>
      <c r="S205" s="271"/>
      <c r="T205" s="271"/>
      <c r="U205" s="271">
        <v>0.4</v>
      </c>
      <c r="V205" s="137">
        <v>0.39</v>
      </c>
      <c r="W205" s="270"/>
      <c r="X205" s="270"/>
      <c r="Y205" s="270"/>
      <c r="Z205" s="270"/>
      <c r="AA205" s="138">
        <v>0.3</v>
      </c>
      <c r="AB205" s="139"/>
      <c r="AC205" s="164"/>
    </row>
    <row r="206" spans="1:29" s="165" customFormat="1" x14ac:dyDescent="0.2">
      <c r="A206" s="164"/>
      <c r="B206" s="136"/>
      <c r="C206" s="137" t="s">
        <v>76</v>
      </c>
      <c r="D206" s="137" t="s">
        <v>325</v>
      </c>
      <c r="E206" s="291">
        <v>0.03</v>
      </c>
      <c r="F206" s="291"/>
      <c r="G206" s="137">
        <v>0.04</v>
      </c>
      <c r="H206" s="137">
        <f t="shared" si="7"/>
        <v>0.92999999999999994</v>
      </c>
      <c r="I206" s="137" t="s">
        <v>194</v>
      </c>
      <c r="J206" s="137">
        <v>1.02</v>
      </c>
      <c r="K206" s="138">
        <v>2.9</v>
      </c>
      <c r="L206" s="137">
        <v>51</v>
      </c>
      <c r="M206" s="137">
        <v>0.18</v>
      </c>
      <c r="N206" s="137">
        <v>0.44</v>
      </c>
      <c r="O206" s="137">
        <v>0.62</v>
      </c>
      <c r="P206" s="138">
        <f t="shared" si="8"/>
        <v>0.31</v>
      </c>
      <c r="Q206" s="137"/>
      <c r="R206" s="270"/>
      <c r="S206" s="270"/>
      <c r="T206" s="270"/>
      <c r="U206" s="270">
        <v>0.44</v>
      </c>
      <c r="V206" s="137">
        <v>0.42</v>
      </c>
      <c r="W206" s="270"/>
      <c r="X206" s="270"/>
      <c r="Y206" s="270"/>
      <c r="Z206" s="270"/>
      <c r="AA206" s="137">
        <v>0.31</v>
      </c>
      <c r="AB206" s="139"/>
      <c r="AC206" s="164"/>
    </row>
    <row r="207" spans="1:29" s="165" customFormat="1" x14ac:dyDescent="0.2">
      <c r="A207" s="164"/>
      <c r="B207" s="158"/>
      <c r="C207" s="145" t="s">
        <v>77</v>
      </c>
      <c r="D207" s="145" t="s">
        <v>326</v>
      </c>
      <c r="E207" s="287">
        <v>0.02</v>
      </c>
      <c r="F207" s="287"/>
      <c r="G207" s="145">
        <v>0.05</v>
      </c>
      <c r="H207" s="145">
        <f t="shared" si="7"/>
        <v>0.92999999999999994</v>
      </c>
      <c r="I207" s="145" t="s">
        <v>194</v>
      </c>
      <c r="J207" s="146">
        <v>1</v>
      </c>
      <c r="K207" s="146">
        <v>2.9</v>
      </c>
      <c r="L207" s="145">
        <v>50</v>
      </c>
      <c r="M207" s="145">
        <v>0.19</v>
      </c>
      <c r="N207" s="145">
        <v>0.43</v>
      </c>
      <c r="O207" s="145">
        <v>0.63</v>
      </c>
      <c r="P207" s="146">
        <f t="shared" si="8"/>
        <v>0.32</v>
      </c>
      <c r="Q207" s="145"/>
      <c r="R207" s="267"/>
      <c r="S207" s="267"/>
      <c r="T207" s="267"/>
      <c r="U207" s="267">
        <v>0.44</v>
      </c>
      <c r="V207" s="146">
        <v>0.4</v>
      </c>
      <c r="W207" s="273"/>
      <c r="X207" s="273"/>
      <c r="Y207" s="273"/>
      <c r="Z207" s="273"/>
      <c r="AA207" s="145">
        <v>0.31</v>
      </c>
      <c r="AB207" s="161"/>
      <c r="AC207" s="164"/>
    </row>
    <row r="208" spans="1:29" s="165" customFormat="1" x14ac:dyDescent="0.2">
      <c r="A208" s="164"/>
      <c r="B208" s="148">
        <v>59</v>
      </c>
      <c r="C208" s="160" t="s">
        <v>17</v>
      </c>
      <c r="D208" s="160" t="s">
        <v>148</v>
      </c>
      <c r="E208" s="290">
        <v>0.16</v>
      </c>
      <c r="F208" s="290"/>
      <c r="G208" s="160">
        <v>0.16</v>
      </c>
      <c r="H208" s="137">
        <f t="shared" si="7"/>
        <v>0.67999999999999994</v>
      </c>
      <c r="I208" s="160" t="s">
        <v>194</v>
      </c>
      <c r="J208" s="162">
        <v>1.26</v>
      </c>
      <c r="K208" s="162">
        <v>2.63</v>
      </c>
      <c r="L208" s="160">
        <v>80</v>
      </c>
      <c r="M208" s="160">
        <v>0.13</v>
      </c>
      <c r="N208" s="160">
        <f t="shared" ref="N208:N235" si="9">O208-M208</f>
        <v>0.43000000000000005</v>
      </c>
      <c r="O208" s="160">
        <v>0.56000000000000005</v>
      </c>
      <c r="P208" s="138">
        <f t="shared" si="8"/>
        <v>0.28000000000000003</v>
      </c>
      <c r="Q208" s="160"/>
      <c r="R208" s="269"/>
      <c r="S208" s="269"/>
      <c r="T208" s="269"/>
      <c r="U208" s="269">
        <v>0.43</v>
      </c>
      <c r="V208" s="160">
        <v>0.38</v>
      </c>
      <c r="W208" s="269"/>
      <c r="X208" s="269"/>
      <c r="Y208" s="269"/>
      <c r="Z208" s="269"/>
      <c r="AA208" s="160">
        <v>0.28000000000000003</v>
      </c>
      <c r="AB208" s="163" t="s">
        <v>336</v>
      </c>
      <c r="AC208" s="164"/>
    </row>
    <row r="209" spans="1:29" s="165" customFormat="1" x14ac:dyDescent="0.2">
      <c r="A209" s="164"/>
      <c r="B209" s="136"/>
      <c r="C209" s="137" t="s">
        <v>18</v>
      </c>
      <c r="D209" s="137" t="s">
        <v>573</v>
      </c>
      <c r="E209" s="291">
        <v>0.14000000000000001</v>
      </c>
      <c r="F209" s="291"/>
      <c r="G209" s="137">
        <v>0.17</v>
      </c>
      <c r="H209" s="137">
        <f t="shared" si="7"/>
        <v>0.69</v>
      </c>
      <c r="I209" s="137" t="s">
        <v>194</v>
      </c>
      <c r="J209" s="138">
        <v>1.1299999999999999</v>
      </c>
      <c r="K209" s="138">
        <v>2.7</v>
      </c>
      <c r="L209" s="137">
        <v>130</v>
      </c>
      <c r="M209" s="137">
        <v>0.09</v>
      </c>
      <c r="N209" s="137">
        <f t="shared" si="9"/>
        <v>0.44000000000000006</v>
      </c>
      <c r="O209" s="137">
        <v>0.53</v>
      </c>
      <c r="P209" s="138">
        <f t="shared" si="8"/>
        <v>0.29000000000000004</v>
      </c>
      <c r="Q209" s="137"/>
      <c r="R209" s="270"/>
      <c r="S209" s="270"/>
      <c r="T209" s="270"/>
      <c r="U209" s="270">
        <v>0.44</v>
      </c>
      <c r="V209" s="137">
        <v>0.34</v>
      </c>
      <c r="W209" s="270"/>
      <c r="X209" s="270"/>
      <c r="Y209" s="270"/>
      <c r="Z209" s="270"/>
      <c r="AA209" s="137">
        <v>0.24</v>
      </c>
      <c r="AB209" s="139"/>
      <c r="AC209" s="164"/>
    </row>
    <row r="210" spans="1:29" s="165" customFormat="1" x14ac:dyDescent="0.2">
      <c r="A210" s="164"/>
      <c r="B210" s="136"/>
      <c r="C210" s="137" t="s">
        <v>19</v>
      </c>
      <c r="D210" s="137" t="s">
        <v>571</v>
      </c>
      <c r="E210" s="291">
        <v>0.13</v>
      </c>
      <c r="F210" s="291"/>
      <c r="G210" s="137">
        <v>0.17</v>
      </c>
      <c r="H210" s="137">
        <f t="shared" si="7"/>
        <v>0.7</v>
      </c>
      <c r="I210" s="137" t="s">
        <v>194</v>
      </c>
      <c r="J210" s="138">
        <v>1.1299999999999999</v>
      </c>
      <c r="K210" s="138">
        <v>2.7</v>
      </c>
      <c r="L210" s="137">
        <v>200</v>
      </c>
      <c r="M210" s="137">
        <v>0.12</v>
      </c>
      <c r="N210" s="137">
        <f t="shared" si="9"/>
        <v>0.42000000000000004</v>
      </c>
      <c r="O210" s="137">
        <v>0.54</v>
      </c>
      <c r="P210" s="138">
        <f t="shared" si="8"/>
        <v>0.30000000000000004</v>
      </c>
      <c r="Q210" s="137"/>
      <c r="R210" s="270"/>
      <c r="S210" s="270"/>
      <c r="T210" s="270"/>
      <c r="U210" s="270">
        <v>0.42</v>
      </c>
      <c r="V210" s="137">
        <v>0.39</v>
      </c>
      <c r="W210" s="270"/>
      <c r="X210" s="270"/>
      <c r="Y210" s="270"/>
      <c r="Z210" s="270"/>
      <c r="AA210" s="137">
        <v>0.24</v>
      </c>
      <c r="AB210" s="139"/>
      <c r="AC210" s="164"/>
    </row>
    <row r="211" spans="1:29" s="165" customFormat="1" x14ac:dyDescent="0.2">
      <c r="A211" s="164"/>
      <c r="B211" s="158"/>
      <c r="C211" s="145" t="s">
        <v>75</v>
      </c>
      <c r="D211" s="145" t="s">
        <v>572</v>
      </c>
      <c r="E211" s="287">
        <v>0.13</v>
      </c>
      <c r="F211" s="287"/>
      <c r="G211" s="145">
        <v>0.14000000000000001</v>
      </c>
      <c r="H211" s="145">
        <f t="shared" si="7"/>
        <v>0.73</v>
      </c>
      <c r="I211" s="145" t="s">
        <v>194</v>
      </c>
      <c r="J211" s="146">
        <v>1.17</v>
      </c>
      <c r="K211" s="146">
        <v>2.74</v>
      </c>
      <c r="L211" s="145">
        <v>45</v>
      </c>
      <c r="M211" s="145">
        <v>7.0000000000000007E-2</v>
      </c>
      <c r="N211" s="145">
        <f t="shared" si="9"/>
        <v>0.48000000000000004</v>
      </c>
      <c r="O211" s="145">
        <v>0.55000000000000004</v>
      </c>
      <c r="P211" s="146">
        <f t="shared" si="8"/>
        <v>0.30000000000000004</v>
      </c>
      <c r="Q211" s="145"/>
      <c r="R211" s="267"/>
      <c r="S211" s="267"/>
      <c r="T211" s="267"/>
      <c r="U211" s="267">
        <v>0.48</v>
      </c>
      <c r="V211" s="145">
        <v>0.45</v>
      </c>
      <c r="W211" s="267"/>
      <c r="X211" s="267"/>
      <c r="Y211" s="267"/>
      <c r="Z211" s="267"/>
      <c r="AA211" s="145">
        <v>0.25</v>
      </c>
      <c r="AB211" s="161"/>
      <c r="AC211" s="164"/>
    </row>
    <row r="212" spans="1:29" s="165" customFormat="1" x14ac:dyDescent="0.2">
      <c r="A212" s="164"/>
      <c r="B212" s="136">
        <v>60</v>
      </c>
      <c r="C212" s="160" t="s">
        <v>17</v>
      </c>
      <c r="D212" s="137" t="s">
        <v>78</v>
      </c>
      <c r="E212" s="290">
        <v>0.26</v>
      </c>
      <c r="F212" s="290"/>
      <c r="G212" s="137">
        <v>0.22</v>
      </c>
      <c r="H212" s="137">
        <f t="shared" si="7"/>
        <v>0.52</v>
      </c>
      <c r="I212" s="137" t="s">
        <v>6</v>
      </c>
      <c r="J212" s="138">
        <v>0.99</v>
      </c>
      <c r="K212" s="138">
        <v>2.67</v>
      </c>
      <c r="L212" s="137">
        <v>250</v>
      </c>
      <c r="M212" s="137">
        <v>0.22</v>
      </c>
      <c r="N212" s="137">
        <f t="shared" si="9"/>
        <v>0.37</v>
      </c>
      <c r="O212" s="137">
        <v>0.59</v>
      </c>
      <c r="P212" s="138">
        <f t="shared" si="8"/>
        <v>0.35</v>
      </c>
      <c r="Q212" s="137"/>
      <c r="R212" s="270"/>
      <c r="S212" s="270"/>
      <c r="T212" s="270"/>
      <c r="U212" s="270">
        <v>0.37</v>
      </c>
      <c r="V212" s="137">
        <v>0.35</v>
      </c>
      <c r="W212" s="270"/>
      <c r="X212" s="270"/>
      <c r="Y212" s="270"/>
      <c r="Z212" s="270"/>
      <c r="AA212" s="137">
        <v>0.24</v>
      </c>
      <c r="AB212" s="139" t="s">
        <v>336</v>
      </c>
      <c r="AC212" s="164"/>
    </row>
    <row r="213" spans="1:29" s="165" customFormat="1" x14ac:dyDescent="0.2">
      <c r="A213" s="164"/>
      <c r="B213" s="136"/>
      <c r="C213" s="137" t="s">
        <v>18</v>
      </c>
      <c r="D213" s="141" t="s">
        <v>574</v>
      </c>
      <c r="E213" s="291">
        <v>0.19</v>
      </c>
      <c r="F213" s="291"/>
      <c r="G213" s="137">
        <v>0.22</v>
      </c>
      <c r="H213" s="137">
        <f t="shared" si="7"/>
        <v>0.59000000000000008</v>
      </c>
      <c r="I213" s="137" t="s">
        <v>6</v>
      </c>
      <c r="J213" s="138">
        <v>1.17</v>
      </c>
      <c r="K213" s="138">
        <v>2.74</v>
      </c>
      <c r="L213" s="137">
        <v>250</v>
      </c>
      <c r="M213" s="137">
        <v>0.12</v>
      </c>
      <c r="N213" s="137">
        <f t="shared" si="9"/>
        <v>0.39</v>
      </c>
      <c r="O213" s="137">
        <v>0.51</v>
      </c>
      <c r="P213" s="138">
        <f t="shared" si="8"/>
        <v>0.27</v>
      </c>
      <c r="Q213" s="137"/>
      <c r="R213" s="270"/>
      <c r="S213" s="270"/>
      <c r="T213" s="270"/>
      <c r="U213" s="270">
        <v>0.39</v>
      </c>
      <c r="V213" s="137">
        <v>0.37</v>
      </c>
      <c r="W213" s="270"/>
      <c r="X213" s="270"/>
      <c r="Y213" s="270"/>
      <c r="Z213" s="270"/>
      <c r="AA213" s="137">
        <v>0.24</v>
      </c>
      <c r="AB213" s="139"/>
      <c r="AC213" s="164"/>
    </row>
    <row r="214" spans="1:29" s="165" customFormat="1" x14ac:dyDescent="0.2">
      <c r="A214" s="164"/>
      <c r="B214" s="136"/>
      <c r="C214" s="137" t="s">
        <v>19</v>
      </c>
      <c r="D214" s="137" t="s">
        <v>575</v>
      </c>
      <c r="E214" s="291">
        <v>0.18</v>
      </c>
      <c r="F214" s="291"/>
      <c r="G214" s="137">
        <v>0.17</v>
      </c>
      <c r="H214" s="137">
        <f t="shared" si="7"/>
        <v>0.64999999999999991</v>
      </c>
      <c r="I214" s="137" t="s">
        <v>194</v>
      </c>
      <c r="J214" s="138">
        <v>1.0900000000000001</v>
      </c>
      <c r="K214" s="138">
        <v>2.78</v>
      </c>
      <c r="L214" s="137">
        <v>200</v>
      </c>
      <c r="M214" s="137">
        <v>0.12</v>
      </c>
      <c r="N214" s="137">
        <f t="shared" si="9"/>
        <v>0.43000000000000005</v>
      </c>
      <c r="O214" s="137">
        <v>0.55000000000000004</v>
      </c>
      <c r="P214" s="138">
        <f t="shared" si="8"/>
        <v>0.32000000000000006</v>
      </c>
      <c r="Q214" s="137"/>
      <c r="R214" s="270"/>
      <c r="S214" s="270"/>
      <c r="T214" s="270"/>
      <c r="U214" s="270">
        <v>0.43</v>
      </c>
      <c r="V214" s="138">
        <v>0.4</v>
      </c>
      <c r="W214" s="271"/>
      <c r="X214" s="271"/>
      <c r="Y214" s="271"/>
      <c r="Z214" s="271"/>
      <c r="AA214" s="137">
        <v>0.23</v>
      </c>
      <c r="AB214" s="139"/>
      <c r="AC214" s="164"/>
    </row>
    <row r="215" spans="1:29" s="165" customFormat="1" x14ac:dyDescent="0.2">
      <c r="A215" s="164"/>
      <c r="B215" s="136"/>
      <c r="C215" s="137" t="s">
        <v>75</v>
      </c>
      <c r="D215" s="137" t="s">
        <v>576</v>
      </c>
      <c r="E215" s="291">
        <v>0.18</v>
      </c>
      <c r="F215" s="291"/>
      <c r="G215" s="137">
        <v>0.17</v>
      </c>
      <c r="H215" s="137">
        <f t="shared" si="7"/>
        <v>0.64999999999999991</v>
      </c>
      <c r="I215" s="137" t="s">
        <v>194</v>
      </c>
      <c r="J215" s="138">
        <v>1.05</v>
      </c>
      <c r="K215" s="138">
        <v>2.78</v>
      </c>
      <c r="L215" s="137">
        <v>144</v>
      </c>
      <c r="M215" s="137">
        <v>0.1</v>
      </c>
      <c r="N215" s="137">
        <f t="shared" si="9"/>
        <v>0.45000000000000007</v>
      </c>
      <c r="O215" s="137">
        <v>0.55000000000000004</v>
      </c>
      <c r="P215" s="138">
        <f t="shared" si="8"/>
        <v>0.33000000000000007</v>
      </c>
      <c r="Q215" s="137"/>
      <c r="R215" s="270"/>
      <c r="S215" s="270"/>
      <c r="T215" s="270"/>
      <c r="U215" s="270">
        <v>0.45</v>
      </c>
      <c r="V215" s="137">
        <v>0.42</v>
      </c>
      <c r="W215" s="270"/>
      <c r="X215" s="270"/>
      <c r="Y215" s="270"/>
      <c r="Z215" s="270"/>
      <c r="AA215" s="137">
        <v>0.22</v>
      </c>
      <c r="AB215" s="139"/>
      <c r="AC215" s="164"/>
    </row>
    <row r="216" spans="1:29" s="165" customFormat="1" x14ac:dyDescent="0.2">
      <c r="A216" s="164"/>
      <c r="B216" s="158"/>
      <c r="C216" s="145" t="s">
        <v>76</v>
      </c>
      <c r="D216" s="145" t="s">
        <v>577</v>
      </c>
      <c r="E216" s="287">
        <v>0.18</v>
      </c>
      <c r="F216" s="287"/>
      <c r="G216" s="145">
        <v>0.15</v>
      </c>
      <c r="H216" s="145">
        <f t="shared" si="7"/>
        <v>0.66999999999999993</v>
      </c>
      <c r="I216" s="145" t="s">
        <v>194</v>
      </c>
      <c r="J216" s="146">
        <v>1.1200000000000001</v>
      </c>
      <c r="K216" s="146">
        <v>2.74</v>
      </c>
      <c r="L216" s="145">
        <v>95</v>
      </c>
      <c r="M216" s="145">
        <v>0.12</v>
      </c>
      <c r="N216" s="145">
        <f t="shared" si="9"/>
        <v>0.42000000000000004</v>
      </c>
      <c r="O216" s="145">
        <v>0.54</v>
      </c>
      <c r="P216" s="146">
        <f t="shared" si="8"/>
        <v>0.30000000000000004</v>
      </c>
      <c r="Q216" s="145"/>
      <c r="R216" s="267"/>
      <c r="S216" s="267"/>
      <c r="T216" s="267"/>
      <c r="U216" s="267">
        <v>0.42</v>
      </c>
      <c r="V216" s="145">
        <v>0.39</v>
      </c>
      <c r="W216" s="267"/>
      <c r="X216" s="267"/>
      <c r="Y216" s="267"/>
      <c r="Z216" s="267"/>
      <c r="AA216" s="145">
        <v>0.24</v>
      </c>
      <c r="AB216" s="161"/>
      <c r="AC216" s="164"/>
    </row>
    <row r="217" spans="1:29" s="165" customFormat="1" x14ac:dyDescent="0.2">
      <c r="A217" s="164"/>
      <c r="B217" s="136">
        <v>61</v>
      </c>
      <c r="C217" s="160" t="s">
        <v>17</v>
      </c>
      <c r="D217" s="137" t="s">
        <v>84</v>
      </c>
      <c r="E217" s="290">
        <v>0.33</v>
      </c>
      <c r="F217" s="290"/>
      <c r="G217" s="137">
        <v>0.18</v>
      </c>
      <c r="H217" s="137">
        <f t="shared" si="7"/>
        <v>0.49000000000000005</v>
      </c>
      <c r="I217" s="137" t="s">
        <v>6</v>
      </c>
      <c r="J217" s="138">
        <v>1.21</v>
      </c>
      <c r="K217" s="138">
        <v>2.63</v>
      </c>
      <c r="L217" s="137">
        <v>250</v>
      </c>
      <c r="M217" s="137">
        <v>0.11</v>
      </c>
      <c r="N217" s="137">
        <f t="shared" si="9"/>
        <v>0.41000000000000003</v>
      </c>
      <c r="O217" s="137">
        <v>0.52</v>
      </c>
      <c r="P217" s="138">
        <f t="shared" si="8"/>
        <v>0.25</v>
      </c>
      <c r="Q217" s="137"/>
      <c r="R217" s="270"/>
      <c r="S217" s="270"/>
      <c r="T217" s="270"/>
      <c r="U217" s="270">
        <v>0.41</v>
      </c>
      <c r="V217" s="137">
        <v>0.39</v>
      </c>
      <c r="W217" s="270"/>
      <c r="X217" s="270"/>
      <c r="Y217" s="270"/>
      <c r="Z217" s="270"/>
      <c r="AA217" s="137">
        <v>0.27</v>
      </c>
      <c r="AB217" s="139" t="s">
        <v>336</v>
      </c>
      <c r="AC217" s="164"/>
    </row>
    <row r="218" spans="1:29" s="165" customFormat="1" x14ac:dyDescent="0.2">
      <c r="A218" s="164"/>
      <c r="B218" s="136"/>
      <c r="C218" s="137" t="s">
        <v>18</v>
      </c>
      <c r="D218" s="141" t="s">
        <v>578</v>
      </c>
      <c r="E218" s="291">
        <v>0.32</v>
      </c>
      <c r="F218" s="291"/>
      <c r="G218" s="137">
        <v>0.14000000000000001</v>
      </c>
      <c r="H218" s="137">
        <f t="shared" si="7"/>
        <v>0.54</v>
      </c>
      <c r="I218" s="137" t="s">
        <v>6</v>
      </c>
      <c r="J218" s="138">
        <v>1.19</v>
      </c>
      <c r="K218" s="138">
        <v>2.6</v>
      </c>
      <c r="L218" s="137">
        <v>77</v>
      </c>
      <c r="M218" s="137">
        <v>0.2</v>
      </c>
      <c r="N218" s="137">
        <f t="shared" si="9"/>
        <v>0.35000000000000003</v>
      </c>
      <c r="O218" s="137">
        <v>0.55000000000000004</v>
      </c>
      <c r="P218" s="138">
        <f t="shared" si="8"/>
        <v>0.33000000000000007</v>
      </c>
      <c r="Q218" s="137"/>
      <c r="R218" s="270"/>
      <c r="S218" s="270"/>
      <c r="T218" s="270"/>
      <c r="U218" s="270">
        <v>0.35</v>
      </c>
      <c r="V218" s="137">
        <v>0.33</v>
      </c>
      <c r="W218" s="270"/>
      <c r="X218" s="270"/>
      <c r="Y218" s="270"/>
      <c r="Z218" s="270"/>
      <c r="AA218" s="137">
        <v>0.22</v>
      </c>
      <c r="AB218" s="139"/>
      <c r="AC218" s="164"/>
    </row>
    <row r="219" spans="1:29" s="165" customFormat="1" x14ac:dyDescent="0.2">
      <c r="A219" s="164"/>
      <c r="B219" s="136"/>
      <c r="C219" s="137" t="s">
        <v>19</v>
      </c>
      <c r="D219" s="137" t="s">
        <v>579</v>
      </c>
      <c r="E219" s="291">
        <v>0.31</v>
      </c>
      <c r="F219" s="291"/>
      <c r="G219" s="137">
        <v>0.12</v>
      </c>
      <c r="H219" s="137">
        <f t="shared" si="7"/>
        <v>0.57000000000000006</v>
      </c>
      <c r="I219" s="137" t="s">
        <v>6</v>
      </c>
      <c r="J219" s="138">
        <v>1.08</v>
      </c>
      <c r="K219" s="138">
        <v>2.56</v>
      </c>
      <c r="L219" s="137">
        <v>250</v>
      </c>
      <c r="M219" s="137">
        <v>0.19</v>
      </c>
      <c r="N219" s="137">
        <f t="shared" si="9"/>
        <v>0.37000000000000005</v>
      </c>
      <c r="O219" s="137">
        <v>0.56000000000000005</v>
      </c>
      <c r="P219" s="138">
        <f t="shared" si="8"/>
        <v>0.38000000000000006</v>
      </c>
      <c r="Q219" s="137"/>
      <c r="R219" s="270"/>
      <c r="S219" s="270"/>
      <c r="T219" s="270"/>
      <c r="U219" s="270">
        <v>0.37</v>
      </c>
      <c r="V219" s="137">
        <v>0.32</v>
      </c>
      <c r="W219" s="270"/>
      <c r="X219" s="270"/>
      <c r="Y219" s="270"/>
      <c r="Z219" s="270"/>
      <c r="AA219" s="137">
        <v>0.18</v>
      </c>
      <c r="AB219" s="139"/>
      <c r="AC219" s="164"/>
    </row>
    <row r="220" spans="1:29" s="165" customFormat="1" x14ac:dyDescent="0.2">
      <c r="A220" s="164"/>
      <c r="B220" s="136"/>
      <c r="C220" s="137" t="s">
        <v>75</v>
      </c>
      <c r="D220" s="137" t="s">
        <v>580</v>
      </c>
      <c r="E220" s="287">
        <v>0.28000000000000003</v>
      </c>
      <c r="F220" s="287"/>
      <c r="G220" s="137">
        <v>0.15</v>
      </c>
      <c r="H220" s="145">
        <f t="shared" si="7"/>
        <v>0.56999999999999995</v>
      </c>
      <c r="I220" s="145" t="s">
        <v>6</v>
      </c>
      <c r="J220" s="138">
        <v>1.08</v>
      </c>
      <c r="K220" s="138">
        <v>2.56</v>
      </c>
      <c r="L220" s="137">
        <v>221</v>
      </c>
      <c r="M220" s="137">
        <v>0.18</v>
      </c>
      <c r="N220" s="137">
        <f t="shared" si="9"/>
        <v>0.38000000000000006</v>
      </c>
      <c r="O220" s="137">
        <v>0.56000000000000005</v>
      </c>
      <c r="P220" s="146">
        <f t="shared" si="8"/>
        <v>0.37000000000000005</v>
      </c>
      <c r="Q220" s="145"/>
      <c r="R220" s="267"/>
      <c r="S220" s="267"/>
      <c r="T220" s="267"/>
      <c r="U220" s="267">
        <v>0.38</v>
      </c>
      <c r="V220" s="145">
        <v>0.34</v>
      </c>
      <c r="W220" s="267"/>
      <c r="X220" s="267"/>
      <c r="Y220" s="267"/>
      <c r="Z220" s="267"/>
      <c r="AA220" s="145">
        <v>0.19</v>
      </c>
      <c r="AB220" s="139"/>
      <c r="AC220" s="164"/>
    </row>
    <row r="221" spans="1:29" s="165" customFormat="1" x14ac:dyDescent="0.2">
      <c r="A221" s="164"/>
      <c r="B221" s="148">
        <v>62</v>
      </c>
      <c r="C221" s="160" t="s">
        <v>567</v>
      </c>
      <c r="D221" s="160" t="s">
        <v>133</v>
      </c>
      <c r="E221" s="290">
        <v>0.57999999999999996</v>
      </c>
      <c r="F221" s="290"/>
      <c r="G221" s="162">
        <v>0.1</v>
      </c>
      <c r="H221" s="137">
        <f t="shared" si="7"/>
        <v>0.32000000000000006</v>
      </c>
      <c r="I221" s="137" t="s">
        <v>221</v>
      </c>
      <c r="J221" s="162">
        <v>1.3</v>
      </c>
      <c r="K221" s="160">
        <v>2.4700000000000002</v>
      </c>
      <c r="L221" s="160">
        <v>90</v>
      </c>
      <c r="M221" s="162">
        <v>0.1</v>
      </c>
      <c r="N221" s="160">
        <f t="shared" si="9"/>
        <v>0.37</v>
      </c>
      <c r="O221" s="160">
        <v>0.47</v>
      </c>
      <c r="P221" s="138">
        <f t="shared" si="8"/>
        <v>0.21999999999999997</v>
      </c>
      <c r="Q221" s="137"/>
      <c r="R221" s="270"/>
      <c r="S221" s="270"/>
      <c r="T221" s="270"/>
      <c r="U221" s="270">
        <v>0.37</v>
      </c>
      <c r="V221" s="137">
        <v>0.36</v>
      </c>
      <c r="W221" s="270"/>
      <c r="X221" s="270"/>
      <c r="Y221" s="270"/>
      <c r="Z221" s="270"/>
      <c r="AA221" s="137">
        <v>0.25</v>
      </c>
      <c r="AB221" s="163" t="s">
        <v>336</v>
      </c>
      <c r="AC221" s="164"/>
    </row>
    <row r="222" spans="1:29" s="165" customFormat="1" x14ac:dyDescent="0.2">
      <c r="A222" s="164"/>
      <c r="B222" s="136"/>
      <c r="C222" s="137" t="s">
        <v>19</v>
      </c>
      <c r="D222" s="137" t="s">
        <v>269</v>
      </c>
      <c r="E222" s="291">
        <v>0.46</v>
      </c>
      <c r="F222" s="291"/>
      <c r="G222" s="137">
        <v>0.09</v>
      </c>
      <c r="H222" s="137">
        <f t="shared" si="7"/>
        <v>0.45</v>
      </c>
      <c r="I222" s="137" t="s">
        <v>569</v>
      </c>
      <c r="J222" s="137">
        <v>1.42</v>
      </c>
      <c r="K222" s="137">
        <v>2.56</v>
      </c>
      <c r="L222" s="137">
        <v>2</v>
      </c>
      <c r="M222" s="137">
        <v>0.06</v>
      </c>
      <c r="N222" s="137">
        <f t="shared" si="9"/>
        <v>0.39</v>
      </c>
      <c r="O222" s="137">
        <v>0.45</v>
      </c>
      <c r="P222" s="138">
        <f t="shared" si="8"/>
        <v>0.16999999999999998</v>
      </c>
      <c r="Q222" s="137"/>
      <c r="R222" s="270"/>
      <c r="S222" s="270"/>
      <c r="T222" s="270"/>
      <c r="U222" s="270">
        <v>0.38</v>
      </c>
      <c r="V222" s="137">
        <v>0.37</v>
      </c>
      <c r="W222" s="270"/>
      <c r="X222" s="270"/>
      <c r="Y222" s="270"/>
      <c r="Z222" s="270"/>
      <c r="AA222" s="137">
        <v>0.28000000000000003</v>
      </c>
      <c r="AB222" s="139"/>
      <c r="AC222" s="164"/>
    </row>
    <row r="223" spans="1:29" s="165" customFormat="1" x14ac:dyDescent="0.2">
      <c r="A223" s="164"/>
      <c r="B223" s="158"/>
      <c r="C223" s="145" t="s">
        <v>188</v>
      </c>
      <c r="D223" s="145" t="s">
        <v>330</v>
      </c>
      <c r="E223" s="287">
        <v>0.28999999999999998</v>
      </c>
      <c r="F223" s="287"/>
      <c r="G223" s="145">
        <v>0.09</v>
      </c>
      <c r="H223" s="145">
        <f t="shared" si="7"/>
        <v>0.62000000000000011</v>
      </c>
      <c r="I223" s="145" t="s">
        <v>194</v>
      </c>
      <c r="J223" s="145">
        <v>1.34</v>
      </c>
      <c r="K223" s="145">
        <v>2.56</v>
      </c>
      <c r="L223" s="145">
        <v>2</v>
      </c>
      <c r="M223" s="145">
        <v>0.09</v>
      </c>
      <c r="N223" s="145">
        <f t="shared" si="9"/>
        <v>0.39</v>
      </c>
      <c r="O223" s="145">
        <v>0.48</v>
      </c>
      <c r="P223" s="146">
        <f t="shared" si="8"/>
        <v>0.16999999999999998</v>
      </c>
      <c r="Q223" s="145"/>
      <c r="R223" s="267"/>
      <c r="S223" s="267"/>
      <c r="T223" s="267"/>
      <c r="U223" s="267">
        <v>0.39</v>
      </c>
      <c r="V223" s="145">
        <v>0.38</v>
      </c>
      <c r="W223" s="267"/>
      <c r="X223" s="267"/>
      <c r="Y223" s="267"/>
      <c r="Z223" s="267"/>
      <c r="AA223" s="145">
        <v>0.31</v>
      </c>
      <c r="AB223" s="161"/>
      <c r="AC223" s="164"/>
    </row>
    <row r="224" spans="1:29" s="165" customFormat="1" x14ac:dyDescent="0.2">
      <c r="A224" s="164"/>
      <c r="B224" s="148">
        <v>63</v>
      </c>
      <c r="C224" s="160" t="s">
        <v>567</v>
      </c>
      <c r="D224" s="160" t="s">
        <v>138</v>
      </c>
      <c r="E224" s="290">
        <v>0.28000000000000003</v>
      </c>
      <c r="F224" s="290"/>
      <c r="G224" s="160">
        <v>0.17</v>
      </c>
      <c r="H224" s="137">
        <f t="shared" si="7"/>
        <v>0.54999999999999993</v>
      </c>
      <c r="I224" s="160" t="s">
        <v>6</v>
      </c>
      <c r="J224" s="160">
        <v>0.87</v>
      </c>
      <c r="K224" s="160">
        <v>2.35</v>
      </c>
      <c r="L224" s="160">
        <v>250</v>
      </c>
      <c r="M224" s="160">
        <v>0.22</v>
      </c>
      <c r="N224" s="160">
        <f t="shared" si="9"/>
        <v>0.33000000000000007</v>
      </c>
      <c r="O224" s="160">
        <v>0.55000000000000004</v>
      </c>
      <c r="P224" s="162">
        <f t="shared" si="8"/>
        <v>0.34000000000000008</v>
      </c>
      <c r="Q224" s="160"/>
      <c r="R224" s="269"/>
      <c r="S224" s="269"/>
      <c r="T224" s="269"/>
      <c r="U224" s="269">
        <v>0.33</v>
      </c>
      <c r="V224" s="162">
        <v>0.3</v>
      </c>
      <c r="W224" s="272"/>
      <c r="X224" s="272"/>
      <c r="Y224" s="272"/>
      <c r="Z224" s="272"/>
      <c r="AA224" s="160">
        <v>0.21</v>
      </c>
      <c r="AB224" s="163" t="s">
        <v>336</v>
      </c>
      <c r="AC224" s="164"/>
    </row>
    <row r="225" spans="1:29" s="165" customFormat="1" x14ac:dyDescent="0.2">
      <c r="A225" s="164"/>
      <c r="B225" s="158"/>
      <c r="C225" s="145" t="s">
        <v>19</v>
      </c>
      <c r="D225" s="145" t="s">
        <v>570</v>
      </c>
      <c r="E225" s="287">
        <v>0.23</v>
      </c>
      <c r="F225" s="287"/>
      <c r="G225" s="145">
        <v>0.15</v>
      </c>
      <c r="H225" s="145">
        <f t="shared" si="7"/>
        <v>0.62</v>
      </c>
      <c r="I225" s="145" t="s">
        <v>194</v>
      </c>
      <c r="J225" s="145">
        <v>0.98</v>
      </c>
      <c r="K225" s="145">
        <v>2.5299999999999998</v>
      </c>
      <c r="L225" s="145">
        <v>104</v>
      </c>
      <c r="M225" s="146">
        <v>0.2</v>
      </c>
      <c r="N225" s="145">
        <f t="shared" si="9"/>
        <v>0.38999999999999996</v>
      </c>
      <c r="O225" s="145">
        <v>0.59</v>
      </c>
      <c r="P225" s="146">
        <f t="shared" si="8"/>
        <v>0.32999999999999996</v>
      </c>
      <c r="Q225" s="145"/>
      <c r="R225" s="267"/>
      <c r="S225" s="267"/>
      <c r="T225" s="267"/>
      <c r="U225" s="267">
        <v>0.39</v>
      </c>
      <c r="V225" s="145">
        <v>0.35</v>
      </c>
      <c r="W225" s="267"/>
      <c r="X225" s="267"/>
      <c r="Y225" s="267"/>
      <c r="Z225" s="267"/>
      <c r="AA225" s="145">
        <v>0.26</v>
      </c>
      <c r="AB225" s="161"/>
      <c r="AC225" s="164"/>
    </row>
    <row r="226" spans="1:29" s="165" customFormat="1" x14ac:dyDescent="0.2">
      <c r="A226" s="164"/>
      <c r="B226" s="148">
        <v>64</v>
      </c>
      <c r="C226" s="160" t="s">
        <v>154</v>
      </c>
      <c r="D226" s="160" t="s">
        <v>36</v>
      </c>
      <c r="E226" s="290">
        <v>0.92</v>
      </c>
      <c r="F226" s="290"/>
      <c r="G226" s="160">
        <v>0.01</v>
      </c>
      <c r="H226" s="137">
        <f t="shared" si="7"/>
        <v>6.9999999999999951E-2</v>
      </c>
      <c r="I226" s="160" t="s">
        <v>2</v>
      </c>
      <c r="J226" s="162">
        <v>1.5</v>
      </c>
      <c r="K226" s="160">
        <v>2.5299999999999998</v>
      </c>
      <c r="L226" s="160">
        <v>250</v>
      </c>
      <c r="M226" s="162">
        <v>0.32</v>
      </c>
      <c r="N226" s="160">
        <f t="shared" si="9"/>
        <v>8.9999999999999969E-2</v>
      </c>
      <c r="O226" s="160">
        <v>0.41</v>
      </c>
      <c r="P226" s="138">
        <f t="shared" si="8"/>
        <v>0.38999999999999996</v>
      </c>
      <c r="Q226" s="137"/>
      <c r="R226" s="270"/>
      <c r="S226" s="270"/>
      <c r="T226" s="270"/>
      <c r="U226" s="270">
        <v>0.09</v>
      </c>
      <c r="V226" s="137">
        <v>0.06</v>
      </c>
      <c r="W226" s="270"/>
      <c r="X226" s="270"/>
      <c r="Y226" s="270"/>
      <c r="Z226" s="270"/>
      <c r="AA226" s="137">
        <v>0.02</v>
      </c>
      <c r="AB226" s="163" t="s">
        <v>336</v>
      </c>
      <c r="AC226" s="164"/>
    </row>
    <row r="227" spans="1:29" s="165" customFormat="1" x14ac:dyDescent="0.2">
      <c r="A227" s="164"/>
      <c r="B227" s="136"/>
      <c r="C227" s="137" t="s">
        <v>106</v>
      </c>
      <c r="D227" s="137" t="s">
        <v>37</v>
      </c>
      <c r="E227" s="291">
        <v>0.95</v>
      </c>
      <c r="F227" s="291"/>
      <c r="G227" s="137">
        <v>0.01</v>
      </c>
      <c r="H227" s="137">
        <f t="shared" si="7"/>
        <v>4.0000000000000036E-2</v>
      </c>
      <c r="I227" s="137" t="s">
        <v>2</v>
      </c>
      <c r="J227" s="137">
        <v>1.49</v>
      </c>
      <c r="K227" s="137">
        <v>2.56</v>
      </c>
      <c r="L227" s="137">
        <v>250</v>
      </c>
      <c r="M227" s="138">
        <v>0.33</v>
      </c>
      <c r="N227" s="137">
        <f t="shared" si="9"/>
        <v>8.9999999999999969E-2</v>
      </c>
      <c r="O227" s="137">
        <v>0.42</v>
      </c>
      <c r="P227" s="138">
        <f t="shared" si="8"/>
        <v>0.39</v>
      </c>
      <c r="Q227" s="137"/>
      <c r="R227" s="270"/>
      <c r="S227" s="270"/>
      <c r="T227" s="270"/>
      <c r="U227" s="270">
        <v>0.09</v>
      </c>
      <c r="V227" s="137">
        <v>0.08</v>
      </c>
      <c r="W227" s="270"/>
      <c r="X227" s="270"/>
      <c r="Y227" s="270"/>
      <c r="Z227" s="270"/>
      <c r="AA227" s="137">
        <v>0.03</v>
      </c>
      <c r="AB227" s="139"/>
      <c r="AC227" s="164"/>
    </row>
    <row r="228" spans="1:29" s="165" customFormat="1" x14ac:dyDescent="0.2">
      <c r="A228" s="164"/>
      <c r="B228" s="136"/>
      <c r="C228" s="137" t="s">
        <v>278</v>
      </c>
      <c r="D228" s="137" t="s">
        <v>581</v>
      </c>
      <c r="E228" s="291">
        <v>0.94</v>
      </c>
      <c r="F228" s="291"/>
      <c r="G228" s="137">
        <v>0.02</v>
      </c>
      <c r="H228" s="137">
        <f t="shared" si="7"/>
        <v>4.0000000000000036E-2</v>
      </c>
      <c r="I228" s="137" t="s">
        <v>2</v>
      </c>
      <c r="J228" s="138">
        <v>1.5</v>
      </c>
      <c r="K228" s="137">
        <v>2.56</v>
      </c>
      <c r="L228" s="137">
        <v>250</v>
      </c>
      <c r="M228" s="138">
        <v>0.28999999999999998</v>
      </c>
      <c r="N228" s="137">
        <f t="shared" si="9"/>
        <v>0.11000000000000004</v>
      </c>
      <c r="O228" s="138">
        <v>0.4</v>
      </c>
      <c r="P228" s="138">
        <f t="shared" si="8"/>
        <v>0.36000000000000004</v>
      </c>
      <c r="Q228" s="137"/>
      <c r="R228" s="270"/>
      <c r="S228" s="270"/>
      <c r="T228" s="270"/>
      <c r="U228" s="270">
        <v>0.11</v>
      </c>
      <c r="V228" s="137">
        <v>7.0000000000000007E-2</v>
      </c>
      <c r="W228" s="270"/>
      <c r="X228" s="270"/>
      <c r="Y228" s="270"/>
      <c r="Z228" s="270"/>
      <c r="AA228" s="137">
        <v>0.04</v>
      </c>
      <c r="AB228" s="139"/>
      <c r="AC228" s="164"/>
    </row>
    <row r="229" spans="1:29" s="165" customFormat="1" x14ac:dyDescent="0.2">
      <c r="A229" s="164"/>
      <c r="B229" s="136"/>
      <c r="C229" s="137" t="s">
        <v>255</v>
      </c>
      <c r="D229" s="137" t="s">
        <v>582</v>
      </c>
      <c r="E229" s="291">
        <v>0.95</v>
      </c>
      <c r="F229" s="291"/>
      <c r="G229" s="137">
        <v>0.01</v>
      </c>
      <c r="H229" s="137">
        <f t="shared" si="7"/>
        <v>4.0000000000000036E-2</v>
      </c>
      <c r="I229" s="137" t="s">
        <v>2</v>
      </c>
      <c r="J229" s="137">
        <v>1.59</v>
      </c>
      <c r="K229" s="137">
        <v>2.56</v>
      </c>
      <c r="L229" s="137">
        <v>250</v>
      </c>
      <c r="M229" s="138">
        <v>0.28000000000000003</v>
      </c>
      <c r="N229" s="138">
        <f t="shared" si="9"/>
        <v>9.9999999999999978E-2</v>
      </c>
      <c r="O229" s="137">
        <v>0.38</v>
      </c>
      <c r="P229" s="138">
        <f t="shared" si="8"/>
        <v>0.35</v>
      </c>
      <c r="Q229" s="137"/>
      <c r="R229" s="270"/>
      <c r="S229" s="270"/>
      <c r="T229" s="270"/>
      <c r="U229" s="270">
        <v>0.11</v>
      </c>
      <c r="V229" s="137">
        <v>7.0000000000000007E-2</v>
      </c>
      <c r="W229" s="270"/>
      <c r="X229" s="270"/>
      <c r="Y229" s="270"/>
      <c r="Z229" s="270"/>
      <c r="AA229" s="137">
        <v>0.03</v>
      </c>
      <c r="AB229" s="139"/>
      <c r="AC229" s="164"/>
    </row>
    <row r="230" spans="1:29" s="165" customFormat="1" x14ac:dyDescent="0.2">
      <c r="A230" s="164"/>
      <c r="B230" s="158"/>
      <c r="C230" s="145" t="s">
        <v>254</v>
      </c>
      <c r="D230" s="145" t="s">
        <v>583</v>
      </c>
      <c r="E230" s="287">
        <v>0.95</v>
      </c>
      <c r="F230" s="287"/>
      <c r="G230" s="145">
        <v>0.01</v>
      </c>
      <c r="H230" s="145">
        <f t="shared" si="7"/>
        <v>4.0000000000000036E-2</v>
      </c>
      <c r="I230" s="145" t="s">
        <v>2</v>
      </c>
      <c r="J230" s="145">
        <v>1.61</v>
      </c>
      <c r="K230" s="145">
        <v>2.56</v>
      </c>
      <c r="L230" s="145">
        <v>250</v>
      </c>
      <c r="M230" s="146">
        <v>0.25</v>
      </c>
      <c r="N230" s="146">
        <f t="shared" si="9"/>
        <v>9.9999999999999978E-2</v>
      </c>
      <c r="O230" s="145">
        <v>0.35</v>
      </c>
      <c r="P230" s="146">
        <f t="shared" si="8"/>
        <v>0.31999999999999995</v>
      </c>
      <c r="Q230" s="146"/>
      <c r="R230" s="273"/>
      <c r="S230" s="273"/>
      <c r="T230" s="273"/>
      <c r="U230" s="273">
        <v>0.1</v>
      </c>
      <c r="V230" s="145">
        <v>0.06</v>
      </c>
      <c r="W230" s="267"/>
      <c r="X230" s="267"/>
      <c r="Y230" s="267"/>
      <c r="Z230" s="267"/>
      <c r="AA230" s="145">
        <v>0.03</v>
      </c>
      <c r="AB230" s="161"/>
      <c r="AC230" s="164"/>
    </row>
    <row r="231" spans="1:29" s="165" customFormat="1" x14ac:dyDescent="0.2">
      <c r="A231" s="164"/>
      <c r="B231" s="136">
        <v>65</v>
      </c>
      <c r="C231" s="137" t="s">
        <v>154</v>
      </c>
      <c r="D231" s="137" t="s">
        <v>148</v>
      </c>
      <c r="E231" s="293">
        <v>0.9</v>
      </c>
      <c r="F231" s="293"/>
      <c r="G231" s="137">
        <v>0.06</v>
      </c>
      <c r="H231" s="137">
        <f t="shared" si="7"/>
        <v>3.9999999999999925E-2</v>
      </c>
      <c r="I231" s="160" t="s">
        <v>2</v>
      </c>
      <c r="J231" s="137">
        <v>1.53</v>
      </c>
      <c r="K231" s="138">
        <v>2.6</v>
      </c>
      <c r="L231" s="137">
        <v>155</v>
      </c>
      <c r="M231" s="138">
        <v>0.13</v>
      </c>
      <c r="N231" s="137">
        <f t="shared" si="9"/>
        <v>0.26</v>
      </c>
      <c r="O231" s="137">
        <v>0.39</v>
      </c>
      <c r="P231" s="138">
        <f t="shared" si="8"/>
        <v>0.34</v>
      </c>
      <c r="Q231" s="137"/>
      <c r="R231" s="270"/>
      <c r="S231" s="270"/>
      <c r="T231" s="270"/>
      <c r="U231" s="270">
        <v>0.13</v>
      </c>
      <c r="V231" s="137">
        <v>0.11</v>
      </c>
      <c r="W231" s="270"/>
      <c r="X231" s="270"/>
      <c r="Y231" s="270"/>
      <c r="Z231" s="270"/>
      <c r="AA231" s="137">
        <v>0.05</v>
      </c>
      <c r="AB231" s="139" t="s">
        <v>336</v>
      </c>
      <c r="AC231" s="164"/>
    </row>
    <row r="232" spans="1:29" s="165" customFormat="1" x14ac:dyDescent="0.2">
      <c r="A232" s="164"/>
      <c r="B232" s="136"/>
      <c r="C232" s="137" t="s">
        <v>255</v>
      </c>
      <c r="D232" s="137" t="s">
        <v>584</v>
      </c>
      <c r="E232" s="291">
        <v>0.89</v>
      </c>
      <c r="F232" s="291"/>
      <c r="G232" s="137">
        <v>0.03</v>
      </c>
      <c r="H232" s="137">
        <f t="shared" si="7"/>
        <v>7.999999999999996E-2</v>
      </c>
      <c r="I232" s="137" t="s">
        <v>2</v>
      </c>
      <c r="J232" s="137">
        <v>1.34</v>
      </c>
      <c r="K232" s="138">
        <v>2.56</v>
      </c>
      <c r="L232" s="137">
        <v>250</v>
      </c>
      <c r="M232" s="138">
        <v>0.12</v>
      </c>
      <c r="N232" s="137">
        <f t="shared" si="9"/>
        <v>0.36</v>
      </c>
      <c r="O232" s="137">
        <v>0.48</v>
      </c>
      <c r="P232" s="138">
        <f t="shared" si="8"/>
        <v>0.43</v>
      </c>
      <c r="Q232" s="137"/>
      <c r="R232" s="270"/>
      <c r="S232" s="270"/>
      <c r="T232" s="270"/>
      <c r="U232" s="270">
        <v>0.12</v>
      </c>
      <c r="V232" s="137">
        <v>0.11</v>
      </c>
      <c r="W232" s="270"/>
      <c r="X232" s="270"/>
      <c r="Y232" s="270"/>
      <c r="Z232" s="270"/>
      <c r="AA232" s="137">
        <v>0.05</v>
      </c>
      <c r="AB232" s="139"/>
      <c r="AC232" s="164"/>
    </row>
    <row r="233" spans="1:29" s="165" customFormat="1" x14ac:dyDescent="0.2">
      <c r="A233" s="164"/>
      <c r="B233" s="136"/>
      <c r="C233" s="137" t="s">
        <v>254</v>
      </c>
      <c r="D233" s="137" t="s">
        <v>585</v>
      </c>
      <c r="E233" s="291">
        <v>0.86</v>
      </c>
      <c r="F233" s="291"/>
      <c r="G233" s="137">
        <v>0.04</v>
      </c>
      <c r="H233" s="138">
        <f t="shared" si="7"/>
        <v>9.9999999999999978E-2</v>
      </c>
      <c r="I233" s="137" t="s">
        <v>136</v>
      </c>
      <c r="J233" s="137">
        <v>1.39</v>
      </c>
      <c r="K233" s="138">
        <v>2.6</v>
      </c>
      <c r="L233" s="137">
        <v>208</v>
      </c>
      <c r="M233" s="138">
        <v>0.15</v>
      </c>
      <c r="N233" s="137">
        <f t="shared" si="9"/>
        <v>0.24000000000000002</v>
      </c>
      <c r="O233" s="137">
        <v>0.39</v>
      </c>
      <c r="P233" s="138">
        <f t="shared" si="8"/>
        <v>0.33</v>
      </c>
      <c r="Q233" s="137"/>
      <c r="R233" s="270"/>
      <c r="S233" s="270"/>
      <c r="T233" s="270"/>
      <c r="U233" s="270">
        <v>0.15</v>
      </c>
      <c r="V233" s="137">
        <v>0.11</v>
      </c>
      <c r="W233" s="270"/>
      <c r="X233" s="270"/>
      <c r="Y233" s="270"/>
      <c r="Z233" s="270"/>
      <c r="AA233" s="137">
        <v>0.06</v>
      </c>
      <c r="AB233" s="139"/>
      <c r="AC233" s="164"/>
    </row>
    <row r="234" spans="1:29" s="165" customFormat="1" x14ac:dyDescent="0.2">
      <c r="A234" s="164"/>
      <c r="B234" s="136"/>
      <c r="C234" s="137" t="s">
        <v>474</v>
      </c>
      <c r="D234" s="137" t="s">
        <v>586</v>
      </c>
      <c r="E234" s="291">
        <v>0.83</v>
      </c>
      <c r="F234" s="291"/>
      <c r="G234" s="137">
        <v>0.05</v>
      </c>
      <c r="H234" s="137">
        <f t="shared" si="7"/>
        <v>0.12</v>
      </c>
      <c r="I234" s="137" t="s">
        <v>136</v>
      </c>
      <c r="J234" s="137">
        <v>1.43</v>
      </c>
      <c r="K234" s="138">
        <v>2.6</v>
      </c>
      <c r="L234" s="137">
        <v>182</v>
      </c>
      <c r="M234" s="138">
        <v>0.17</v>
      </c>
      <c r="N234" s="137">
        <f t="shared" si="9"/>
        <v>0.21</v>
      </c>
      <c r="O234" s="137">
        <v>0.38</v>
      </c>
      <c r="P234" s="138">
        <f t="shared" si="8"/>
        <v>0.32</v>
      </c>
      <c r="Q234" s="137"/>
      <c r="R234" s="270"/>
      <c r="S234" s="270"/>
      <c r="T234" s="270"/>
      <c r="U234" s="270">
        <v>0.17</v>
      </c>
      <c r="V234" s="137">
        <v>0.12</v>
      </c>
      <c r="W234" s="270"/>
      <c r="X234" s="270"/>
      <c r="Y234" s="270"/>
      <c r="Z234" s="270"/>
      <c r="AA234" s="137">
        <v>0.06</v>
      </c>
      <c r="AB234" s="139"/>
      <c r="AC234" s="164"/>
    </row>
    <row r="235" spans="1:29" s="165" customFormat="1" x14ac:dyDescent="0.2">
      <c r="A235" s="164"/>
      <c r="B235" s="158"/>
      <c r="C235" s="137" t="s">
        <v>229</v>
      </c>
      <c r="D235" s="137" t="s">
        <v>587</v>
      </c>
      <c r="E235" s="287">
        <v>0.82</v>
      </c>
      <c r="F235" s="287"/>
      <c r="G235" s="137">
        <v>0.04</v>
      </c>
      <c r="H235" s="145">
        <f t="shared" si="7"/>
        <v>0.14000000000000001</v>
      </c>
      <c r="I235" s="145" t="s">
        <v>136</v>
      </c>
      <c r="J235" s="137">
        <v>1.41</v>
      </c>
      <c r="K235" s="138">
        <v>2.6</v>
      </c>
      <c r="L235" s="137">
        <v>184</v>
      </c>
      <c r="M235" s="138">
        <v>0.18</v>
      </c>
      <c r="N235" s="137">
        <f t="shared" si="9"/>
        <v>0.22000000000000003</v>
      </c>
      <c r="O235" s="137">
        <v>0.4</v>
      </c>
      <c r="P235" s="146">
        <f t="shared" si="8"/>
        <v>0.33</v>
      </c>
      <c r="Q235" s="145"/>
      <c r="R235" s="267"/>
      <c r="S235" s="267"/>
      <c r="T235" s="267"/>
      <c r="U235" s="267">
        <v>0.18</v>
      </c>
      <c r="V235" s="145">
        <v>0.13</v>
      </c>
      <c r="W235" s="267"/>
      <c r="X235" s="267"/>
      <c r="Y235" s="267"/>
      <c r="Z235" s="267"/>
      <c r="AA235" s="145">
        <v>7.0000000000000007E-2</v>
      </c>
      <c r="AB235" s="139"/>
      <c r="AC235" s="164"/>
    </row>
    <row r="236" spans="1:29" s="165" customFormat="1" x14ac:dyDescent="0.2">
      <c r="A236" s="164"/>
      <c r="B236" s="173">
        <v>66</v>
      </c>
      <c r="C236" s="160" t="s">
        <v>131</v>
      </c>
      <c r="D236" s="160" t="s">
        <v>158</v>
      </c>
      <c r="E236" s="290">
        <v>0.92</v>
      </c>
      <c r="F236" s="290"/>
      <c r="G236" s="160">
        <v>0.01</v>
      </c>
      <c r="H236" s="137">
        <f t="shared" si="7"/>
        <v>6.9999999999999951E-2</v>
      </c>
      <c r="I236" s="160" t="s">
        <v>2</v>
      </c>
      <c r="J236" s="162">
        <v>1.5</v>
      </c>
      <c r="K236" s="162">
        <v>2.5</v>
      </c>
      <c r="L236" s="160">
        <v>584</v>
      </c>
      <c r="M236" s="160" t="s">
        <v>131</v>
      </c>
      <c r="N236" s="160" t="s">
        <v>131</v>
      </c>
      <c r="O236" s="160">
        <v>0.42</v>
      </c>
      <c r="P236" s="138">
        <f t="shared" si="8"/>
        <v>0.39999999999999997</v>
      </c>
      <c r="Q236" s="137" t="s">
        <v>131</v>
      </c>
      <c r="R236" s="270"/>
      <c r="S236" s="270"/>
      <c r="T236" s="270"/>
      <c r="U236" s="270" t="s">
        <v>131</v>
      </c>
      <c r="V236" s="138">
        <v>0.04</v>
      </c>
      <c r="W236" s="271"/>
      <c r="X236" s="271"/>
      <c r="Y236" s="271"/>
      <c r="Z236" s="271"/>
      <c r="AA236" s="137">
        <v>0.02</v>
      </c>
      <c r="AB236" s="163" t="s">
        <v>336</v>
      </c>
      <c r="AC236" s="164"/>
    </row>
    <row r="237" spans="1:29" s="165" customFormat="1" x14ac:dyDescent="0.2">
      <c r="A237" s="164"/>
      <c r="B237" s="158"/>
      <c r="C237" s="145" t="s">
        <v>131</v>
      </c>
      <c r="D237" s="145" t="s">
        <v>70</v>
      </c>
      <c r="E237" s="294">
        <v>0.9</v>
      </c>
      <c r="F237" s="294"/>
      <c r="G237" s="145">
        <v>0.01</v>
      </c>
      <c r="H237" s="145">
        <f t="shared" si="7"/>
        <v>8.9999999999999969E-2</v>
      </c>
      <c r="I237" s="145" t="s">
        <v>2</v>
      </c>
      <c r="J237" s="146">
        <v>1.4</v>
      </c>
      <c r="K237" s="146">
        <v>2.6</v>
      </c>
      <c r="L237" s="145">
        <v>772</v>
      </c>
      <c r="M237" s="145" t="s">
        <v>131</v>
      </c>
      <c r="N237" s="145" t="s">
        <v>131</v>
      </c>
      <c r="O237" s="145">
        <v>0.44</v>
      </c>
      <c r="P237" s="146">
        <f t="shared" si="8"/>
        <v>0.42</v>
      </c>
      <c r="Q237" s="145" t="s">
        <v>131</v>
      </c>
      <c r="R237" s="267"/>
      <c r="S237" s="267"/>
      <c r="T237" s="267"/>
      <c r="U237" s="267" t="s">
        <v>131</v>
      </c>
      <c r="V237" s="145">
        <v>0.05</v>
      </c>
      <c r="W237" s="267"/>
      <c r="X237" s="267"/>
      <c r="Y237" s="267"/>
      <c r="Z237" s="267"/>
      <c r="AA237" s="145">
        <v>0.02</v>
      </c>
      <c r="AB237" s="161"/>
      <c r="AC237" s="164"/>
    </row>
    <row r="238" spans="1:29" s="165" customFormat="1" x14ac:dyDescent="0.2">
      <c r="A238" s="164"/>
      <c r="B238" s="136">
        <v>67</v>
      </c>
      <c r="C238" s="137" t="s">
        <v>154</v>
      </c>
      <c r="D238" s="137" t="s">
        <v>84</v>
      </c>
      <c r="E238" s="290">
        <v>0.74</v>
      </c>
      <c r="F238" s="290"/>
      <c r="G238" s="137">
        <v>0.08</v>
      </c>
      <c r="H238" s="137">
        <f t="shared" si="7"/>
        <v>0.18000000000000005</v>
      </c>
      <c r="I238" s="137" t="s">
        <v>186</v>
      </c>
      <c r="J238" s="137">
        <v>1.45</v>
      </c>
      <c r="K238" s="137">
        <v>2.56</v>
      </c>
      <c r="L238" s="137">
        <v>140</v>
      </c>
      <c r="M238" s="137">
        <v>0.17</v>
      </c>
      <c r="N238" s="137">
        <f>O238-M238</f>
        <v>0.26</v>
      </c>
      <c r="O238" s="137">
        <v>0.43</v>
      </c>
      <c r="P238" s="138">
        <f t="shared" si="8"/>
        <v>0.26</v>
      </c>
      <c r="Q238" s="137"/>
      <c r="R238" s="270"/>
      <c r="S238" s="270"/>
      <c r="T238" s="270"/>
      <c r="U238" s="270">
        <v>0.26</v>
      </c>
      <c r="V238" s="137">
        <v>0.26</v>
      </c>
      <c r="W238" s="270"/>
      <c r="X238" s="270"/>
      <c r="Y238" s="270"/>
      <c r="Z238" s="270"/>
      <c r="AA238" s="137">
        <v>0.17</v>
      </c>
      <c r="AB238" s="139" t="s">
        <v>336</v>
      </c>
      <c r="AC238" s="164"/>
    </row>
    <row r="239" spans="1:29" s="174" customFormat="1" x14ac:dyDescent="0.2">
      <c r="A239" s="137"/>
      <c r="B239" s="136"/>
      <c r="C239" s="137" t="s">
        <v>19</v>
      </c>
      <c r="D239" s="137" t="s">
        <v>308</v>
      </c>
      <c r="E239" s="291">
        <v>0.56000000000000005</v>
      </c>
      <c r="F239" s="291"/>
      <c r="G239" s="137">
        <v>7.0000000000000007E-2</v>
      </c>
      <c r="H239" s="137">
        <f t="shared" si="7"/>
        <v>0.36999999999999988</v>
      </c>
      <c r="I239" s="137" t="s">
        <v>51</v>
      </c>
      <c r="J239" s="137">
        <v>1.45</v>
      </c>
      <c r="K239" s="137">
        <v>2.56</v>
      </c>
      <c r="L239" s="137">
        <v>40</v>
      </c>
      <c r="M239" s="138">
        <v>0.1</v>
      </c>
      <c r="N239" s="137">
        <f>O239-M239</f>
        <v>0.32999999999999996</v>
      </c>
      <c r="O239" s="137">
        <v>0.43</v>
      </c>
      <c r="P239" s="138">
        <f t="shared" si="8"/>
        <v>0.21</v>
      </c>
      <c r="Q239" s="137"/>
      <c r="R239" s="270"/>
      <c r="S239" s="270"/>
      <c r="T239" s="270"/>
      <c r="U239" s="270">
        <v>0.31</v>
      </c>
      <c r="V239" s="137">
        <v>0.31</v>
      </c>
      <c r="W239" s="270"/>
      <c r="X239" s="270"/>
      <c r="Y239" s="270"/>
      <c r="Z239" s="270"/>
      <c r="AA239" s="137">
        <v>0.22</v>
      </c>
      <c r="AB239" s="139"/>
      <c r="AC239" s="137"/>
    </row>
    <row r="240" spans="1:29" s="174" customFormat="1" x14ac:dyDescent="0.2">
      <c r="A240" s="137"/>
      <c r="B240" s="136"/>
      <c r="C240" s="137" t="s">
        <v>20</v>
      </c>
      <c r="D240" s="137" t="s">
        <v>309</v>
      </c>
      <c r="E240" s="291">
        <v>0.53</v>
      </c>
      <c r="F240" s="291"/>
      <c r="G240" s="137">
        <v>0.06</v>
      </c>
      <c r="H240" s="137">
        <f t="shared" si="7"/>
        <v>0.40999999999999992</v>
      </c>
      <c r="I240" s="137" t="s">
        <v>51</v>
      </c>
      <c r="J240" s="137">
        <v>1.43</v>
      </c>
      <c r="K240" s="137">
        <v>2.56</v>
      </c>
      <c r="L240" s="137">
        <v>120</v>
      </c>
      <c r="M240" s="137">
        <v>0.11</v>
      </c>
      <c r="N240" s="137">
        <f>O240-M240</f>
        <v>0.33</v>
      </c>
      <c r="O240" s="137">
        <v>0.44</v>
      </c>
      <c r="P240" s="138">
        <f t="shared" si="8"/>
        <v>0.21</v>
      </c>
      <c r="Q240" s="137"/>
      <c r="R240" s="270"/>
      <c r="S240" s="270"/>
      <c r="T240" s="270"/>
      <c r="U240" s="270">
        <v>0.31</v>
      </c>
      <c r="V240" s="138">
        <v>0.3</v>
      </c>
      <c r="W240" s="271"/>
      <c r="X240" s="271"/>
      <c r="Y240" s="271"/>
      <c r="Z240" s="271"/>
      <c r="AA240" s="137">
        <v>0.23</v>
      </c>
      <c r="AB240" s="139"/>
      <c r="AC240" s="137"/>
    </row>
    <row r="241" spans="1:29" s="174" customFormat="1" x14ac:dyDescent="0.2">
      <c r="A241" s="137"/>
      <c r="B241" s="136"/>
      <c r="C241" s="137" t="s">
        <v>21</v>
      </c>
      <c r="D241" s="137" t="s">
        <v>310</v>
      </c>
      <c r="E241" s="291">
        <v>0.56999999999999995</v>
      </c>
      <c r="F241" s="291"/>
      <c r="G241" s="137">
        <v>0.06</v>
      </c>
      <c r="H241" s="137">
        <f t="shared" si="7"/>
        <v>0.37</v>
      </c>
      <c r="I241" s="137" t="s">
        <v>51</v>
      </c>
      <c r="J241" s="137">
        <v>1.42</v>
      </c>
      <c r="K241" s="138">
        <v>2.6</v>
      </c>
      <c r="L241" s="137">
        <v>310</v>
      </c>
      <c r="M241" s="137">
        <v>0.12</v>
      </c>
      <c r="N241" s="137">
        <f>O241-M241</f>
        <v>0.33</v>
      </c>
      <c r="O241" s="137">
        <v>0.45</v>
      </c>
      <c r="P241" s="138">
        <f t="shared" si="8"/>
        <v>0.27</v>
      </c>
      <c r="Q241" s="138"/>
      <c r="R241" s="271"/>
      <c r="S241" s="271"/>
      <c r="T241" s="271"/>
      <c r="U241" s="271">
        <v>0.3</v>
      </c>
      <c r="V241" s="137">
        <v>0.28000000000000003</v>
      </c>
      <c r="W241" s="270"/>
      <c r="X241" s="270"/>
      <c r="Y241" s="270"/>
      <c r="Z241" s="270"/>
      <c r="AA241" s="137">
        <v>0.18</v>
      </c>
      <c r="AB241" s="139"/>
      <c r="AC241" s="137"/>
    </row>
    <row r="242" spans="1:29" s="174" customFormat="1" x14ac:dyDescent="0.2">
      <c r="A242" s="137"/>
      <c r="B242" s="158"/>
      <c r="C242" s="137" t="s">
        <v>22</v>
      </c>
      <c r="D242" s="137" t="s">
        <v>311</v>
      </c>
      <c r="E242" s="287">
        <v>0.52</v>
      </c>
      <c r="F242" s="287"/>
      <c r="G242" s="137">
        <v>0.06</v>
      </c>
      <c r="H242" s="145">
        <f t="shared" si="7"/>
        <v>0.41999999999999993</v>
      </c>
      <c r="I242" s="137" t="s">
        <v>51</v>
      </c>
      <c r="J242" s="137">
        <v>1.43</v>
      </c>
      <c r="K242" s="138">
        <v>2.6</v>
      </c>
      <c r="L242" s="137">
        <v>150</v>
      </c>
      <c r="M242" s="138">
        <v>0.1</v>
      </c>
      <c r="N242" s="137">
        <f>O242-M242</f>
        <v>0.35</v>
      </c>
      <c r="O242" s="137">
        <v>0.45</v>
      </c>
      <c r="P242" s="146">
        <f t="shared" si="8"/>
        <v>0.25</v>
      </c>
      <c r="Q242" s="145"/>
      <c r="R242" s="267"/>
      <c r="S242" s="267"/>
      <c r="T242" s="267"/>
      <c r="U242" s="267">
        <v>0.32</v>
      </c>
      <c r="V242" s="145">
        <v>0.28999999999999998</v>
      </c>
      <c r="W242" s="267"/>
      <c r="X242" s="267"/>
      <c r="Y242" s="267"/>
      <c r="Z242" s="267"/>
      <c r="AA242" s="146">
        <v>0.2</v>
      </c>
      <c r="AB242" s="139"/>
      <c r="AC242" s="137"/>
    </row>
    <row r="243" spans="1:29" s="165" customFormat="1" x14ac:dyDescent="0.2">
      <c r="A243" s="164"/>
      <c r="B243" s="148">
        <v>68</v>
      </c>
      <c r="C243" s="160" t="s">
        <v>17</v>
      </c>
      <c r="D243" s="160" t="s">
        <v>78</v>
      </c>
      <c r="E243" s="160">
        <v>0.19</v>
      </c>
      <c r="F243" s="160">
        <v>0.06</v>
      </c>
      <c r="G243" s="160">
        <v>0.23</v>
      </c>
      <c r="H243" s="137">
        <f t="shared" ref="H243:H262" si="10">1-G243-F243-E243</f>
        <v>0.52</v>
      </c>
      <c r="I243" s="160" t="s">
        <v>6</v>
      </c>
      <c r="J243" s="160">
        <v>1.25</v>
      </c>
      <c r="K243" s="160">
        <v>2.86</v>
      </c>
      <c r="L243" s="160">
        <v>110</v>
      </c>
      <c r="M243" s="160" t="s">
        <v>131</v>
      </c>
      <c r="N243" s="160" t="s">
        <v>131</v>
      </c>
      <c r="O243" s="160">
        <v>0.56000000000000005</v>
      </c>
      <c r="P243" s="138">
        <f t="shared" si="8"/>
        <v>0.49000000000000005</v>
      </c>
      <c r="Q243" s="137" t="s">
        <v>131</v>
      </c>
      <c r="R243" s="270"/>
      <c r="S243" s="270"/>
      <c r="T243" s="270"/>
      <c r="U243" s="270" t="s">
        <v>131</v>
      </c>
      <c r="V243" s="137">
        <v>0.31</v>
      </c>
      <c r="W243" s="270"/>
      <c r="X243" s="270"/>
      <c r="Y243" s="270"/>
      <c r="Z243" s="270"/>
      <c r="AA243" s="137">
        <v>7.0000000000000007E-2</v>
      </c>
      <c r="AB243" s="163" t="s">
        <v>346</v>
      </c>
      <c r="AC243" s="164"/>
    </row>
    <row r="244" spans="1:29" s="165" customFormat="1" x14ac:dyDescent="0.2">
      <c r="A244" s="164"/>
      <c r="B244" s="158"/>
      <c r="C244" s="145" t="s">
        <v>235</v>
      </c>
      <c r="D244" s="166" t="s">
        <v>356</v>
      </c>
      <c r="E244" s="145">
        <v>0.15</v>
      </c>
      <c r="F244" s="145">
        <v>0.03</v>
      </c>
      <c r="G244" s="145">
        <v>0.09</v>
      </c>
      <c r="H244" s="145">
        <f t="shared" si="10"/>
        <v>0.73</v>
      </c>
      <c r="I244" s="145" t="s">
        <v>194</v>
      </c>
      <c r="J244" s="145">
        <v>1.3</v>
      </c>
      <c r="K244" s="145">
        <v>3.03</v>
      </c>
      <c r="L244" s="145">
        <v>153</v>
      </c>
      <c r="M244" s="145" t="s">
        <v>131</v>
      </c>
      <c r="N244" s="145" t="s">
        <v>131</v>
      </c>
      <c r="O244" s="145">
        <v>0.56999999999999995</v>
      </c>
      <c r="P244" s="146">
        <f t="shared" si="8"/>
        <v>0.51999999999999991</v>
      </c>
      <c r="Q244" s="145" t="s">
        <v>131</v>
      </c>
      <c r="R244" s="267"/>
      <c r="S244" s="267"/>
      <c r="T244" s="267"/>
      <c r="U244" s="267" t="s">
        <v>131</v>
      </c>
      <c r="V244" s="145">
        <v>0.28000000000000003</v>
      </c>
      <c r="W244" s="267"/>
      <c r="X244" s="267"/>
      <c r="Y244" s="267"/>
      <c r="Z244" s="267"/>
      <c r="AA244" s="145">
        <v>0.05</v>
      </c>
      <c r="AB244" s="161"/>
      <c r="AC244" s="164"/>
    </row>
    <row r="245" spans="1:29" s="165" customFormat="1" x14ac:dyDescent="0.2">
      <c r="A245" s="164"/>
      <c r="B245" s="148">
        <v>69</v>
      </c>
      <c r="C245" s="160" t="s">
        <v>17</v>
      </c>
      <c r="D245" s="160" t="s">
        <v>36</v>
      </c>
      <c r="E245" s="160">
        <v>0.14000000000000001</v>
      </c>
      <c r="F245" s="160">
        <v>0.11</v>
      </c>
      <c r="G245" s="160">
        <v>0.28000000000000003</v>
      </c>
      <c r="H245" s="137">
        <f t="shared" si="10"/>
        <v>0.47</v>
      </c>
      <c r="I245" s="160" t="s">
        <v>6</v>
      </c>
      <c r="J245" s="160">
        <v>0.84</v>
      </c>
      <c r="K245" s="160">
        <v>2.42</v>
      </c>
      <c r="L245" s="160">
        <v>22</v>
      </c>
      <c r="M245" s="160" t="s">
        <v>131</v>
      </c>
      <c r="N245" s="160" t="s">
        <v>131</v>
      </c>
      <c r="O245" s="160">
        <v>0.65</v>
      </c>
      <c r="P245" s="138">
        <f t="shared" si="8"/>
        <v>0.47000000000000003</v>
      </c>
      <c r="Q245" s="137" t="s">
        <v>131</v>
      </c>
      <c r="R245" s="270"/>
      <c r="S245" s="270"/>
      <c r="T245" s="270"/>
      <c r="U245" s="270" t="s">
        <v>131</v>
      </c>
      <c r="V245" s="137">
        <v>0.44</v>
      </c>
      <c r="W245" s="270"/>
      <c r="X245" s="270"/>
      <c r="Y245" s="270"/>
      <c r="Z245" s="270"/>
      <c r="AA245" s="137">
        <v>0.18</v>
      </c>
      <c r="AB245" s="163" t="s">
        <v>346</v>
      </c>
      <c r="AC245" s="164"/>
    </row>
    <row r="246" spans="1:29" s="165" customFormat="1" x14ac:dyDescent="0.2">
      <c r="A246" s="164"/>
      <c r="B246" s="136"/>
      <c r="C246" s="137" t="s">
        <v>19</v>
      </c>
      <c r="D246" s="137" t="s">
        <v>359</v>
      </c>
      <c r="E246" s="137">
        <v>0.18</v>
      </c>
      <c r="F246" s="137">
        <v>0.15</v>
      </c>
      <c r="G246" s="137">
        <v>0.28999999999999998</v>
      </c>
      <c r="H246" s="137">
        <f t="shared" si="10"/>
        <v>0.37999999999999995</v>
      </c>
      <c r="I246" s="137" t="s">
        <v>59</v>
      </c>
      <c r="J246" s="137">
        <v>0.89</v>
      </c>
      <c r="K246" s="137">
        <v>2.44</v>
      </c>
      <c r="L246" s="137">
        <v>9.1999999999999993</v>
      </c>
      <c r="M246" s="137" t="s">
        <v>131</v>
      </c>
      <c r="N246" s="137" t="s">
        <v>131</v>
      </c>
      <c r="O246" s="137">
        <v>0.64</v>
      </c>
      <c r="P246" s="138">
        <f t="shared" si="8"/>
        <v>0.43000000000000005</v>
      </c>
      <c r="Q246" s="137" t="s">
        <v>131</v>
      </c>
      <c r="R246" s="270"/>
      <c r="S246" s="270"/>
      <c r="T246" s="270"/>
      <c r="U246" s="270" t="s">
        <v>131</v>
      </c>
      <c r="V246" s="137">
        <v>0.47</v>
      </c>
      <c r="W246" s="270"/>
      <c r="X246" s="270"/>
      <c r="Y246" s="270"/>
      <c r="Z246" s="270"/>
      <c r="AA246" s="137">
        <v>0.21</v>
      </c>
      <c r="AB246" s="139"/>
      <c r="AC246" s="164"/>
    </row>
    <row r="247" spans="1:29" s="165" customFormat="1" x14ac:dyDescent="0.2">
      <c r="A247" s="164"/>
      <c r="B247" s="136"/>
      <c r="C247" s="137" t="s">
        <v>357</v>
      </c>
      <c r="D247" s="137" t="s">
        <v>360</v>
      </c>
      <c r="E247" s="137">
        <v>0.24</v>
      </c>
      <c r="F247" s="137">
        <v>0.14000000000000001</v>
      </c>
      <c r="G247" s="137">
        <v>0.34</v>
      </c>
      <c r="H247" s="137">
        <f t="shared" si="10"/>
        <v>0.27999999999999992</v>
      </c>
      <c r="I247" s="137" t="s">
        <v>59</v>
      </c>
      <c r="J247" s="137">
        <v>0.88</v>
      </c>
      <c r="K247" s="137">
        <v>2.36</v>
      </c>
      <c r="L247" s="137">
        <v>6.1</v>
      </c>
      <c r="M247" s="137" t="s">
        <v>131</v>
      </c>
      <c r="N247" s="137" t="s">
        <v>131</v>
      </c>
      <c r="O247" s="137">
        <v>0.63</v>
      </c>
      <c r="P247" s="138">
        <f t="shared" si="8"/>
        <v>0.44</v>
      </c>
      <c r="Q247" s="137" t="s">
        <v>131</v>
      </c>
      <c r="R247" s="270"/>
      <c r="S247" s="270"/>
      <c r="T247" s="270"/>
      <c r="U247" s="270" t="s">
        <v>131</v>
      </c>
      <c r="V247" s="137">
        <v>0.44</v>
      </c>
      <c r="W247" s="270"/>
      <c r="X247" s="270"/>
      <c r="Y247" s="270"/>
      <c r="Z247" s="270"/>
      <c r="AA247" s="137">
        <v>0.19</v>
      </c>
      <c r="AB247" s="139"/>
      <c r="AC247" s="164"/>
    </row>
    <row r="248" spans="1:29" s="165" customFormat="1" x14ac:dyDescent="0.2">
      <c r="A248" s="164"/>
      <c r="B248" s="158"/>
      <c r="C248" s="145" t="s">
        <v>358</v>
      </c>
      <c r="D248" s="145" t="s">
        <v>361</v>
      </c>
      <c r="E248" s="145">
        <v>0.25</v>
      </c>
      <c r="F248" s="145">
        <v>0.13</v>
      </c>
      <c r="G248" s="145">
        <v>0.28999999999999998</v>
      </c>
      <c r="H248" s="145">
        <f t="shared" si="10"/>
        <v>0.32999999999999996</v>
      </c>
      <c r="I248" s="145" t="s">
        <v>59</v>
      </c>
      <c r="J248" s="145">
        <v>0.96</v>
      </c>
      <c r="K248" s="145">
        <v>2.42</v>
      </c>
      <c r="L248" s="145">
        <v>8</v>
      </c>
      <c r="M248" s="145" t="s">
        <v>131</v>
      </c>
      <c r="N248" s="145" t="s">
        <v>131</v>
      </c>
      <c r="O248" s="146">
        <v>0.6</v>
      </c>
      <c r="P248" s="146">
        <f t="shared" si="8"/>
        <v>0.41</v>
      </c>
      <c r="Q248" s="145" t="s">
        <v>131</v>
      </c>
      <c r="R248" s="267"/>
      <c r="S248" s="267"/>
      <c r="T248" s="267"/>
      <c r="U248" s="267" t="s">
        <v>131</v>
      </c>
      <c r="V248" s="145">
        <v>0.41</v>
      </c>
      <c r="W248" s="267"/>
      <c r="X248" s="267"/>
      <c r="Y248" s="267"/>
      <c r="Z248" s="267"/>
      <c r="AA248" s="145">
        <v>0.19</v>
      </c>
      <c r="AB248" s="161"/>
      <c r="AC248" s="164"/>
    </row>
    <row r="249" spans="1:29" s="165" customFormat="1" x14ac:dyDescent="0.2">
      <c r="A249" s="164"/>
      <c r="B249" s="148">
        <v>70</v>
      </c>
      <c r="C249" s="160" t="s">
        <v>178</v>
      </c>
      <c r="D249" s="160" t="s">
        <v>364</v>
      </c>
      <c r="E249" s="160">
        <v>0.06</v>
      </c>
      <c r="F249" s="160">
        <v>7.0000000000000007E-2</v>
      </c>
      <c r="G249" s="160">
        <v>0.21</v>
      </c>
      <c r="H249" s="137">
        <f t="shared" si="10"/>
        <v>0.65999999999999992</v>
      </c>
      <c r="I249" s="160" t="s">
        <v>194</v>
      </c>
      <c r="J249" s="160">
        <v>1.02</v>
      </c>
      <c r="K249" s="160">
        <v>2.99</v>
      </c>
      <c r="L249" s="160">
        <v>16.8</v>
      </c>
      <c r="M249" s="160" t="s">
        <v>131</v>
      </c>
      <c r="N249" s="160" t="s">
        <v>131</v>
      </c>
      <c r="O249" s="160">
        <v>0.66</v>
      </c>
      <c r="P249" s="138">
        <f t="shared" si="8"/>
        <v>0.59000000000000008</v>
      </c>
      <c r="Q249" s="137" t="s">
        <v>131</v>
      </c>
      <c r="R249" s="270"/>
      <c r="S249" s="270"/>
      <c r="T249" s="270"/>
      <c r="U249" s="270" t="s">
        <v>131</v>
      </c>
      <c r="V249" s="137">
        <v>0.28000000000000003</v>
      </c>
      <c r="W249" s="270"/>
      <c r="X249" s="270"/>
      <c r="Y249" s="270"/>
      <c r="Z249" s="270"/>
      <c r="AA249" s="137">
        <v>7.0000000000000007E-2</v>
      </c>
      <c r="AB249" s="163" t="s">
        <v>346</v>
      </c>
      <c r="AC249" s="164"/>
    </row>
    <row r="250" spans="1:29" s="165" customFormat="1" x14ac:dyDescent="0.2">
      <c r="A250" s="164"/>
      <c r="B250" s="136"/>
      <c r="C250" s="137" t="s">
        <v>19</v>
      </c>
      <c r="D250" s="137" t="s">
        <v>365</v>
      </c>
      <c r="E250" s="137">
        <v>0.05</v>
      </c>
      <c r="F250" s="137">
        <v>7.0000000000000007E-2</v>
      </c>
      <c r="G250" s="137">
        <v>0.18</v>
      </c>
      <c r="H250" s="138">
        <f t="shared" si="10"/>
        <v>0.7</v>
      </c>
      <c r="I250" s="137" t="s">
        <v>194</v>
      </c>
      <c r="J250" s="137">
        <v>1.1200000000000001</v>
      </c>
      <c r="K250" s="137">
        <v>2.94</v>
      </c>
      <c r="L250" s="137">
        <v>6.7</v>
      </c>
      <c r="M250" s="137" t="s">
        <v>131</v>
      </c>
      <c r="N250" s="137" t="s">
        <v>131</v>
      </c>
      <c r="O250" s="137">
        <v>0.62</v>
      </c>
      <c r="P250" s="138">
        <f t="shared" si="8"/>
        <v>0.56000000000000005</v>
      </c>
      <c r="Q250" s="137" t="s">
        <v>131</v>
      </c>
      <c r="R250" s="270"/>
      <c r="S250" s="270"/>
      <c r="T250" s="270"/>
      <c r="U250" s="270" t="s">
        <v>131</v>
      </c>
      <c r="V250" s="137">
        <v>0.27</v>
      </c>
      <c r="W250" s="270"/>
      <c r="X250" s="270"/>
      <c r="Y250" s="270"/>
      <c r="Z250" s="270"/>
      <c r="AA250" s="137">
        <v>0.06</v>
      </c>
      <c r="AB250" s="139"/>
      <c r="AC250" s="164"/>
    </row>
    <row r="251" spans="1:29" s="165" customFormat="1" x14ac:dyDescent="0.2">
      <c r="A251" s="164"/>
      <c r="B251" s="136"/>
      <c r="C251" s="137" t="s">
        <v>235</v>
      </c>
      <c r="D251" s="137" t="s">
        <v>366</v>
      </c>
      <c r="E251" s="137">
        <v>0.03</v>
      </c>
      <c r="F251" s="137">
        <v>0.09</v>
      </c>
      <c r="G251" s="137">
        <v>0.23</v>
      </c>
      <c r="H251" s="137">
        <f t="shared" si="10"/>
        <v>0.65</v>
      </c>
      <c r="I251" s="137" t="s">
        <v>194</v>
      </c>
      <c r="J251" s="137">
        <v>1.1299999999999999</v>
      </c>
      <c r="K251" s="137">
        <v>2.91</v>
      </c>
      <c r="L251" s="137">
        <v>9.6999999999999993</v>
      </c>
      <c r="M251" s="137" t="s">
        <v>131</v>
      </c>
      <c r="N251" s="137" t="s">
        <v>131</v>
      </c>
      <c r="O251" s="137">
        <v>0.61</v>
      </c>
      <c r="P251" s="138">
        <f t="shared" si="8"/>
        <v>0.53</v>
      </c>
      <c r="Q251" s="137" t="s">
        <v>131</v>
      </c>
      <c r="R251" s="270"/>
      <c r="S251" s="270"/>
      <c r="T251" s="270"/>
      <c r="U251" s="270" t="s">
        <v>131</v>
      </c>
      <c r="V251" s="137">
        <v>0.32</v>
      </c>
      <c r="W251" s="270"/>
      <c r="X251" s="270"/>
      <c r="Y251" s="270"/>
      <c r="Z251" s="270"/>
      <c r="AA251" s="137">
        <v>0.08</v>
      </c>
      <c r="AB251" s="139"/>
      <c r="AC251" s="164"/>
    </row>
    <row r="252" spans="1:29" s="165" customFormat="1" x14ac:dyDescent="0.2">
      <c r="A252" s="164"/>
      <c r="B252" s="136"/>
      <c r="C252" s="137" t="s">
        <v>362</v>
      </c>
      <c r="D252" s="137" t="s">
        <v>367</v>
      </c>
      <c r="E252" s="137">
        <v>0.14000000000000001</v>
      </c>
      <c r="F252" s="137">
        <v>0.16</v>
      </c>
      <c r="G252" s="137">
        <v>0.33</v>
      </c>
      <c r="H252" s="137">
        <f t="shared" si="10"/>
        <v>0.36999999999999988</v>
      </c>
      <c r="I252" s="137" t="s">
        <v>59</v>
      </c>
      <c r="J252" s="137">
        <v>1.05</v>
      </c>
      <c r="K252" s="137">
        <v>2.86</v>
      </c>
      <c r="L252" s="137">
        <v>8.6</v>
      </c>
      <c r="M252" s="137" t="s">
        <v>131</v>
      </c>
      <c r="N252" s="137" t="s">
        <v>131</v>
      </c>
      <c r="O252" s="137">
        <v>0.63</v>
      </c>
      <c r="P252" s="138">
        <f t="shared" si="8"/>
        <v>0.5</v>
      </c>
      <c r="Q252" s="137" t="s">
        <v>131</v>
      </c>
      <c r="R252" s="270"/>
      <c r="S252" s="270"/>
      <c r="T252" s="270"/>
      <c r="U252" s="270" t="s">
        <v>131</v>
      </c>
      <c r="V252" s="137">
        <v>0.36</v>
      </c>
      <c r="W252" s="270"/>
      <c r="X252" s="270"/>
      <c r="Y252" s="270"/>
      <c r="Z252" s="270"/>
      <c r="AA252" s="137">
        <v>0.13</v>
      </c>
      <c r="AB252" s="139"/>
      <c r="AC252" s="164"/>
    </row>
    <row r="253" spans="1:29" s="165" customFormat="1" x14ac:dyDescent="0.2">
      <c r="A253" s="164"/>
      <c r="B253" s="158"/>
      <c r="C253" s="145" t="s">
        <v>363</v>
      </c>
      <c r="D253" s="145" t="s">
        <v>368</v>
      </c>
      <c r="E253" s="145">
        <v>7.0000000000000007E-2</v>
      </c>
      <c r="F253" s="145">
        <v>0.18</v>
      </c>
      <c r="G253" s="145">
        <v>0.35</v>
      </c>
      <c r="H253" s="146">
        <f t="shared" si="10"/>
        <v>0.4</v>
      </c>
      <c r="I253" s="145" t="s">
        <v>59</v>
      </c>
      <c r="J253" s="145">
        <v>1.05</v>
      </c>
      <c r="K253" s="145">
        <v>2.79</v>
      </c>
      <c r="L253" s="145">
        <v>7</v>
      </c>
      <c r="M253" s="145" t="s">
        <v>131</v>
      </c>
      <c r="N253" s="145" t="s">
        <v>131</v>
      </c>
      <c r="O253" s="145">
        <v>0.62</v>
      </c>
      <c r="P253" s="146">
        <f t="shared" si="8"/>
        <v>0.47</v>
      </c>
      <c r="Q253" s="145" t="s">
        <v>131</v>
      </c>
      <c r="R253" s="267"/>
      <c r="S253" s="267"/>
      <c r="T253" s="267"/>
      <c r="U253" s="267" t="s">
        <v>131</v>
      </c>
      <c r="V253" s="145">
        <v>0.39</v>
      </c>
      <c r="W253" s="267"/>
      <c r="X253" s="267"/>
      <c r="Y253" s="267"/>
      <c r="Z253" s="267"/>
      <c r="AA253" s="145">
        <v>0.15</v>
      </c>
      <c r="AB253" s="161"/>
      <c r="AC253" s="164"/>
    </row>
    <row r="254" spans="1:29" s="165" customFormat="1" x14ac:dyDescent="0.2">
      <c r="A254" s="164"/>
      <c r="B254" s="148">
        <v>71</v>
      </c>
      <c r="C254" s="160" t="s">
        <v>131</v>
      </c>
      <c r="D254" s="160" t="s">
        <v>84</v>
      </c>
      <c r="E254" s="290">
        <v>0.49</v>
      </c>
      <c r="F254" s="290"/>
      <c r="G254" s="160">
        <v>0.17</v>
      </c>
      <c r="H254" s="137">
        <f>1-G254-E254</f>
        <v>0.33999999999999997</v>
      </c>
      <c r="I254" s="152" t="s">
        <v>32</v>
      </c>
      <c r="J254" s="162">
        <v>1.5</v>
      </c>
      <c r="K254" s="160" t="s">
        <v>131</v>
      </c>
      <c r="L254" s="160">
        <v>40.799999999999997</v>
      </c>
      <c r="M254" s="160">
        <v>0.05</v>
      </c>
      <c r="N254" s="160">
        <f t="shared" ref="N254:N259" si="11">O254-M254</f>
        <v>0.38</v>
      </c>
      <c r="O254" s="160">
        <v>0.43</v>
      </c>
      <c r="P254" s="138">
        <f t="shared" si="8"/>
        <v>0.28000000000000003</v>
      </c>
      <c r="Q254" s="160" t="s">
        <v>131</v>
      </c>
      <c r="R254" s="269"/>
      <c r="S254" s="269"/>
      <c r="T254" s="269"/>
      <c r="U254" s="269" t="s">
        <v>131</v>
      </c>
      <c r="V254" s="160">
        <v>0.26</v>
      </c>
      <c r="W254" s="269"/>
      <c r="X254" s="269"/>
      <c r="Y254" s="269"/>
      <c r="Z254" s="269"/>
      <c r="AA254" s="160">
        <v>0.15</v>
      </c>
      <c r="AB254" s="163" t="s">
        <v>346</v>
      </c>
      <c r="AC254" s="164"/>
    </row>
    <row r="255" spans="1:29" s="165" customFormat="1" x14ac:dyDescent="0.2">
      <c r="A255" s="164"/>
      <c r="B255" s="158"/>
      <c r="C255" s="145" t="s">
        <v>131</v>
      </c>
      <c r="D255" s="166" t="s">
        <v>219</v>
      </c>
      <c r="E255" s="287">
        <v>0.46</v>
      </c>
      <c r="F255" s="287"/>
      <c r="G255" s="145">
        <v>0.17</v>
      </c>
      <c r="H255" s="145">
        <f>1-G255-E255</f>
        <v>0.36999999999999994</v>
      </c>
      <c r="I255" s="145" t="s">
        <v>51</v>
      </c>
      <c r="J255" s="145">
        <v>1.53</v>
      </c>
      <c r="K255" s="145" t="s">
        <v>131</v>
      </c>
      <c r="L255" s="145">
        <v>34.5</v>
      </c>
      <c r="M255" s="145">
        <v>7.0000000000000007E-2</v>
      </c>
      <c r="N255" s="145">
        <f t="shared" si="11"/>
        <v>0.36</v>
      </c>
      <c r="O255" s="145">
        <v>0.43</v>
      </c>
      <c r="P255" s="146">
        <f t="shared" si="8"/>
        <v>0.32</v>
      </c>
      <c r="Q255" s="145" t="s">
        <v>131</v>
      </c>
      <c r="R255" s="267"/>
      <c r="S255" s="267"/>
      <c r="T255" s="267"/>
      <c r="U255" s="267" t="s">
        <v>131</v>
      </c>
      <c r="V255" s="145">
        <v>0.22</v>
      </c>
      <c r="W255" s="267"/>
      <c r="X255" s="267"/>
      <c r="Y255" s="267"/>
      <c r="Z255" s="267"/>
      <c r="AA255" s="145">
        <v>0.11</v>
      </c>
      <c r="AB255" s="161"/>
      <c r="AC255" s="164"/>
    </row>
    <row r="256" spans="1:29" s="165" customFormat="1" x14ac:dyDescent="0.2">
      <c r="A256" s="164"/>
      <c r="B256" s="148">
        <v>72</v>
      </c>
      <c r="C256" s="160" t="s">
        <v>131</v>
      </c>
      <c r="D256" s="160" t="s">
        <v>84</v>
      </c>
      <c r="E256" s="290">
        <v>0.67</v>
      </c>
      <c r="F256" s="290"/>
      <c r="G256" s="160">
        <v>0.17</v>
      </c>
      <c r="H256" s="137">
        <f>1-G256-E256</f>
        <v>0.15999999999999992</v>
      </c>
      <c r="I256" s="137" t="s">
        <v>186</v>
      </c>
      <c r="J256" s="160">
        <v>1.55</v>
      </c>
      <c r="K256" s="160" t="s">
        <v>131</v>
      </c>
      <c r="L256" s="160">
        <v>45.2</v>
      </c>
      <c r="M256" s="160">
        <v>0.04</v>
      </c>
      <c r="N256" s="137">
        <f t="shared" si="11"/>
        <v>0.31</v>
      </c>
      <c r="O256" s="160">
        <v>0.35</v>
      </c>
      <c r="P256" s="138">
        <f t="shared" si="8"/>
        <v>0.26</v>
      </c>
      <c r="Q256" s="137" t="s">
        <v>131</v>
      </c>
      <c r="R256" s="270"/>
      <c r="S256" s="270"/>
      <c r="T256" s="270"/>
      <c r="U256" s="270" t="s">
        <v>131</v>
      </c>
      <c r="V256" s="137">
        <v>0.21</v>
      </c>
      <c r="W256" s="270"/>
      <c r="X256" s="270"/>
      <c r="Y256" s="270"/>
      <c r="Z256" s="270"/>
      <c r="AA256" s="137">
        <v>0.09</v>
      </c>
      <c r="AB256" s="163" t="s">
        <v>346</v>
      </c>
      <c r="AC256" s="164"/>
    </row>
    <row r="257" spans="1:29" s="165" customFormat="1" x14ac:dyDescent="0.2">
      <c r="A257" s="164"/>
      <c r="B257" s="158"/>
      <c r="C257" s="145" t="s">
        <v>131</v>
      </c>
      <c r="D257" s="166" t="s">
        <v>219</v>
      </c>
      <c r="E257" s="287">
        <v>0.64</v>
      </c>
      <c r="F257" s="287"/>
      <c r="G257" s="145">
        <v>0.14000000000000001</v>
      </c>
      <c r="H257" s="145">
        <f>1-G257-E257</f>
        <v>0.21999999999999997</v>
      </c>
      <c r="I257" s="154" t="s">
        <v>32</v>
      </c>
      <c r="J257" s="146">
        <v>1.6</v>
      </c>
      <c r="K257" s="145" t="s">
        <v>131</v>
      </c>
      <c r="L257" s="145">
        <v>71.099999999999994</v>
      </c>
      <c r="M257" s="145">
        <v>0.04</v>
      </c>
      <c r="N257" s="145">
        <f t="shared" si="11"/>
        <v>0.34</v>
      </c>
      <c r="O257" s="145">
        <v>0.38</v>
      </c>
      <c r="P257" s="146">
        <f t="shared" si="8"/>
        <v>0.34</v>
      </c>
      <c r="Q257" s="145" t="s">
        <v>131</v>
      </c>
      <c r="R257" s="267"/>
      <c r="S257" s="267"/>
      <c r="T257" s="267"/>
      <c r="U257" s="267" t="s">
        <v>131</v>
      </c>
      <c r="V257" s="145">
        <v>0.16</v>
      </c>
      <c r="W257" s="267"/>
      <c r="X257" s="267"/>
      <c r="Y257" s="267"/>
      <c r="Z257" s="267"/>
      <c r="AA257" s="145">
        <v>0.04</v>
      </c>
      <c r="AB257" s="161"/>
      <c r="AC257" s="164"/>
    </row>
    <row r="258" spans="1:29" s="165" customFormat="1" x14ac:dyDescent="0.2">
      <c r="A258" s="164"/>
      <c r="B258" s="148">
        <v>73</v>
      </c>
      <c r="C258" s="160" t="s">
        <v>131</v>
      </c>
      <c r="D258" s="160" t="s">
        <v>84</v>
      </c>
      <c r="E258" s="290">
        <v>0.63</v>
      </c>
      <c r="F258" s="290"/>
      <c r="G258" s="160">
        <v>0.19</v>
      </c>
      <c r="H258" s="137">
        <f t="shared" si="10"/>
        <v>0.18000000000000005</v>
      </c>
      <c r="I258" s="137" t="s">
        <v>186</v>
      </c>
      <c r="J258" s="160">
        <v>1.71</v>
      </c>
      <c r="K258" s="160" t="s">
        <v>131</v>
      </c>
      <c r="L258" s="160">
        <v>11.1</v>
      </c>
      <c r="M258" s="160">
        <v>0.05</v>
      </c>
      <c r="N258" s="137">
        <f t="shared" si="11"/>
        <v>0.29000000000000004</v>
      </c>
      <c r="O258" s="160">
        <v>0.34</v>
      </c>
      <c r="P258" s="138">
        <f t="shared" si="8"/>
        <v>0.26</v>
      </c>
      <c r="Q258" s="137" t="s">
        <v>131</v>
      </c>
      <c r="R258" s="270"/>
      <c r="S258" s="270"/>
      <c r="T258" s="270"/>
      <c r="U258" s="270" t="s">
        <v>131</v>
      </c>
      <c r="V258" s="138">
        <v>0.2</v>
      </c>
      <c r="W258" s="271"/>
      <c r="X258" s="271"/>
      <c r="Y258" s="271"/>
      <c r="Z258" s="271"/>
      <c r="AA258" s="137">
        <v>0.08</v>
      </c>
      <c r="AB258" s="163" t="s">
        <v>346</v>
      </c>
      <c r="AC258" s="164"/>
    </row>
    <row r="259" spans="1:29" s="165" customFormat="1" x14ac:dyDescent="0.2">
      <c r="A259" s="164"/>
      <c r="B259" s="158"/>
      <c r="C259" s="145" t="s">
        <v>131</v>
      </c>
      <c r="D259" s="166" t="s">
        <v>219</v>
      </c>
      <c r="E259" s="287">
        <v>0.57999999999999996</v>
      </c>
      <c r="F259" s="287"/>
      <c r="G259" s="145">
        <v>0.15</v>
      </c>
      <c r="H259" s="145">
        <f t="shared" si="10"/>
        <v>0.27</v>
      </c>
      <c r="I259" s="152" t="s">
        <v>32</v>
      </c>
      <c r="J259" s="145">
        <v>1.73</v>
      </c>
      <c r="K259" s="145" t="s">
        <v>131</v>
      </c>
      <c r="L259" s="145">
        <v>34.200000000000003</v>
      </c>
      <c r="M259" s="145">
        <v>0.04</v>
      </c>
      <c r="N259" s="138">
        <f t="shared" si="11"/>
        <v>0.30000000000000004</v>
      </c>
      <c r="O259" s="145">
        <v>0.34</v>
      </c>
      <c r="P259" s="146">
        <f t="shared" si="8"/>
        <v>0.28000000000000003</v>
      </c>
      <c r="Q259" s="145" t="s">
        <v>131</v>
      </c>
      <c r="R259" s="267"/>
      <c r="S259" s="267"/>
      <c r="T259" s="267"/>
      <c r="U259" s="267" t="s">
        <v>131</v>
      </c>
      <c r="V259" s="145">
        <v>0.16</v>
      </c>
      <c r="W259" s="267"/>
      <c r="X259" s="267"/>
      <c r="Y259" s="267"/>
      <c r="Z259" s="267"/>
      <c r="AA259" s="145">
        <v>0.06</v>
      </c>
      <c r="AB259" s="161"/>
      <c r="AC259" s="164"/>
    </row>
    <row r="260" spans="1:29" s="165" customFormat="1" x14ac:dyDescent="0.2">
      <c r="A260" s="164"/>
      <c r="B260" s="148">
        <v>74</v>
      </c>
      <c r="C260" s="160" t="s">
        <v>378</v>
      </c>
      <c r="D260" s="160" t="s">
        <v>148</v>
      </c>
      <c r="E260" s="160">
        <v>0.56999999999999995</v>
      </c>
      <c r="F260" s="160">
        <v>0.28999999999999998</v>
      </c>
      <c r="G260" s="160">
        <v>0.05</v>
      </c>
      <c r="H260" s="137">
        <f t="shared" si="10"/>
        <v>8.9999999999999969E-2</v>
      </c>
      <c r="I260" s="160" t="s">
        <v>136</v>
      </c>
      <c r="J260" s="160">
        <v>1.44</v>
      </c>
      <c r="K260" s="160">
        <v>2.76</v>
      </c>
      <c r="L260" s="160">
        <v>396</v>
      </c>
      <c r="M260" s="160" t="s">
        <v>131</v>
      </c>
      <c r="N260" s="160" t="s">
        <v>131</v>
      </c>
      <c r="O260" s="160">
        <v>0.48</v>
      </c>
      <c r="P260" s="138">
        <f t="shared" si="8"/>
        <v>0.43</v>
      </c>
      <c r="Q260" s="137" t="s">
        <v>131</v>
      </c>
      <c r="R260" s="270"/>
      <c r="S260" s="270"/>
      <c r="T260" s="270"/>
      <c r="U260" s="270" t="s">
        <v>131</v>
      </c>
      <c r="V260" s="137">
        <v>0.15</v>
      </c>
      <c r="W260" s="270"/>
      <c r="X260" s="270"/>
      <c r="Y260" s="270"/>
      <c r="Z260" s="270"/>
      <c r="AA260" s="137">
        <v>0.05</v>
      </c>
      <c r="AB260" s="163" t="s">
        <v>346</v>
      </c>
      <c r="AC260" s="164"/>
    </row>
    <row r="261" spans="1:29" s="165" customFormat="1" x14ac:dyDescent="0.2">
      <c r="A261" s="164"/>
      <c r="B261" s="136"/>
      <c r="C261" s="137" t="s">
        <v>379</v>
      </c>
      <c r="D261" s="137" t="s">
        <v>290</v>
      </c>
      <c r="E261" s="137">
        <v>0.68</v>
      </c>
      <c r="F261" s="137">
        <v>0.24</v>
      </c>
      <c r="G261" s="137">
        <v>0.03</v>
      </c>
      <c r="H261" s="137">
        <f t="shared" si="10"/>
        <v>4.9999999999999933E-2</v>
      </c>
      <c r="I261" s="137" t="s">
        <v>2</v>
      </c>
      <c r="J261" s="137">
        <v>1.61</v>
      </c>
      <c r="K261" s="137">
        <v>2.87</v>
      </c>
      <c r="L261" s="137">
        <v>705</v>
      </c>
      <c r="M261" s="137" t="s">
        <v>131</v>
      </c>
      <c r="N261" s="137" t="s">
        <v>131</v>
      </c>
      <c r="O261" s="137">
        <v>0.44</v>
      </c>
      <c r="P261" s="138">
        <f t="shared" ref="P261:P324" si="12">O261-AA261</f>
        <v>0.43</v>
      </c>
      <c r="Q261" s="137" t="s">
        <v>131</v>
      </c>
      <c r="R261" s="270"/>
      <c r="S261" s="270"/>
      <c r="T261" s="270"/>
      <c r="U261" s="270" t="s">
        <v>131</v>
      </c>
      <c r="V261" s="137">
        <v>0.12</v>
      </c>
      <c r="W261" s="270"/>
      <c r="X261" s="270"/>
      <c r="Y261" s="270"/>
      <c r="Z261" s="270"/>
      <c r="AA261" s="137">
        <v>0.01</v>
      </c>
      <c r="AB261" s="139"/>
      <c r="AC261" s="164"/>
    </row>
    <row r="262" spans="1:29" s="165" customFormat="1" x14ac:dyDescent="0.2">
      <c r="A262" s="164"/>
      <c r="B262" s="158"/>
      <c r="C262" s="145" t="s">
        <v>380</v>
      </c>
      <c r="D262" s="145" t="s">
        <v>298</v>
      </c>
      <c r="E262" s="145">
        <v>0.61</v>
      </c>
      <c r="F262" s="145">
        <v>0.31</v>
      </c>
      <c r="G262" s="145">
        <v>0.03</v>
      </c>
      <c r="H262" s="145">
        <f t="shared" si="10"/>
        <v>4.9999999999999933E-2</v>
      </c>
      <c r="I262" s="145" t="s">
        <v>2</v>
      </c>
      <c r="J262" s="146">
        <v>1.6</v>
      </c>
      <c r="K262" s="146">
        <v>2.9</v>
      </c>
      <c r="L262" s="145">
        <v>401</v>
      </c>
      <c r="M262" s="145" t="s">
        <v>131</v>
      </c>
      <c r="N262" s="145" t="s">
        <v>131</v>
      </c>
      <c r="O262" s="145">
        <v>0.45</v>
      </c>
      <c r="P262" s="146">
        <f t="shared" si="12"/>
        <v>0.42000000000000004</v>
      </c>
      <c r="Q262" s="145" t="s">
        <v>131</v>
      </c>
      <c r="R262" s="267"/>
      <c r="S262" s="267"/>
      <c r="T262" s="267"/>
      <c r="U262" s="267" t="s">
        <v>131</v>
      </c>
      <c r="V262" s="145">
        <v>0.12</v>
      </c>
      <c r="W262" s="267"/>
      <c r="X262" s="267"/>
      <c r="Y262" s="267"/>
      <c r="Z262" s="267"/>
      <c r="AA262" s="145">
        <v>0.03</v>
      </c>
      <c r="AB262" s="161"/>
      <c r="AC262" s="164"/>
    </row>
    <row r="263" spans="1:29" s="165" customFormat="1" x14ac:dyDescent="0.2">
      <c r="A263" s="164"/>
      <c r="B263" s="148">
        <v>75</v>
      </c>
      <c r="C263" s="160" t="s">
        <v>131</v>
      </c>
      <c r="D263" s="160" t="s">
        <v>84</v>
      </c>
      <c r="E263" s="290">
        <v>0.62</v>
      </c>
      <c r="F263" s="290"/>
      <c r="G263" s="160">
        <v>0.18</v>
      </c>
      <c r="H263" s="162">
        <f t="shared" ref="H263:H268" si="13">1-G263-E263</f>
        <v>0.20000000000000007</v>
      </c>
      <c r="I263" s="152" t="s">
        <v>32</v>
      </c>
      <c r="J263" s="160">
        <v>1.35</v>
      </c>
      <c r="K263" s="160" t="s">
        <v>131</v>
      </c>
      <c r="L263" s="160">
        <v>146.4</v>
      </c>
      <c r="M263" s="160">
        <v>0.09</v>
      </c>
      <c r="N263" s="160">
        <f t="shared" ref="N263:N268" si="14">O263-M263</f>
        <v>0.36</v>
      </c>
      <c r="O263" s="160">
        <v>0.45</v>
      </c>
      <c r="P263" s="138">
        <f t="shared" si="12"/>
        <v>0.36</v>
      </c>
      <c r="Q263" s="160" t="s">
        <v>131</v>
      </c>
      <c r="R263" s="269"/>
      <c r="S263" s="269"/>
      <c r="T263" s="269"/>
      <c r="U263" s="269" t="s">
        <v>131</v>
      </c>
      <c r="V263" s="160">
        <v>0.21</v>
      </c>
      <c r="W263" s="269"/>
      <c r="X263" s="269"/>
      <c r="Y263" s="269"/>
      <c r="Z263" s="269"/>
      <c r="AA263" s="160">
        <v>0.09</v>
      </c>
      <c r="AB263" s="163" t="s">
        <v>346</v>
      </c>
      <c r="AC263" s="164"/>
    </row>
    <row r="264" spans="1:29" s="165" customFormat="1" x14ac:dyDescent="0.2">
      <c r="A264" s="164"/>
      <c r="B264" s="158"/>
      <c r="C264" s="145" t="s">
        <v>131</v>
      </c>
      <c r="D264" s="166" t="s">
        <v>219</v>
      </c>
      <c r="E264" s="287">
        <v>0.56999999999999995</v>
      </c>
      <c r="F264" s="287"/>
      <c r="G264" s="145">
        <v>0.15</v>
      </c>
      <c r="H264" s="145">
        <f t="shared" si="13"/>
        <v>0.28000000000000003</v>
      </c>
      <c r="I264" s="154" t="s">
        <v>32</v>
      </c>
      <c r="J264" s="145">
        <v>1.45</v>
      </c>
      <c r="K264" s="145" t="s">
        <v>131</v>
      </c>
      <c r="L264" s="145">
        <v>150.4</v>
      </c>
      <c r="M264" s="145">
        <v>7.0000000000000007E-2</v>
      </c>
      <c r="N264" s="145">
        <f t="shared" si="14"/>
        <v>0.36</v>
      </c>
      <c r="O264" s="145">
        <v>0.43</v>
      </c>
      <c r="P264" s="146">
        <f t="shared" si="12"/>
        <v>0.32</v>
      </c>
      <c r="Q264" s="145" t="s">
        <v>131</v>
      </c>
      <c r="R264" s="267"/>
      <c r="S264" s="267"/>
      <c r="T264" s="267"/>
      <c r="U264" s="267" t="s">
        <v>131</v>
      </c>
      <c r="V264" s="145">
        <v>0.22</v>
      </c>
      <c r="W264" s="267"/>
      <c r="X264" s="267"/>
      <c r="Y264" s="267"/>
      <c r="Z264" s="267"/>
      <c r="AA264" s="145">
        <v>0.11</v>
      </c>
      <c r="AB264" s="161"/>
      <c r="AC264" s="164"/>
    </row>
    <row r="265" spans="1:29" s="165" customFormat="1" x14ac:dyDescent="0.2">
      <c r="A265" s="164"/>
      <c r="B265" s="148">
        <v>76</v>
      </c>
      <c r="C265" s="160" t="s">
        <v>131</v>
      </c>
      <c r="D265" s="160" t="s">
        <v>84</v>
      </c>
      <c r="E265" s="290">
        <v>0.75</v>
      </c>
      <c r="F265" s="290"/>
      <c r="G265" s="160">
        <v>0.15</v>
      </c>
      <c r="H265" s="138">
        <f t="shared" si="13"/>
        <v>9.9999999999999978E-2</v>
      </c>
      <c r="I265" s="137" t="s">
        <v>186</v>
      </c>
      <c r="J265" s="160">
        <v>1.64</v>
      </c>
      <c r="K265" s="160" t="s">
        <v>131</v>
      </c>
      <c r="L265" s="160">
        <v>10.9</v>
      </c>
      <c r="M265" s="160">
        <v>0.04</v>
      </c>
      <c r="N265" s="160">
        <f t="shared" si="14"/>
        <v>0.27</v>
      </c>
      <c r="O265" s="160">
        <v>0.31</v>
      </c>
      <c r="P265" s="138">
        <f t="shared" si="12"/>
        <v>0.26</v>
      </c>
      <c r="Q265" s="160" t="s">
        <v>131</v>
      </c>
      <c r="R265" s="269"/>
      <c r="S265" s="269"/>
      <c r="T265" s="269"/>
      <c r="U265" s="269" t="s">
        <v>131</v>
      </c>
      <c r="V265" s="160">
        <v>0.17</v>
      </c>
      <c r="W265" s="269"/>
      <c r="X265" s="269"/>
      <c r="Y265" s="269"/>
      <c r="Z265" s="269"/>
      <c r="AA265" s="160">
        <v>0.05</v>
      </c>
      <c r="AB265" s="163" t="s">
        <v>346</v>
      </c>
      <c r="AC265" s="164"/>
    </row>
    <row r="266" spans="1:29" s="165" customFormat="1" x14ac:dyDescent="0.2">
      <c r="A266" s="164"/>
      <c r="B266" s="158"/>
      <c r="C266" s="145" t="s">
        <v>131</v>
      </c>
      <c r="D266" s="166" t="s">
        <v>219</v>
      </c>
      <c r="E266" s="287">
        <v>0.74</v>
      </c>
      <c r="F266" s="287"/>
      <c r="G266" s="145">
        <v>0.15</v>
      </c>
      <c r="H266" s="145">
        <f t="shared" si="13"/>
        <v>0.10999999999999999</v>
      </c>
      <c r="I266" s="145" t="s">
        <v>186</v>
      </c>
      <c r="J266" s="145">
        <v>1.58</v>
      </c>
      <c r="K266" s="145" t="s">
        <v>131</v>
      </c>
      <c r="L266" s="145">
        <v>29.4</v>
      </c>
      <c r="M266" s="145">
        <v>0.04</v>
      </c>
      <c r="N266" s="145">
        <f t="shared" si="14"/>
        <v>0.28000000000000003</v>
      </c>
      <c r="O266" s="145">
        <v>0.32</v>
      </c>
      <c r="P266" s="146">
        <f t="shared" si="12"/>
        <v>0.28000000000000003</v>
      </c>
      <c r="Q266" s="145" t="s">
        <v>131</v>
      </c>
      <c r="R266" s="267"/>
      <c r="S266" s="267"/>
      <c r="T266" s="267"/>
      <c r="U266" s="267" t="s">
        <v>131</v>
      </c>
      <c r="V266" s="145">
        <v>0.16</v>
      </c>
      <c r="W266" s="267"/>
      <c r="X266" s="267"/>
      <c r="Y266" s="267"/>
      <c r="Z266" s="267"/>
      <c r="AA266" s="145">
        <v>0.04</v>
      </c>
      <c r="AB266" s="161"/>
      <c r="AC266" s="164"/>
    </row>
    <row r="267" spans="1:29" s="165" customFormat="1" x14ac:dyDescent="0.2">
      <c r="A267" s="164"/>
      <c r="B267" s="148">
        <v>77</v>
      </c>
      <c r="C267" s="160" t="s">
        <v>131</v>
      </c>
      <c r="D267" s="160" t="s">
        <v>84</v>
      </c>
      <c r="E267" s="290">
        <v>0.64</v>
      </c>
      <c r="F267" s="290"/>
      <c r="G267" s="160">
        <v>0.21</v>
      </c>
      <c r="H267" s="137">
        <f t="shared" si="13"/>
        <v>0.15000000000000002</v>
      </c>
      <c r="I267" s="137" t="s">
        <v>186</v>
      </c>
      <c r="J267" s="160">
        <v>1.73</v>
      </c>
      <c r="K267" s="160" t="s">
        <v>131</v>
      </c>
      <c r="L267" s="160">
        <v>18</v>
      </c>
      <c r="M267" s="160">
        <v>0.06</v>
      </c>
      <c r="N267" s="160">
        <f t="shared" si="14"/>
        <v>0.26</v>
      </c>
      <c r="O267" s="160">
        <v>0.32</v>
      </c>
      <c r="P267" s="138">
        <f t="shared" si="12"/>
        <v>0.25</v>
      </c>
      <c r="Q267" s="160" t="s">
        <v>131</v>
      </c>
      <c r="R267" s="269"/>
      <c r="S267" s="269"/>
      <c r="T267" s="269"/>
      <c r="U267" s="269" t="s">
        <v>131</v>
      </c>
      <c r="V267" s="160">
        <v>0.18</v>
      </c>
      <c r="W267" s="269"/>
      <c r="X267" s="269"/>
      <c r="Y267" s="269"/>
      <c r="Z267" s="269"/>
      <c r="AA267" s="160">
        <v>7.0000000000000007E-2</v>
      </c>
      <c r="AB267" s="163" t="s">
        <v>346</v>
      </c>
      <c r="AC267" s="164"/>
    </row>
    <row r="268" spans="1:29" s="165" customFormat="1" x14ac:dyDescent="0.2">
      <c r="A268" s="164"/>
      <c r="B268" s="158"/>
      <c r="C268" s="145" t="s">
        <v>131</v>
      </c>
      <c r="D268" s="166" t="s">
        <v>219</v>
      </c>
      <c r="E268" s="287">
        <v>0.52</v>
      </c>
      <c r="F268" s="287"/>
      <c r="G268" s="145">
        <v>0.15</v>
      </c>
      <c r="H268" s="145">
        <f t="shared" si="13"/>
        <v>0.32999999999999996</v>
      </c>
      <c r="I268" s="154" t="s">
        <v>32</v>
      </c>
      <c r="J268" s="145">
        <v>1.77</v>
      </c>
      <c r="K268" s="145" t="s">
        <v>131</v>
      </c>
      <c r="L268" s="145">
        <v>17.3</v>
      </c>
      <c r="M268" s="145">
        <v>0.04</v>
      </c>
      <c r="N268" s="145">
        <f t="shared" si="14"/>
        <v>0.24999999999999997</v>
      </c>
      <c r="O268" s="145">
        <v>0.28999999999999998</v>
      </c>
      <c r="P268" s="146">
        <f t="shared" si="12"/>
        <v>0.22999999999999998</v>
      </c>
      <c r="Q268" s="145" t="s">
        <v>131</v>
      </c>
      <c r="R268" s="267"/>
      <c r="S268" s="267"/>
      <c r="T268" s="267"/>
      <c r="U268" s="267" t="s">
        <v>131</v>
      </c>
      <c r="V268" s="145">
        <v>0.16</v>
      </c>
      <c r="W268" s="267"/>
      <c r="X268" s="267"/>
      <c r="Y268" s="267"/>
      <c r="Z268" s="267"/>
      <c r="AA268" s="145">
        <v>0.06</v>
      </c>
      <c r="AB268" s="161"/>
      <c r="AC268" s="164"/>
    </row>
    <row r="269" spans="1:29" s="165" customFormat="1" x14ac:dyDescent="0.2">
      <c r="A269" s="164"/>
      <c r="B269" s="171">
        <v>78</v>
      </c>
      <c r="C269" s="169" t="s">
        <v>393</v>
      </c>
      <c r="D269" s="169" t="s">
        <v>94</v>
      </c>
      <c r="E269" s="169">
        <v>0.12</v>
      </c>
      <c r="F269" s="169">
        <v>0.13</v>
      </c>
      <c r="G269" s="169">
        <v>0.27</v>
      </c>
      <c r="H269" s="145">
        <f t="shared" ref="H269:H285" si="15">1-G269-F269-E269</f>
        <v>0.48</v>
      </c>
      <c r="I269" s="169" t="s">
        <v>6</v>
      </c>
      <c r="J269" s="169">
        <v>1.08</v>
      </c>
      <c r="K269" s="169">
        <v>2.66</v>
      </c>
      <c r="L269" s="169">
        <v>8.3000000000000007</v>
      </c>
      <c r="M269" s="169" t="s">
        <v>131</v>
      </c>
      <c r="N269" s="169" t="s">
        <v>131</v>
      </c>
      <c r="O269" s="169">
        <v>0.59</v>
      </c>
      <c r="P269" s="170">
        <f t="shared" si="12"/>
        <v>0.35</v>
      </c>
      <c r="Q269" s="169" t="s">
        <v>131</v>
      </c>
      <c r="R269" s="266"/>
      <c r="S269" s="266"/>
      <c r="T269" s="266"/>
      <c r="U269" s="266" t="s">
        <v>131</v>
      </c>
      <c r="V269" s="169">
        <v>0.35</v>
      </c>
      <c r="W269" s="266"/>
      <c r="X269" s="266"/>
      <c r="Y269" s="266"/>
      <c r="Z269" s="266"/>
      <c r="AA269" s="169">
        <v>0.24</v>
      </c>
      <c r="AB269" s="163" t="s">
        <v>346</v>
      </c>
      <c r="AC269" s="164"/>
    </row>
    <row r="270" spans="1:29" s="165" customFormat="1" x14ac:dyDescent="0.2">
      <c r="A270" s="164"/>
      <c r="B270" s="171">
        <v>79</v>
      </c>
      <c r="C270" s="169" t="s">
        <v>178</v>
      </c>
      <c r="D270" s="169" t="s">
        <v>36</v>
      </c>
      <c r="E270" s="169">
        <v>0.09</v>
      </c>
      <c r="F270" s="169">
        <v>0.14000000000000001</v>
      </c>
      <c r="G270" s="169">
        <v>0.17</v>
      </c>
      <c r="H270" s="145">
        <f t="shared" si="15"/>
        <v>0.6</v>
      </c>
      <c r="I270" s="169" t="s">
        <v>194</v>
      </c>
      <c r="J270" s="169">
        <v>1.46</v>
      </c>
      <c r="K270" s="169">
        <v>2.63</v>
      </c>
      <c r="L270" s="169">
        <v>8.6</v>
      </c>
      <c r="M270" s="169" t="s">
        <v>131</v>
      </c>
      <c r="N270" s="169" t="s">
        <v>131</v>
      </c>
      <c r="O270" s="169">
        <v>0.44</v>
      </c>
      <c r="P270" s="170">
        <f t="shared" si="12"/>
        <v>0.21</v>
      </c>
      <c r="Q270" s="169" t="s">
        <v>131</v>
      </c>
      <c r="R270" s="266"/>
      <c r="S270" s="266"/>
      <c r="T270" s="266"/>
      <c r="U270" s="266" t="s">
        <v>131</v>
      </c>
      <c r="V270" s="170">
        <v>0.3</v>
      </c>
      <c r="W270" s="268"/>
      <c r="X270" s="268"/>
      <c r="Y270" s="268"/>
      <c r="Z270" s="268"/>
      <c r="AA270" s="169">
        <v>0.23</v>
      </c>
      <c r="AB270" s="172" t="s">
        <v>346</v>
      </c>
      <c r="AC270" s="164"/>
    </row>
    <row r="271" spans="1:29" s="165" customFormat="1" x14ac:dyDescent="0.2">
      <c r="A271" s="164"/>
      <c r="B271" s="148">
        <v>80</v>
      </c>
      <c r="C271" s="160" t="s">
        <v>178</v>
      </c>
      <c r="D271" s="160" t="s">
        <v>84</v>
      </c>
      <c r="E271" s="290">
        <v>0.51</v>
      </c>
      <c r="F271" s="290"/>
      <c r="G271" s="160">
        <v>0.09</v>
      </c>
      <c r="H271" s="138">
        <f t="shared" ref="H271:H276" si="16">1-G271-E271</f>
        <v>0.4</v>
      </c>
      <c r="I271" s="160" t="s">
        <v>51</v>
      </c>
      <c r="J271" s="160">
        <v>1.54</v>
      </c>
      <c r="K271" s="160">
        <v>2.78</v>
      </c>
      <c r="L271" s="160">
        <v>5.4</v>
      </c>
      <c r="M271" s="160">
        <v>0.13</v>
      </c>
      <c r="N271" s="160">
        <f t="shared" ref="N271:N276" si="17">O271-M271</f>
        <v>0.31</v>
      </c>
      <c r="O271" s="160">
        <v>0.44</v>
      </c>
      <c r="P271" s="138">
        <f t="shared" si="12"/>
        <v>0.22</v>
      </c>
      <c r="Q271" s="137" t="s">
        <v>131</v>
      </c>
      <c r="R271" s="270"/>
      <c r="S271" s="270"/>
      <c r="T271" s="270"/>
      <c r="U271" s="270" t="s">
        <v>131</v>
      </c>
      <c r="V271" s="137">
        <v>0.48</v>
      </c>
      <c r="W271" s="270"/>
      <c r="X271" s="270"/>
      <c r="Y271" s="270"/>
      <c r="Z271" s="270"/>
      <c r="AA271" s="137">
        <v>0.22</v>
      </c>
      <c r="AB271" s="163" t="s">
        <v>494</v>
      </c>
      <c r="AC271" s="164"/>
    </row>
    <row r="272" spans="1:29" s="165" customFormat="1" x14ac:dyDescent="0.2">
      <c r="A272" s="164"/>
      <c r="B272" s="136"/>
      <c r="C272" s="137" t="s">
        <v>394</v>
      </c>
      <c r="D272" s="141" t="s">
        <v>219</v>
      </c>
      <c r="E272" s="291">
        <v>0.54</v>
      </c>
      <c r="F272" s="291"/>
      <c r="G272" s="137">
        <v>7.0000000000000007E-2</v>
      </c>
      <c r="H272" s="137">
        <f t="shared" si="16"/>
        <v>0.3899999999999999</v>
      </c>
      <c r="I272" s="137" t="s">
        <v>51</v>
      </c>
      <c r="J272" s="137">
        <v>1.5</v>
      </c>
      <c r="K272" s="137">
        <v>2.81</v>
      </c>
      <c r="L272" s="137">
        <v>20.5</v>
      </c>
      <c r="M272" s="137">
        <v>0.15</v>
      </c>
      <c r="N272" s="137">
        <f t="shared" si="17"/>
        <v>0.31000000000000005</v>
      </c>
      <c r="O272" s="137">
        <v>0.46</v>
      </c>
      <c r="P272" s="138">
        <f t="shared" si="12"/>
        <v>0.24000000000000002</v>
      </c>
      <c r="Q272" s="137" t="s">
        <v>131</v>
      </c>
      <c r="R272" s="270"/>
      <c r="S272" s="270"/>
      <c r="T272" s="270"/>
      <c r="U272" s="270" t="s">
        <v>131</v>
      </c>
      <c r="V272" s="137">
        <v>0.47</v>
      </c>
      <c r="W272" s="270"/>
      <c r="X272" s="270"/>
      <c r="Y272" s="270"/>
      <c r="Z272" s="270"/>
      <c r="AA272" s="137">
        <v>0.22</v>
      </c>
      <c r="AB272" s="139"/>
      <c r="AC272" s="164"/>
    </row>
    <row r="273" spans="1:29" s="165" customFormat="1" x14ac:dyDescent="0.2">
      <c r="A273" s="164"/>
      <c r="B273" s="136"/>
      <c r="C273" s="137" t="s">
        <v>395</v>
      </c>
      <c r="D273" s="137" t="s">
        <v>256</v>
      </c>
      <c r="E273" s="291">
        <v>0.46</v>
      </c>
      <c r="F273" s="291"/>
      <c r="G273" s="137">
        <v>0.08</v>
      </c>
      <c r="H273" s="137">
        <f t="shared" si="16"/>
        <v>0.46</v>
      </c>
      <c r="I273" s="137" t="s">
        <v>51</v>
      </c>
      <c r="J273" s="137">
        <v>1.52</v>
      </c>
      <c r="K273" s="137">
        <v>2.82</v>
      </c>
      <c r="L273" s="137">
        <v>99.6</v>
      </c>
      <c r="M273" s="137">
        <v>0.14000000000000001</v>
      </c>
      <c r="N273" s="137">
        <f t="shared" si="17"/>
        <v>0.32</v>
      </c>
      <c r="O273" s="137">
        <v>0.46</v>
      </c>
      <c r="P273" s="138">
        <f t="shared" si="12"/>
        <v>0.32</v>
      </c>
      <c r="Q273" s="137" t="s">
        <v>131</v>
      </c>
      <c r="R273" s="270"/>
      <c r="S273" s="270"/>
      <c r="T273" s="270"/>
      <c r="U273" s="270" t="s">
        <v>131</v>
      </c>
      <c r="V273" s="137">
        <v>0.48</v>
      </c>
      <c r="W273" s="270"/>
      <c r="X273" s="270"/>
      <c r="Y273" s="270"/>
      <c r="Z273" s="270"/>
      <c r="AA273" s="137">
        <v>0.14000000000000001</v>
      </c>
      <c r="AB273" s="139"/>
      <c r="AC273" s="164"/>
    </row>
    <row r="274" spans="1:29" s="165" customFormat="1" x14ac:dyDescent="0.2">
      <c r="A274" s="164"/>
      <c r="B274" s="136"/>
      <c r="C274" s="137" t="s">
        <v>20</v>
      </c>
      <c r="D274" s="137" t="s">
        <v>144</v>
      </c>
      <c r="E274" s="291">
        <v>0.37</v>
      </c>
      <c r="F274" s="291"/>
      <c r="G274" s="137">
        <v>0.06</v>
      </c>
      <c r="H274" s="137">
        <f t="shared" si="16"/>
        <v>0.56999999999999995</v>
      </c>
      <c r="I274" s="137" t="s">
        <v>6</v>
      </c>
      <c r="J274" s="137">
        <v>1.43</v>
      </c>
      <c r="K274" s="137">
        <v>2.83</v>
      </c>
      <c r="L274" s="137">
        <v>96.7</v>
      </c>
      <c r="M274" s="137">
        <v>0.15</v>
      </c>
      <c r="N274" s="137">
        <f t="shared" si="17"/>
        <v>0.33999999999999997</v>
      </c>
      <c r="O274" s="137">
        <v>0.49</v>
      </c>
      <c r="P274" s="138">
        <f t="shared" si="12"/>
        <v>0.31999999999999995</v>
      </c>
      <c r="Q274" s="137" t="s">
        <v>131</v>
      </c>
      <c r="R274" s="270"/>
      <c r="S274" s="270"/>
      <c r="T274" s="270"/>
      <c r="U274" s="270" t="s">
        <v>131</v>
      </c>
      <c r="V274" s="137">
        <v>0.52</v>
      </c>
      <c r="W274" s="270"/>
      <c r="X274" s="270"/>
      <c r="Y274" s="270"/>
      <c r="Z274" s="270"/>
      <c r="AA274" s="137">
        <v>0.17</v>
      </c>
      <c r="AB274" s="139"/>
      <c r="AC274" s="164"/>
    </row>
    <row r="275" spans="1:29" s="165" customFormat="1" x14ac:dyDescent="0.2">
      <c r="A275" s="164"/>
      <c r="B275" s="136"/>
      <c r="C275" s="137" t="s">
        <v>21</v>
      </c>
      <c r="D275" s="137" t="s">
        <v>397</v>
      </c>
      <c r="E275" s="291">
        <v>0.36</v>
      </c>
      <c r="F275" s="291"/>
      <c r="G275" s="137">
        <v>0.06</v>
      </c>
      <c r="H275" s="137">
        <f t="shared" si="16"/>
        <v>0.57999999999999996</v>
      </c>
      <c r="I275" s="137" t="s">
        <v>6</v>
      </c>
      <c r="J275" s="137">
        <v>1.34</v>
      </c>
      <c r="K275" s="137">
        <v>2.76</v>
      </c>
      <c r="L275" s="137">
        <v>222.9</v>
      </c>
      <c r="M275" s="137">
        <v>0.17</v>
      </c>
      <c r="N275" s="137">
        <f t="shared" si="17"/>
        <v>0.33999999999999997</v>
      </c>
      <c r="O275" s="137">
        <v>0.51</v>
      </c>
      <c r="P275" s="138">
        <f t="shared" si="12"/>
        <v>0.30000000000000004</v>
      </c>
      <c r="Q275" s="137" t="s">
        <v>131</v>
      </c>
      <c r="R275" s="270"/>
      <c r="S275" s="270"/>
      <c r="T275" s="270"/>
      <c r="U275" s="270" t="s">
        <v>131</v>
      </c>
      <c r="V275" s="137">
        <v>0.54</v>
      </c>
      <c r="W275" s="270"/>
      <c r="X275" s="270"/>
      <c r="Y275" s="270"/>
      <c r="Z275" s="270"/>
      <c r="AA275" s="137">
        <v>0.21</v>
      </c>
      <c r="AB275" s="139"/>
      <c r="AC275" s="164"/>
    </row>
    <row r="276" spans="1:29" s="165" customFormat="1" x14ac:dyDescent="0.2">
      <c r="A276" s="164"/>
      <c r="B276" s="158"/>
      <c r="C276" s="145" t="s">
        <v>396</v>
      </c>
      <c r="D276" s="145" t="s">
        <v>184</v>
      </c>
      <c r="E276" s="287">
        <v>0.36</v>
      </c>
      <c r="F276" s="287"/>
      <c r="G276" s="145">
        <v>0.13</v>
      </c>
      <c r="H276" s="145">
        <f t="shared" si="16"/>
        <v>0.51</v>
      </c>
      <c r="I276" s="145" t="s">
        <v>6</v>
      </c>
      <c r="J276" s="145">
        <v>1.33</v>
      </c>
      <c r="K276" s="145">
        <v>2.88</v>
      </c>
      <c r="L276" s="145">
        <v>250.2</v>
      </c>
      <c r="M276" s="145">
        <v>0.18</v>
      </c>
      <c r="N276" s="137">
        <f t="shared" si="17"/>
        <v>0.35000000000000003</v>
      </c>
      <c r="O276" s="145">
        <v>0.53</v>
      </c>
      <c r="P276" s="146">
        <f t="shared" si="12"/>
        <v>0.32000000000000006</v>
      </c>
      <c r="Q276" s="145" t="s">
        <v>131</v>
      </c>
      <c r="R276" s="267"/>
      <c r="S276" s="267"/>
      <c r="T276" s="267"/>
      <c r="U276" s="267" t="s">
        <v>131</v>
      </c>
      <c r="V276" s="145">
        <v>0.56000000000000005</v>
      </c>
      <c r="W276" s="267"/>
      <c r="X276" s="267"/>
      <c r="Y276" s="267"/>
      <c r="Z276" s="267"/>
      <c r="AA276" s="145">
        <v>0.21</v>
      </c>
      <c r="AB276" s="161"/>
      <c r="AC276" s="164"/>
    </row>
    <row r="277" spans="1:29" s="165" customFormat="1" x14ac:dyDescent="0.2">
      <c r="A277" s="164"/>
      <c r="B277" s="148">
        <v>81</v>
      </c>
      <c r="C277" s="160" t="s">
        <v>178</v>
      </c>
      <c r="D277" s="160" t="s">
        <v>138</v>
      </c>
      <c r="E277" s="160">
        <v>0.31</v>
      </c>
      <c r="F277" s="160">
        <v>0.16</v>
      </c>
      <c r="G277" s="160">
        <v>0.17</v>
      </c>
      <c r="H277" s="137">
        <f t="shared" si="15"/>
        <v>0.35999999999999993</v>
      </c>
      <c r="I277" s="160" t="s">
        <v>51</v>
      </c>
      <c r="J277" s="160">
        <v>1.35</v>
      </c>
      <c r="K277" s="160">
        <v>2.63</v>
      </c>
      <c r="L277" s="160">
        <v>300</v>
      </c>
      <c r="M277" s="160">
        <v>0.19</v>
      </c>
      <c r="N277" s="160">
        <f t="shared" ref="N277:N285" si="18">O277-M277</f>
        <v>0.28999999999999998</v>
      </c>
      <c r="O277" s="160">
        <v>0.48</v>
      </c>
      <c r="P277" s="138">
        <f t="shared" si="12"/>
        <v>0.27999999999999997</v>
      </c>
      <c r="Q277" s="137"/>
      <c r="R277" s="270"/>
      <c r="S277" s="270"/>
      <c r="T277" s="270"/>
      <c r="U277" s="270">
        <v>0.26</v>
      </c>
      <c r="V277" s="137">
        <v>0.24</v>
      </c>
      <c r="W277" s="270"/>
      <c r="X277" s="270"/>
      <c r="Y277" s="270"/>
      <c r="Z277" s="270"/>
      <c r="AA277" s="138">
        <v>0.2</v>
      </c>
      <c r="AB277" s="163" t="s">
        <v>494</v>
      </c>
      <c r="AC277" s="164"/>
    </row>
    <row r="278" spans="1:29" s="165" customFormat="1" x14ac:dyDescent="0.2">
      <c r="A278" s="164"/>
      <c r="B278" s="136"/>
      <c r="C278" s="137" t="s">
        <v>19</v>
      </c>
      <c r="D278" s="137" t="s">
        <v>417</v>
      </c>
      <c r="E278" s="137">
        <v>0.28000000000000003</v>
      </c>
      <c r="F278" s="137">
        <v>0.15</v>
      </c>
      <c r="G278" s="137">
        <v>0.14000000000000001</v>
      </c>
      <c r="H278" s="137">
        <f t="shared" si="15"/>
        <v>0.42999999999999994</v>
      </c>
      <c r="I278" s="137" t="s">
        <v>6</v>
      </c>
      <c r="J278" s="137">
        <v>1.41</v>
      </c>
      <c r="K278" s="137">
        <v>2.67</v>
      </c>
      <c r="L278" s="137">
        <v>225.1</v>
      </c>
      <c r="M278" s="137">
        <v>0.14000000000000001</v>
      </c>
      <c r="N278" s="137">
        <f t="shared" si="18"/>
        <v>0.32999999999999996</v>
      </c>
      <c r="O278" s="137">
        <v>0.47</v>
      </c>
      <c r="P278" s="138">
        <f t="shared" si="12"/>
        <v>0.22999999999999998</v>
      </c>
      <c r="Q278" s="138"/>
      <c r="R278" s="271"/>
      <c r="S278" s="271"/>
      <c r="T278" s="271"/>
      <c r="U278" s="271">
        <v>0.3</v>
      </c>
      <c r="V278" s="137">
        <v>0.28000000000000003</v>
      </c>
      <c r="W278" s="270"/>
      <c r="X278" s="270"/>
      <c r="Y278" s="270"/>
      <c r="Z278" s="270"/>
      <c r="AA278" s="137">
        <v>0.24</v>
      </c>
      <c r="AB278" s="139"/>
      <c r="AC278" s="164"/>
    </row>
    <row r="279" spans="1:29" s="165" customFormat="1" x14ac:dyDescent="0.2">
      <c r="A279" s="164"/>
      <c r="B279" s="158"/>
      <c r="C279" s="145" t="s">
        <v>20</v>
      </c>
      <c r="D279" s="145" t="s">
        <v>418</v>
      </c>
      <c r="E279" s="145">
        <v>0.21</v>
      </c>
      <c r="F279" s="145">
        <v>0.13</v>
      </c>
      <c r="G279" s="145">
        <v>0.14000000000000001</v>
      </c>
      <c r="H279" s="145">
        <f t="shared" si="15"/>
        <v>0.52</v>
      </c>
      <c r="I279" s="145" t="s">
        <v>6</v>
      </c>
      <c r="J279" s="145">
        <v>1.43</v>
      </c>
      <c r="K279" s="145">
        <v>2.66</v>
      </c>
      <c r="L279" s="145">
        <v>98.6</v>
      </c>
      <c r="M279" s="145">
        <v>0.11</v>
      </c>
      <c r="N279" s="137">
        <f t="shared" si="18"/>
        <v>0.35000000000000003</v>
      </c>
      <c r="O279" s="145">
        <v>0.46</v>
      </c>
      <c r="P279" s="146">
        <f t="shared" si="12"/>
        <v>0.2</v>
      </c>
      <c r="Q279" s="146"/>
      <c r="R279" s="273"/>
      <c r="S279" s="273"/>
      <c r="T279" s="273"/>
      <c r="U279" s="273">
        <v>0.32</v>
      </c>
      <c r="V279" s="146">
        <v>0.3</v>
      </c>
      <c r="W279" s="273"/>
      <c r="X279" s="273"/>
      <c r="Y279" s="273"/>
      <c r="Z279" s="273"/>
      <c r="AA279" s="145">
        <v>0.26</v>
      </c>
      <c r="AB279" s="161"/>
      <c r="AC279" s="164"/>
    </row>
    <row r="280" spans="1:29" s="165" customFormat="1" x14ac:dyDescent="0.2">
      <c r="A280" s="164"/>
      <c r="B280" s="148">
        <v>82</v>
      </c>
      <c r="C280" s="160" t="s">
        <v>178</v>
      </c>
      <c r="D280" s="160" t="s">
        <v>138</v>
      </c>
      <c r="E280" s="160">
        <v>0.25</v>
      </c>
      <c r="F280" s="160">
        <v>0.14000000000000001</v>
      </c>
      <c r="G280" s="160">
        <v>0.21</v>
      </c>
      <c r="H280" s="138">
        <f t="shared" si="15"/>
        <v>0.4</v>
      </c>
      <c r="I280" s="160" t="s">
        <v>6</v>
      </c>
      <c r="J280" s="160">
        <v>1.4</v>
      </c>
      <c r="K280" s="160">
        <v>2.62</v>
      </c>
      <c r="L280" s="160">
        <v>165.4</v>
      </c>
      <c r="M280" s="160">
        <v>0.1</v>
      </c>
      <c r="N280" s="160">
        <f t="shared" si="18"/>
        <v>0.37</v>
      </c>
      <c r="O280" s="160">
        <v>0.47</v>
      </c>
      <c r="P280" s="138">
        <f t="shared" si="12"/>
        <v>0.18</v>
      </c>
      <c r="Q280" s="137"/>
      <c r="R280" s="270"/>
      <c r="S280" s="270"/>
      <c r="T280" s="270"/>
      <c r="U280" s="270">
        <v>0.34</v>
      </c>
      <c r="V280" s="137">
        <v>0.32</v>
      </c>
      <c r="W280" s="270"/>
      <c r="X280" s="270"/>
      <c r="Y280" s="270"/>
      <c r="Z280" s="270"/>
      <c r="AA280" s="137">
        <v>0.28999999999999998</v>
      </c>
      <c r="AB280" s="163" t="s">
        <v>494</v>
      </c>
      <c r="AC280" s="164"/>
    </row>
    <row r="281" spans="1:29" s="165" customFormat="1" x14ac:dyDescent="0.2">
      <c r="A281" s="164"/>
      <c r="B281" s="136"/>
      <c r="C281" s="137" t="s">
        <v>19</v>
      </c>
      <c r="D281" s="137" t="s">
        <v>417</v>
      </c>
      <c r="E281" s="137">
        <v>0.24</v>
      </c>
      <c r="F281" s="137">
        <v>0.13</v>
      </c>
      <c r="G281" s="137">
        <v>0.19</v>
      </c>
      <c r="H281" s="137">
        <f t="shared" si="15"/>
        <v>0.44000000000000006</v>
      </c>
      <c r="I281" s="137" t="s">
        <v>6</v>
      </c>
      <c r="J281" s="137">
        <v>1.49</v>
      </c>
      <c r="K281" s="137">
        <v>2.65</v>
      </c>
      <c r="L281" s="137">
        <v>83.3</v>
      </c>
      <c r="M281" s="137">
        <v>7.0000000000000007E-2</v>
      </c>
      <c r="N281" s="137">
        <f t="shared" si="18"/>
        <v>0.37</v>
      </c>
      <c r="O281" s="137">
        <v>0.44</v>
      </c>
      <c r="P281" s="138">
        <f t="shared" si="12"/>
        <v>0.2</v>
      </c>
      <c r="Q281" s="138"/>
      <c r="R281" s="271"/>
      <c r="S281" s="271"/>
      <c r="T281" s="271"/>
      <c r="U281" s="271">
        <v>0.3</v>
      </c>
      <c r="V281" s="137">
        <v>0.28000000000000003</v>
      </c>
      <c r="W281" s="270"/>
      <c r="X281" s="270"/>
      <c r="Y281" s="270"/>
      <c r="Z281" s="270"/>
      <c r="AA281" s="137">
        <v>0.24</v>
      </c>
      <c r="AB281" s="139"/>
      <c r="AC281" s="164"/>
    </row>
    <row r="282" spans="1:29" s="165" customFormat="1" x14ac:dyDescent="0.2">
      <c r="A282" s="164"/>
      <c r="B282" s="158"/>
      <c r="C282" s="145" t="s">
        <v>20</v>
      </c>
      <c r="D282" s="145" t="s">
        <v>418</v>
      </c>
      <c r="E282" s="145">
        <v>0.23</v>
      </c>
      <c r="F282" s="145">
        <v>0.12</v>
      </c>
      <c r="G282" s="145">
        <v>0.18</v>
      </c>
      <c r="H282" s="145">
        <f t="shared" si="15"/>
        <v>0.47000000000000008</v>
      </c>
      <c r="I282" s="145" t="s">
        <v>6</v>
      </c>
      <c r="J282" s="145">
        <v>1.52</v>
      </c>
      <c r="K282" s="145">
        <v>2.66</v>
      </c>
      <c r="L282" s="145">
        <v>12.2</v>
      </c>
      <c r="M282" s="145">
        <v>0.06</v>
      </c>
      <c r="N282" s="137">
        <f t="shared" si="18"/>
        <v>0.37</v>
      </c>
      <c r="O282" s="145">
        <v>0.43</v>
      </c>
      <c r="P282" s="146">
        <f t="shared" si="12"/>
        <v>0.16999999999999998</v>
      </c>
      <c r="Q282" s="145"/>
      <c r="R282" s="267"/>
      <c r="S282" s="267"/>
      <c r="T282" s="267"/>
      <c r="U282" s="267">
        <v>0.32</v>
      </c>
      <c r="V282" s="146">
        <v>0.3</v>
      </c>
      <c r="W282" s="273"/>
      <c r="X282" s="273"/>
      <c r="Y282" s="273"/>
      <c r="Z282" s="273"/>
      <c r="AA282" s="145">
        <v>0.26</v>
      </c>
      <c r="AB282" s="161"/>
      <c r="AC282" s="164"/>
    </row>
    <row r="283" spans="1:29" s="165" customFormat="1" x14ac:dyDescent="0.2">
      <c r="A283" s="164"/>
      <c r="B283" s="148">
        <v>83</v>
      </c>
      <c r="C283" s="160" t="s">
        <v>178</v>
      </c>
      <c r="D283" s="160" t="s">
        <v>138</v>
      </c>
      <c r="E283" s="160">
        <v>0.22</v>
      </c>
      <c r="F283" s="160">
        <v>0.12</v>
      </c>
      <c r="G283" s="160">
        <v>0.22</v>
      </c>
      <c r="H283" s="137">
        <f t="shared" si="15"/>
        <v>0.44000000000000006</v>
      </c>
      <c r="I283" s="160" t="s">
        <v>6</v>
      </c>
      <c r="J283" s="160">
        <v>1.29</v>
      </c>
      <c r="K283" s="160">
        <v>2.65</v>
      </c>
      <c r="L283" s="160">
        <v>229.5</v>
      </c>
      <c r="M283" s="160">
        <v>0.13</v>
      </c>
      <c r="N283" s="160">
        <f t="shared" si="18"/>
        <v>0.37</v>
      </c>
      <c r="O283" s="162">
        <v>0.5</v>
      </c>
      <c r="P283" s="138">
        <f t="shared" si="12"/>
        <v>0.24</v>
      </c>
      <c r="Q283" s="160"/>
      <c r="R283" s="269"/>
      <c r="S283" s="269"/>
      <c r="T283" s="269"/>
      <c r="U283" s="269">
        <v>0.33</v>
      </c>
      <c r="V283" s="162">
        <v>0.3</v>
      </c>
      <c r="W283" s="272"/>
      <c r="X283" s="272"/>
      <c r="Y283" s="272"/>
      <c r="Z283" s="272"/>
      <c r="AA283" s="160">
        <v>0.26</v>
      </c>
      <c r="AB283" s="163" t="s">
        <v>494</v>
      </c>
      <c r="AC283" s="164"/>
    </row>
    <row r="284" spans="1:29" s="165" customFormat="1" x14ac:dyDescent="0.2">
      <c r="A284" s="164"/>
      <c r="B284" s="136"/>
      <c r="C284" s="137" t="s">
        <v>19</v>
      </c>
      <c r="D284" s="137" t="s">
        <v>417</v>
      </c>
      <c r="E284" s="137">
        <v>0.21</v>
      </c>
      <c r="F284" s="137">
        <v>0.13</v>
      </c>
      <c r="G284" s="137">
        <v>0.22</v>
      </c>
      <c r="H284" s="137">
        <f t="shared" si="15"/>
        <v>0.44000000000000006</v>
      </c>
      <c r="I284" s="137" t="s">
        <v>6</v>
      </c>
      <c r="J284" s="137">
        <v>1.33</v>
      </c>
      <c r="K284" s="137">
        <v>2.65</v>
      </c>
      <c r="L284" s="137">
        <v>192.7</v>
      </c>
      <c r="M284" s="137">
        <v>0.11</v>
      </c>
      <c r="N284" s="137">
        <f t="shared" si="18"/>
        <v>0.39</v>
      </c>
      <c r="O284" s="138">
        <v>0.5</v>
      </c>
      <c r="P284" s="138">
        <f t="shared" si="12"/>
        <v>0.22999999999999998</v>
      </c>
      <c r="Q284" s="137"/>
      <c r="R284" s="270"/>
      <c r="S284" s="270"/>
      <c r="T284" s="270"/>
      <c r="U284" s="270">
        <v>0.33</v>
      </c>
      <c r="V284" s="137">
        <v>0.31</v>
      </c>
      <c r="W284" s="270"/>
      <c r="X284" s="270"/>
      <c r="Y284" s="270"/>
      <c r="Z284" s="270"/>
      <c r="AA284" s="137">
        <v>0.27</v>
      </c>
      <c r="AB284" s="139"/>
      <c r="AC284" s="164"/>
    </row>
    <row r="285" spans="1:29" s="165" customFormat="1" x14ac:dyDescent="0.2">
      <c r="A285" s="164"/>
      <c r="B285" s="158"/>
      <c r="C285" s="145" t="s">
        <v>20</v>
      </c>
      <c r="D285" s="145" t="s">
        <v>418</v>
      </c>
      <c r="E285" s="145">
        <v>0.19</v>
      </c>
      <c r="F285" s="146">
        <v>0.1</v>
      </c>
      <c r="G285" s="145">
        <v>0.21</v>
      </c>
      <c r="H285" s="146">
        <f t="shared" si="15"/>
        <v>0.5</v>
      </c>
      <c r="I285" s="145" t="s">
        <v>6</v>
      </c>
      <c r="J285" s="145">
        <v>1.52</v>
      </c>
      <c r="K285" s="145">
        <v>2.68</v>
      </c>
      <c r="L285" s="145">
        <v>24.6</v>
      </c>
      <c r="M285" s="145">
        <v>0.04</v>
      </c>
      <c r="N285" s="137">
        <f t="shared" si="18"/>
        <v>0.39</v>
      </c>
      <c r="O285" s="145">
        <v>0.43</v>
      </c>
      <c r="P285" s="146">
        <f t="shared" si="12"/>
        <v>0.16999999999999998</v>
      </c>
      <c r="Q285" s="145"/>
      <c r="R285" s="267"/>
      <c r="S285" s="267"/>
      <c r="T285" s="267"/>
      <c r="U285" s="267">
        <v>0.33</v>
      </c>
      <c r="V285" s="146">
        <v>0.3</v>
      </c>
      <c r="W285" s="273"/>
      <c r="X285" s="273"/>
      <c r="Y285" s="273"/>
      <c r="Z285" s="273"/>
      <c r="AA285" s="145">
        <v>0.26</v>
      </c>
      <c r="AB285" s="161"/>
      <c r="AC285" s="164"/>
    </row>
    <row r="286" spans="1:29" s="165" customFormat="1" x14ac:dyDescent="0.2">
      <c r="A286" s="164"/>
      <c r="B286" s="148">
        <v>84</v>
      </c>
      <c r="C286" s="160" t="s">
        <v>178</v>
      </c>
      <c r="D286" s="160" t="s">
        <v>84</v>
      </c>
      <c r="E286" s="290">
        <v>0.09</v>
      </c>
      <c r="F286" s="290"/>
      <c r="G286" s="160">
        <v>0.44</v>
      </c>
      <c r="H286" s="137">
        <f t="shared" ref="H286:H298" si="19">1-G286-E286</f>
        <v>0.47000000000000008</v>
      </c>
      <c r="I286" s="160" t="s">
        <v>306</v>
      </c>
      <c r="J286" s="160">
        <v>1.41</v>
      </c>
      <c r="K286" s="160">
        <v>2.69</v>
      </c>
      <c r="L286" s="160">
        <v>471.1</v>
      </c>
      <c r="M286" s="160">
        <v>0.05</v>
      </c>
      <c r="N286" s="160">
        <f t="shared" ref="N286:N291" si="20">O286-M286</f>
        <v>0.42</v>
      </c>
      <c r="O286" s="160">
        <v>0.47</v>
      </c>
      <c r="P286" s="138">
        <f t="shared" si="12"/>
        <v>0.18999999999999995</v>
      </c>
      <c r="Q286" s="137" t="s">
        <v>131</v>
      </c>
      <c r="R286" s="270"/>
      <c r="S286" s="270"/>
      <c r="T286" s="270"/>
      <c r="U286" s="270" t="s">
        <v>131</v>
      </c>
      <c r="V286" s="137">
        <v>0.59</v>
      </c>
      <c r="W286" s="270"/>
      <c r="X286" s="270"/>
      <c r="Y286" s="270"/>
      <c r="Z286" s="270"/>
      <c r="AA286" s="137">
        <v>0.28000000000000003</v>
      </c>
      <c r="AB286" s="163" t="s">
        <v>494</v>
      </c>
      <c r="AC286" s="164"/>
    </row>
    <row r="287" spans="1:29" s="165" customFormat="1" x14ac:dyDescent="0.2">
      <c r="A287" s="164"/>
      <c r="B287" s="136"/>
      <c r="C287" s="137" t="s">
        <v>438</v>
      </c>
      <c r="D287" s="141" t="s">
        <v>443</v>
      </c>
      <c r="E287" s="292">
        <v>0.1</v>
      </c>
      <c r="F287" s="292"/>
      <c r="G287" s="137">
        <v>0.43</v>
      </c>
      <c r="H287" s="137">
        <f t="shared" si="19"/>
        <v>0.47000000000000008</v>
      </c>
      <c r="I287" s="137" t="s">
        <v>306</v>
      </c>
      <c r="J287" s="137">
        <v>1.41</v>
      </c>
      <c r="K287" s="137">
        <v>2.67</v>
      </c>
      <c r="L287" s="137">
        <v>450.5</v>
      </c>
      <c r="M287" s="137">
        <v>0.03</v>
      </c>
      <c r="N287" s="137">
        <f t="shared" si="20"/>
        <v>0.43999999999999995</v>
      </c>
      <c r="O287" s="137">
        <v>0.47</v>
      </c>
      <c r="P287" s="138">
        <f t="shared" si="12"/>
        <v>0.18999999999999995</v>
      </c>
      <c r="Q287" s="137" t="s">
        <v>131</v>
      </c>
      <c r="R287" s="270"/>
      <c r="S287" s="270"/>
      <c r="T287" s="270"/>
      <c r="U287" s="270" t="s">
        <v>131</v>
      </c>
      <c r="V287" s="137">
        <v>0.56999999999999995</v>
      </c>
      <c r="W287" s="270"/>
      <c r="X287" s="270"/>
      <c r="Y287" s="270"/>
      <c r="Z287" s="270"/>
      <c r="AA287" s="137">
        <v>0.28000000000000003</v>
      </c>
      <c r="AB287" s="139"/>
      <c r="AC287" s="164"/>
    </row>
    <row r="288" spans="1:29" s="165" customFormat="1" x14ac:dyDescent="0.2">
      <c r="A288" s="164"/>
      <c r="B288" s="136"/>
      <c r="C288" s="137" t="s">
        <v>439</v>
      </c>
      <c r="D288" s="137" t="s">
        <v>444</v>
      </c>
      <c r="E288" s="291">
        <v>0.11</v>
      </c>
      <c r="F288" s="291"/>
      <c r="G288" s="137">
        <v>0.39</v>
      </c>
      <c r="H288" s="138">
        <f t="shared" si="19"/>
        <v>0.5</v>
      </c>
      <c r="I288" s="137" t="s">
        <v>6</v>
      </c>
      <c r="J288" s="137">
        <v>1.26</v>
      </c>
      <c r="K288" s="137">
        <v>2.69</v>
      </c>
      <c r="L288" s="137">
        <v>396.3</v>
      </c>
      <c r="M288" s="137">
        <v>7.0000000000000007E-2</v>
      </c>
      <c r="N288" s="137">
        <f t="shared" si="20"/>
        <v>0.48000000000000004</v>
      </c>
      <c r="O288" s="137">
        <v>0.55000000000000004</v>
      </c>
      <c r="P288" s="138">
        <f t="shared" si="12"/>
        <v>0.29000000000000004</v>
      </c>
      <c r="Q288" s="137" t="s">
        <v>131</v>
      </c>
      <c r="R288" s="270"/>
      <c r="S288" s="270"/>
      <c r="T288" s="270"/>
      <c r="U288" s="270" t="s">
        <v>131</v>
      </c>
      <c r="V288" s="138">
        <v>0.6</v>
      </c>
      <c r="W288" s="271"/>
      <c r="X288" s="271"/>
      <c r="Y288" s="271"/>
      <c r="Z288" s="271"/>
      <c r="AA288" s="137">
        <v>0.26</v>
      </c>
      <c r="AB288" s="139"/>
      <c r="AC288" s="164"/>
    </row>
    <row r="289" spans="1:29" s="165" customFormat="1" x14ac:dyDescent="0.2">
      <c r="A289" s="164"/>
      <c r="B289" s="136"/>
      <c r="C289" s="137" t="s">
        <v>440</v>
      </c>
      <c r="D289" s="137" t="s">
        <v>445</v>
      </c>
      <c r="E289" s="291">
        <v>0.04</v>
      </c>
      <c r="F289" s="291"/>
      <c r="G289" s="138">
        <v>0.4</v>
      </c>
      <c r="H289" s="137">
        <f t="shared" si="19"/>
        <v>0.55999999999999994</v>
      </c>
      <c r="I289" s="137" t="s">
        <v>306</v>
      </c>
      <c r="J289" s="137">
        <v>1.1399999999999999</v>
      </c>
      <c r="K289" s="137">
        <v>2.68</v>
      </c>
      <c r="L289" s="137">
        <v>353.1</v>
      </c>
      <c r="M289" s="137">
        <v>0.09</v>
      </c>
      <c r="N289" s="137">
        <f t="shared" si="20"/>
        <v>0.49</v>
      </c>
      <c r="O289" s="137">
        <v>0.57999999999999996</v>
      </c>
      <c r="P289" s="138">
        <f t="shared" si="12"/>
        <v>0.31999999999999995</v>
      </c>
      <c r="Q289" s="137" t="s">
        <v>131</v>
      </c>
      <c r="R289" s="270"/>
      <c r="S289" s="270"/>
      <c r="T289" s="270"/>
      <c r="U289" s="270" t="s">
        <v>131</v>
      </c>
      <c r="V289" s="137">
        <v>0.63</v>
      </c>
      <c r="W289" s="270"/>
      <c r="X289" s="270"/>
      <c r="Y289" s="270"/>
      <c r="Z289" s="270"/>
      <c r="AA289" s="137">
        <v>0.26</v>
      </c>
      <c r="AB289" s="139"/>
      <c r="AC289" s="164"/>
    </row>
    <row r="290" spans="1:29" s="165" customFormat="1" x14ac:dyDescent="0.2">
      <c r="A290" s="164"/>
      <c r="B290" s="136"/>
      <c r="C290" s="137" t="s">
        <v>441</v>
      </c>
      <c r="D290" s="137" t="s">
        <v>446</v>
      </c>
      <c r="E290" s="291">
        <v>0.04</v>
      </c>
      <c r="F290" s="291"/>
      <c r="G290" s="138">
        <v>0.3</v>
      </c>
      <c r="H290" s="137">
        <f t="shared" si="19"/>
        <v>0.65999999999999992</v>
      </c>
      <c r="I290" s="137" t="s">
        <v>194</v>
      </c>
      <c r="J290" s="137">
        <v>1.0900000000000001</v>
      </c>
      <c r="K290" s="137">
        <v>2.71</v>
      </c>
      <c r="L290" s="137">
        <v>508.7</v>
      </c>
      <c r="M290" s="137">
        <v>0.12</v>
      </c>
      <c r="N290" s="137">
        <f t="shared" si="20"/>
        <v>0.45999999999999996</v>
      </c>
      <c r="O290" s="137">
        <v>0.57999999999999996</v>
      </c>
      <c r="P290" s="138">
        <f t="shared" si="12"/>
        <v>1.27</v>
      </c>
      <c r="Q290" s="137" t="s">
        <v>131</v>
      </c>
      <c r="R290" s="270"/>
      <c r="S290" s="270"/>
      <c r="T290" s="270"/>
      <c r="U290" s="270" t="s">
        <v>131</v>
      </c>
      <c r="V290" s="137">
        <v>0.57999999999999996</v>
      </c>
      <c r="W290" s="270"/>
      <c r="X290" s="270"/>
      <c r="Y290" s="270"/>
      <c r="Z290" s="270"/>
      <c r="AA290" s="137">
        <v>-0.69</v>
      </c>
      <c r="AB290" s="139"/>
      <c r="AC290" s="164"/>
    </row>
    <row r="291" spans="1:29" s="165" customFormat="1" x14ac:dyDescent="0.2">
      <c r="A291" s="164"/>
      <c r="B291" s="158"/>
      <c r="C291" s="145" t="s">
        <v>442</v>
      </c>
      <c r="D291" s="145" t="s">
        <v>447</v>
      </c>
      <c r="E291" s="287">
        <v>0.56999999999999995</v>
      </c>
      <c r="F291" s="287"/>
      <c r="G291" s="145">
        <v>0.09</v>
      </c>
      <c r="H291" s="145">
        <f t="shared" si="19"/>
        <v>0.34000000000000008</v>
      </c>
      <c r="I291" s="154" t="s">
        <v>32</v>
      </c>
      <c r="J291" s="145">
        <v>1.32</v>
      </c>
      <c r="K291" s="145">
        <v>2.63</v>
      </c>
      <c r="L291" s="145">
        <v>134.19999999999999</v>
      </c>
      <c r="M291" s="145">
        <v>0.15</v>
      </c>
      <c r="N291" s="137">
        <f t="shared" si="20"/>
        <v>0.26</v>
      </c>
      <c r="O291" s="145">
        <v>0.41</v>
      </c>
      <c r="P291" s="146">
        <f t="shared" si="12"/>
        <v>0.24999999999999997</v>
      </c>
      <c r="Q291" s="145" t="s">
        <v>131</v>
      </c>
      <c r="R291" s="267"/>
      <c r="S291" s="267"/>
      <c r="T291" s="267"/>
      <c r="U291" s="267" t="s">
        <v>131</v>
      </c>
      <c r="V291" s="145">
        <v>0.57999999999999996</v>
      </c>
      <c r="W291" s="267"/>
      <c r="X291" s="267"/>
      <c r="Y291" s="267"/>
      <c r="Z291" s="267"/>
      <c r="AA291" s="145">
        <v>0.16</v>
      </c>
      <c r="AB291" s="161"/>
      <c r="AC291" s="164"/>
    </row>
    <row r="292" spans="1:29" s="165" customFormat="1" x14ac:dyDescent="0.2">
      <c r="A292" s="164"/>
      <c r="B292" s="148">
        <v>85</v>
      </c>
      <c r="C292" s="160" t="s">
        <v>178</v>
      </c>
      <c r="D292" s="160" t="s">
        <v>133</v>
      </c>
      <c r="E292" s="290">
        <v>0.86</v>
      </c>
      <c r="F292" s="290"/>
      <c r="G292" s="160">
        <v>0.08</v>
      </c>
      <c r="H292" s="137">
        <f t="shared" si="19"/>
        <v>6.0000000000000053E-2</v>
      </c>
      <c r="I292" s="137" t="s">
        <v>136</v>
      </c>
      <c r="J292" s="137">
        <v>1.47</v>
      </c>
      <c r="K292" s="137">
        <v>2.75</v>
      </c>
      <c r="L292" s="137">
        <v>188.1</v>
      </c>
      <c r="M292" s="137">
        <v>0.31</v>
      </c>
      <c r="N292" s="137">
        <f t="shared" ref="N292:N298" si="21">O292-M292</f>
        <v>0.15000000000000002</v>
      </c>
      <c r="O292" s="137">
        <v>0.46</v>
      </c>
      <c r="P292" s="138">
        <f t="shared" si="12"/>
        <v>0.4</v>
      </c>
      <c r="Q292" s="137" t="s">
        <v>131</v>
      </c>
      <c r="R292" s="270"/>
      <c r="S292" s="270"/>
      <c r="T292" s="270"/>
      <c r="U292" s="270" t="s">
        <v>131</v>
      </c>
      <c r="V292" s="137">
        <v>0.45</v>
      </c>
      <c r="W292" s="270"/>
      <c r="X292" s="270"/>
      <c r="Y292" s="270"/>
      <c r="Z292" s="270"/>
      <c r="AA292" s="137">
        <v>0.06</v>
      </c>
      <c r="AB292" s="163" t="s">
        <v>494</v>
      </c>
      <c r="AC292" s="164"/>
    </row>
    <row r="293" spans="1:29" s="165" customFormat="1" x14ac:dyDescent="0.2">
      <c r="A293" s="164"/>
      <c r="B293" s="136"/>
      <c r="C293" s="137" t="s">
        <v>394</v>
      </c>
      <c r="D293" s="137" t="s">
        <v>480</v>
      </c>
      <c r="E293" s="291">
        <v>0.85</v>
      </c>
      <c r="F293" s="291"/>
      <c r="G293" s="137">
        <v>0.05</v>
      </c>
      <c r="H293" s="138">
        <f t="shared" si="19"/>
        <v>9.9999999999999978E-2</v>
      </c>
      <c r="I293" s="137" t="s">
        <v>136</v>
      </c>
      <c r="J293" s="137">
        <v>1.38</v>
      </c>
      <c r="K293" s="137">
        <v>2.75</v>
      </c>
      <c r="L293" s="137">
        <v>217.9</v>
      </c>
      <c r="M293" s="137">
        <v>0.3</v>
      </c>
      <c r="N293" s="137">
        <f t="shared" si="21"/>
        <v>0.19</v>
      </c>
      <c r="O293" s="138">
        <v>0.49</v>
      </c>
      <c r="P293" s="138">
        <f t="shared" si="12"/>
        <v>0.42</v>
      </c>
      <c r="Q293" s="137" t="s">
        <v>131</v>
      </c>
      <c r="R293" s="270"/>
      <c r="S293" s="270"/>
      <c r="T293" s="270"/>
      <c r="U293" s="270" t="s">
        <v>131</v>
      </c>
      <c r="V293" s="137">
        <v>0.51</v>
      </c>
      <c r="W293" s="270"/>
      <c r="X293" s="270"/>
      <c r="Y293" s="270"/>
      <c r="Z293" s="270"/>
      <c r="AA293" s="137">
        <v>7.0000000000000007E-2</v>
      </c>
      <c r="AB293" s="139"/>
      <c r="AC293" s="164"/>
    </row>
    <row r="294" spans="1:29" s="165" customFormat="1" x14ac:dyDescent="0.2">
      <c r="A294" s="164"/>
      <c r="B294" s="136"/>
      <c r="C294" s="137" t="s">
        <v>395</v>
      </c>
      <c r="D294" s="137" t="s">
        <v>481</v>
      </c>
      <c r="E294" s="292">
        <v>0.9</v>
      </c>
      <c r="F294" s="292"/>
      <c r="G294" s="137">
        <v>0.03</v>
      </c>
      <c r="H294" s="138">
        <f t="shared" si="19"/>
        <v>6.9999999999999951E-2</v>
      </c>
      <c r="I294" s="137" t="s">
        <v>2</v>
      </c>
      <c r="J294" s="137">
        <v>1.42</v>
      </c>
      <c r="K294" s="137">
        <v>2.74</v>
      </c>
      <c r="L294" s="137">
        <v>386.9</v>
      </c>
      <c r="M294" s="137">
        <v>0.37</v>
      </c>
      <c r="N294" s="137">
        <f t="shared" si="21"/>
        <v>0.10999999999999999</v>
      </c>
      <c r="O294" s="137">
        <v>0.48</v>
      </c>
      <c r="P294" s="138">
        <f t="shared" si="12"/>
        <v>0.44</v>
      </c>
      <c r="Q294" s="137" t="s">
        <v>131</v>
      </c>
      <c r="R294" s="270"/>
      <c r="S294" s="270"/>
      <c r="T294" s="270"/>
      <c r="U294" s="270" t="s">
        <v>131</v>
      </c>
      <c r="V294" s="137">
        <v>0.47</v>
      </c>
      <c r="W294" s="270"/>
      <c r="X294" s="270"/>
      <c r="Y294" s="270"/>
      <c r="Z294" s="270"/>
      <c r="AA294" s="137">
        <v>0.04</v>
      </c>
      <c r="AB294" s="139"/>
      <c r="AC294" s="164"/>
    </row>
    <row r="295" spans="1:29" s="165" customFormat="1" x14ac:dyDescent="0.2">
      <c r="A295" s="164"/>
      <c r="B295" s="136"/>
      <c r="C295" s="137" t="s">
        <v>34</v>
      </c>
      <c r="D295" s="137" t="s">
        <v>482</v>
      </c>
      <c r="E295" s="291">
        <v>0.93</v>
      </c>
      <c r="F295" s="291"/>
      <c r="G295" s="137">
        <v>0.03</v>
      </c>
      <c r="H295" s="138">
        <f t="shared" si="19"/>
        <v>3.9999999999999925E-2</v>
      </c>
      <c r="I295" s="137" t="s">
        <v>2</v>
      </c>
      <c r="J295" s="137">
        <v>1.46</v>
      </c>
      <c r="K295" s="137">
        <v>2.75</v>
      </c>
      <c r="L295" s="137">
        <v>346.8</v>
      </c>
      <c r="M295" s="137">
        <v>0.38</v>
      </c>
      <c r="N295" s="137">
        <f t="shared" si="21"/>
        <v>8.9999999999999969E-2</v>
      </c>
      <c r="O295" s="137">
        <v>0.47</v>
      </c>
      <c r="P295" s="138">
        <f t="shared" si="12"/>
        <v>0.43999999999999995</v>
      </c>
      <c r="Q295" s="137" t="s">
        <v>131</v>
      </c>
      <c r="R295" s="270"/>
      <c r="S295" s="270"/>
      <c r="T295" s="270"/>
      <c r="U295" s="270" t="s">
        <v>131</v>
      </c>
      <c r="V295" s="137">
        <v>0.46</v>
      </c>
      <c r="W295" s="270"/>
      <c r="X295" s="270"/>
      <c r="Y295" s="270"/>
      <c r="Z295" s="270"/>
      <c r="AA295" s="137">
        <v>0.03</v>
      </c>
      <c r="AB295" s="139"/>
      <c r="AC295" s="164"/>
    </row>
    <row r="296" spans="1:29" s="165" customFormat="1" x14ac:dyDescent="0.2">
      <c r="A296" s="164"/>
      <c r="B296" s="136"/>
      <c r="C296" s="137" t="s">
        <v>255</v>
      </c>
      <c r="D296" s="137" t="s">
        <v>483</v>
      </c>
      <c r="E296" s="291">
        <v>0.93</v>
      </c>
      <c r="F296" s="291"/>
      <c r="G296" s="137">
        <v>0.03</v>
      </c>
      <c r="H296" s="138">
        <f t="shared" si="19"/>
        <v>3.9999999999999925E-2</v>
      </c>
      <c r="I296" s="137" t="s">
        <v>2</v>
      </c>
      <c r="J296" s="137">
        <v>1.45</v>
      </c>
      <c r="K296" s="137">
        <v>2.73</v>
      </c>
      <c r="L296" s="137">
        <v>239.7</v>
      </c>
      <c r="M296" s="137">
        <v>0.38</v>
      </c>
      <c r="N296" s="137">
        <f t="shared" si="21"/>
        <v>8.0000000000000016E-2</v>
      </c>
      <c r="O296" s="137">
        <v>0.46</v>
      </c>
      <c r="P296" s="138">
        <f t="shared" si="12"/>
        <v>0.43000000000000005</v>
      </c>
      <c r="Q296" s="137" t="s">
        <v>131</v>
      </c>
      <c r="R296" s="270"/>
      <c r="S296" s="270"/>
      <c r="T296" s="270"/>
      <c r="U296" s="270" t="s">
        <v>131</v>
      </c>
      <c r="V296" s="137">
        <v>0.44</v>
      </c>
      <c r="W296" s="270"/>
      <c r="X296" s="270"/>
      <c r="Y296" s="270"/>
      <c r="Z296" s="270"/>
      <c r="AA296" s="137">
        <v>0.03</v>
      </c>
      <c r="AB296" s="139"/>
      <c r="AC296" s="164"/>
    </row>
    <row r="297" spans="1:29" s="165" customFormat="1" x14ac:dyDescent="0.2">
      <c r="A297" s="164"/>
      <c r="B297" s="136"/>
      <c r="C297" s="137" t="s">
        <v>254</v>
      </c>
      <c r="D297" s="137" t="s">
        <v>484</v>
      </c>
      <c r="E297" s="291">
        <v>0.93</v>
      </c>
      <c r="F297" s="291"/>
      <c r="G297" s="137">
        <v>0.02</v>
      </c>
      <c r="H297" s="138">
        <f t="shared" si="19"/>
        <v>4.9999999999999933E-2</v>
      </c>
      <c r="I297" s="137" t="s">
        <v>2</v>
      </c>
      <c r="J297" s="137">
        <v>1.43</v>
      </c>
      <c r="K297" s="137">
        <v>2.77</v>
      </c>
      <c r="L297" s="137">
        <v>374.1</v>
      </c>
      <c r="M297" s="137">
        <v>0.4</v>
      </c>
      <c r="N297" s="137">
        <f t="shared" si="21"/>
        <v>7.999999999999996E-2</v>
      </c>
      <c r="O297" s="137">
        <v>0.48</v>
      </c>
      <c r="P297" s="138">
        <f t="shared" si="12"/>
        <v>0.45999999999999996</v>
      </c>
      <c r="Q297" s="137" t="s">
        <v>131</v>
      </c>
      <c r="R297" s="270"/>
      <c r="S297" s="270"/>
      <c r="T297" s="270"/>
      <c r="U297" s="270" t="s">
        <v>131</v>
      </c>
      <c r="V297" s="137">
        <v>0.45</v>
      </c>
      <c r="W297" s="270"/>
      <c r="X297" s="270"/>
      <c r="Y297" s="270"/>
      <c r="Z297" s="270"/>
      <c r="AA297" s="137">
        <v>0.02</v>
      </c>
      <c r="AB297" s="139"/>
      <c r="AC297" s="164"/>
    </row>
    <row r="298" spans="1:29" s="165" customFormat="1" x14ac:dyDescent="0.2">
      <c r="A298" s="164"/>
      <c r="B298" s="158"/>
      <c r="C298" s="145" t="s">
        <v>474</v>
      </c>
      <c r="D298" s="145" t="s">
        <v>485</v>
      </c>
      <c r="E298" s="287">
        <v>0.94</v>
      </c>
      <c r="F298" s="287"/>
      <c r="G298" s="145">
        <v>0.02</v>
      </c>
      <c r="H298" s="145">
        <f t="shared" si="19"/>
        <v>4.0000000000000036E-2</v>
      </c>
      <c r="I298" s="145" t="s">
        <v>2</v>
      </c>
      <c r="J298" s="145">
        <v>1.43</v>
      </c>
      <c r="K298" s="145">
        <v>2.73</v>
      </c>
      <c r="L298" s="145">
        <v>376.1</v>
      </c>
      <c r="M298" s="145">
        <v>0.39</v>
      </c>
      <c r="N298" s="137">
        <f t="shared" si="21"/>
        <v>7.999999999999996E-2</v>
      </c>
      <c r="O298" s="145">
        <v>0.47</v>
      </c>
      <c r="P298" s="146">
        <f t="shared" si="12"/>
        <v>0.44999999999999996</v>
      </c>
      <c r="Q298" s="145" t="s">
        <v>131</v>
      </c>
      <c r="R298" s="267"/>
      <c r="S298" s="267"/>
      <c r="T298" s="267"/>
      <c r="U298" s="267" t="s">
        <v>131</v>
      </c>
      <c r="V298" s="145">
        <v>0.46</v>
      </c>
      <c r="W298" s="267"/>
      <c r="X298" s="267"/>
      <c r="Y298" s="267"/>
      <c r="Z298" s="267"/>
      <c r="AA298" s="145">
        <v>0.02</v>
      </c>
      <c r="AB298" s="161"/>
      <c r="AC298" s="164"/>
    </row>
    <row r="299" spans="1:29" s="165" customFormat="1" x14ac:dyDescent="0.2">
      <c r="A299" s="164"/>
      <c r="B299" s="148">
        <v>86</v>
      </c>
      <c r="C299" s="160" t="s">
        <v>131</v>
      </c>
      <c r="D299" s="160" t="s">
        <v>505</v>
      </c>
      <c r="E299" s="160" t="s">
        <v>131</v>
      </c>
      <c r="F299" s="160" t="s">
        <v>131</v>
      </c>
      <c r="G299" s="160" t="s">
        <v>131</v>
      </c>
      <c r="H299" s="160" t="s">
        <v>131</v>
      </c>
      <c r="I299" s="160" t="s">
        <v>186</v>
      </c>
      <c r="J299" s="160">
        <v>1.44</v>
      </c>
      <c r="K299" s="160" t="s">
        <v>131</v>
      </c>
      <c r="L299" s="160">
        <v>866</v>
      </c>
      <c r="M299" s="160">
        <v>0.22</v>
      </c>
      <c r="N299" s="160"/>
      <c r="O299" s="162">
        <v>0.5</v>
      </c>
      <c r="P299" s="162">
        <f t="shared" si="12"/>
        <v>0.32</v>
      </c>
      <c r="Q299" s="160" t="s">
        <v>131</v>
      </c>
      <c r="R299" s="269"/>
      <c r="S299" s="269"/>
      <c r="T299" s="269"/>
      <c r="U299" s="269" t="s">
        <v>131</v>
      </c>
      <c r="V299" s="160">
        <v>0.25</v>
      </c>
      <c r="W299" s="269"/>
      <c r="X299" s="269"/>
      <c r="Y299" s="269"/>
      <c r="Z299" s="269"/>
      <c r="AA299" s="160">
        <v>0.18</v>
      </c>
      <c r="AB299" s="163" t="s">
        <v>503</v>
      </c>
      <c r="AC299" s="164"/>
    </row>
    <row r="300" spans="1:29" s="165" customFormat="1" x14ac:dyDescent="0.2">
      <c r="A300" s="164"/>
      <c r="B300" s="136"/>
      <c r="C300" s="137" t="s">
        <v>131</v>
      </c>
      <c r="D300" s="137" t="s">
        <v>589</v>
      </c>
      <c r="E300" s="137" t="s">
        <v>131</v>
      </c>
      <c r="F300" s="137" t="s">
        <v>131</v>
      </c>
      <c r="G300" s="137" t="s">
        <v>131</v>
      </c>
      <c r="H300" s="137" t="s">
        <v>131</v>
      </c>
      <c r="I300" s="137" t="s">
        <v>221</v>
      </c>
      <c r="J300" s="137">
        <v>1.57</v>
      </c>
      <c r="K300" s="137" t="s">
        <v>131</v>
      </c>
      <c r="L300" s="137">
        <v>297</v>
      </c>
      <c r="M300" s="137">
        <v>0.14000000000000001</v>
      </c>
      <c r="N300" s="137"/>
      <c r="O300" s="137">
        <v>0.41</v>
      </c>
      <c r="P300" s="138">
        <f t="shared" si="12"/>
        <v>0.19999999999999998</v>
      </c>
      <c r="Q300" s="137" t="s">
        <v>131</v>
      </c>
      <c r="R300" s="270"/>
      <c r="S300" s="270"/>
      <c r="T300" s="270"/>
      <c r="U300" s="270" t="s">
        <v>131</v>
      </c>
      <c r="V300" s="137">
        <v>0.28999999999999998</v>
      </c>
      <c r="W300" s="270"/>
      <c r="X300" s="270"/>
      <c r="Y300" s="270"/>
      <c r="Z300" s="270"/>
      <c r="AA300" s="137">
        <v>0.21</v>
      </c>
      <c r="AB300" s="139"/>
      <c r="AC300" s="164"/>
    </row>
    <row r="301" spans="1:29" s="165" customFormat="1" x14ac:dyDescent="0.2">
      <c r="A301" s="164"/>
      <c r="B301" s="136"/>
      <c r="C301" s="137" t="s">
        <v>131</v>
      </c>
      <c r="D301" s="137" t="s">
        <v>590</v>
      </c>
      <c r="E301" s="137" t="s">
        <v>131</v>
      </c>
      <c r="F301" s="137" t="s">
        <v>131</v>
      </c>
      <c r="G301" s="137" t="s">
        <v>131</v>
      </c>
      <c r="H301" s="137" t="s">
        <v>131</v>
      </c>
      <c r="I301" s="137" t="s">
        <v>221</v>
      </c>
      <c r="J301" s="137">
        <v>1.57</v>
      </c>
      <c r="K301" s="137" t="s">
        <v>131</v>
      </c>
      <c r="L301" s="137">
        <v>161</v>
      </c>
      <c r="M301" s="138">
        <v>0.1</v>
      </c>
      <c r="N301" s="137"/>
      <c r="O301" s="138">
        <v>0.4</v>
      </c>
      <c r="P301" s="138">
        <f t="shared" si="12"/>
        <v>0.21000000000000002</v>
      </c>
      <c r="Q301" s="137" t="s">
        <v>131</v>
      </c>
      <c r="R301" s="270"/>
      <c r="S301" s="270"/>
      <c r="T301" s="270"/>
      <c r="U301" s="270" t="s">
        <v>131</v>
      </c>
      <c r="V301" s="137">
        <v>0.28000000000000003</v>
      </c>
      <c r="W301" s="270"/>
      <c r="X301" s="270"/>
      <c r="Y301" s="270"/>
      <c r="Z301" s="270"/>
      <c r="AA301" s="137">
        <v>0.19</v>
      </c>
      <c r="AB301" s="139"/>
      <c r="AC301" s="164"/>
    </row>
    <row r="302" spans="1:29" s="165" customFormat="1" x14ac:dyDescent="0.2">
      <c r="A302" s="164"/>
      <c r="B302" s="158"/>
      <c r="C302" s="145" t="s">
        <v>131</v>
      </c>
      <c r="D302" s="145" t="s">
        <v>591</v>
      </c>
      <c r="E302" s="145" t="s">
        <v>131</v>
      </c>
      <c r="F302" s="145" t="s">
        <v>131</v>
      </c>
      <c r="G302" s="145" t="s">
        <v>131</v>
      </c>
      <c r="H302" s="145" t="s">
        <v>131</v>
      </c>
      <c r="I302" s="145" t="s">
        <v>221</v>
      </c>
      <c r="J302" s="146">
        <v>1.6</v>
      </c>
      <c r="K302" s="145" t="s">
        <v>131</v>
      </c>
      <c r="L302" s="145">
        <v>273</v>
      </c>
      <c r="M302" s="145">
        <v>0.15</v>
      </c>
      <c r="N302" s="145"/>
      <c r="O302" s="145">
        <v>0.38</v>
      </c>
      <c r="P302" s="146">
        <f t="shared" si="12"/>
        <v>0.19</v>
      </c>
      <c r="Q302" s="145" t="s">
        <v>131</v>
      </c>
      <c r="R302" s="267"/>
      <c r="S302" s="267"/>
      <c r="T302" s="267"/>
      <c r="U302" s="267" t="s">
        <v>131</v>
      </c>
      <c r="V302" s="145">
        <v>0.26</v>
      </c>
      <c r="W302" s="267"/>
      <c r="X302" s="267"/>
      <c r="Y302" s="267"/>
      <c r="Z302" s="267"/>
      <c r="AA302" s="145">
        <v>0.19</v>
      </c>
      <c r="AB302" s="161"/>
      <c r="AC302" s="164"/>
    </row>
    <row r="303" spans="1:29" s="165" customFormat="1" x14ac:dyDescent="0.2">
      <c r="A303" s="164"/>
      <c r="B303" s="148">
        <v>87</v>
      </c>
      <c r="C303" s="160" t="s">
        <v>131</v>
      </c>
      <c r="D303" s="160" t="s">
        <v>505</v>
      </c>
      <c r="E303" s="160" t="s">
        <v>131</v>
      </c>
      <c r="F303" s="160" t="s">
        <v>131</v>
      </c>
      <c r="G303" s="160" t="s">
        <v>131</v>
      </c>
      <c r="H303" s="160" t="s">
        <v>131</v>
      </c>
      <c r="I303" s="137" t="s">
        <v>221</v>
      </c>
      <c r="J303" s="160">
        <v>1.46</v>
      </c>
      <c r="K303" s="160" t="s">
        <v>131</v>
      </c>
      <c r="L303" s="160">
        <v>109</v>
      </c>
      <c r="M303" s="160">
        <v>0.18</v>
      </c>
      <c r="N303" s="160"/>
      <c r="O303" s="160">
        <v>0.46</v>
      </c>
      <c r="P303" s="138">
        <f t="shared" si="12"/>
        <v>0.25</v>
      </c>
      <c r="Q303" s="160" t="s">
        <v>131</v>
      </c>
      <c r="R303" s="269"/>
      <c r="S303" s="269"/>
      <c r="T303" s="269"/>
      <c r="U303" s="269" t="s">
        <v>131</v>
      </c>
      <c r="V303" s="160">
        <v>0.27</v>
      </c>
      <c r="W303" s="269"/>
      <c r="X303" s="269"/>
      <c r="Y303" s="269"/>
      <c r="Z303" s="269"/>
      <c r="AA303" s="160">
        <v>0.21</v>
      </c>
      <c r="AB303" s="163" t="s">
        <v>503</v>
      </c>
      <c r="AC303" s="164"/>
    </row>
    <row r="304" spans="1:29" s="165" customFormat="1" x14ac:dyDescent="0.2">
      <c r="A304" s="164"/>
      <c r="B304" s="136"/>
      <c r="C304" s="137" t="s">
        <v>131</v>
      </c>
      <c r="D304" s="137" t="s">
        <v>589</v>
      </c>
      <c r="E304" s="137" t="s">
        <v>131</v>
      </c>
      <c r="F304" s="137" t="s">
        <v>131</v>
      </c>
      <c r="G304" s="137" t="s">
        <v>131</v>
      </c>
      <c r="H304" s="137" t="s">
        <v>131</v>
      </c>
      <c r="I304" s="137" t="s">
        <v>186</v>
      </c>
      <c r="J304" s="137">
        <v>1.55</v>
      </c>
      <c r="K304" s="137" t="s">
        <v>131</v>
      </c>
      <c r="L304" s="137">
        <v>325</v>
      </c>
      <c r="M304" s="137">
        <v>0.14000000000000001</v>
      </c>
      <c r="N304" s="137"/>
      <c r="O304" s="137">
        <v>0.42</v>
      </c>
      <c r="P304" s="138">
        <f t="shared" si="12"/>
        <v>0.21</v>
      </c>
      <c r="Q304" s="137" t="s">
        <v>131</v>
      </c>
      <c r="R304" s="270"/>
      <c r="S304" s="270"/>
      <c r="T304" s="270"/>
      <c r="U304" s="270" t="s">
        <v>131</v>
      </c>
      <c r="V304" s="137">
        <v>0.28000000000000003</v>
      </c>
      <c r="W304" s="270"/>
      <c r="X304" s="270"/>
      <c r="Y304" s="270"/>
      <c r="Z304" s="270"/>
      <c r="AA304" s="137">
        <v>0.21</v>
      </c>
      <c r="AB304" s="139"/>
      <c r="AC304" s="164"/>
    </row>
    <row r="305" spans="1:29" s="165" customFormat="1" x14ac:dyDescent="0.2">
      <c r="A305" s="164"/>
      <c r="B305" s="136"/>
      <c r="C305" s="137" t="s">
        <v>131</v>
      </c>
      <c r="D305" s="137" t="s">
        <v>590</v>
      </c>
      <c r="E305" s="137" t="s">
        <v>131</v>
      </c>
      <c r="F305" s="137" t="s">
        <v>131</v>
      </c>
      <c r="G305" s="137" t="s">
        <v>131</v>
      </c>
      <c r="H305" s="137" t="s">
        <v>131</v>
      </c>
      <c r="I305" s="137" t="s">
        <v>221</v>
      </c>
      <c r="J305" s="137">
        <v>1.64</v>
      </c>
      <c r="K305" s="137" t="s">
        <v>131</v>
      </c>
      <c r="L305" s="137">
        <v>27</v>
      </c>
      <c r="M305" s="137">
        <v>0.13</v>
      </c>
      <c r="N305" s="137"/>
      <c r="O305" s="138">
        <v>0.4</v>
      </c>
      <c r="P305" s="138">
        <f t="shared" si="12"/>
        <v>0.19000000000000003</v>
      </c>
      <c r="Q305" s="137" t="s">
        <v>131</v>
      </c>
      <c r="R305" s="270"/>
      <c r="S305" s="270"/>
      <c r="T305" s="270"/>
      <c r="U305" s="270" t="s">
        <v>131</v>
      </c>
      <c r="V305" s="137">
        <v>0.28000000000000003</v>
      </c>
      <c r="W305" s="270"/>
      <c r="X305" s="270"/>
      <c r="Y305" s="270"/>
      <c r="Z305" s="270"/>
      <c r="AA305" s="137">
        <v>0.21</v>
      </c>
      <c r="AB305" s="139"/>
      <c r="AC305" s="164"/>
    </row>
    <row r="306" spans="1:29" s="165" customFormat="1" x14ac:dyDescent="0.2">
      <c r="A306" s="164"/>
      <c r="B306" s="158"/>
      <c r="C306" s="145" t="s">
        <v>131</v>
      </c>
      <c r="D306" s="145" t="s">
        <v>591</v>
      </c>
      <c r="E306" s="145" t="s">
        <v>131</v>
      </c>
      <c r="F306" s="145" t="s">
        <v>131</v>
      </c>
      <c r="G306" s="145" t="s">
        <v>131</v>
      </c>
      <c r="H306" s="145" t="s">
        <v>131</v>
      </c>
      <c r="I306" s="145" t="s">
        <v>221</v>
      </c>
      <c r="J306" s="146">
        <v>1.6</v>
      </c>
      <c r="K306" s="145" t="s">
        <v>131</v>
      </c>
      <c r="L306" s="145">
        <v>595</v>
      </c>
      <c r="M306" s="145">
        <v>0.15</v>
      </c>
      <c r="N306" s="145"/>
      <c r="O306" s="145">
        <v>0.42</v>
      </c>
      <c r="P306" s="146">
        <f t="shared" si="12"/>
        <v>0.24</v>
      </c>
      <c r="Q306" s="145" t="s">
        <v>131</v>
      </c>
      <c r="R306" s="267"/>
      <c r="S306" s="267"/>
      <c r="T306" s="267"/>
      <c r="U306" s="267" t="s">
        <v>131</v>
      </c>
      <c r="V306" s="145">
        <v>0.26</v>
      </c>
      <c r="W306" s="267"/>
      <c r="X306" s="267"/>
      <c r="Y306" s="267"/>
      <c r="Z306" s="267"/>
      <c r="AA306" s="145">
        <v>0.18</v>
      </c>
      <c r="AB306" s="161"/>
      <c r="AC306" s="164"/>
    </row>
    <row r="307" spans="1:29" s="165" customFormat="1" x14ac:dyDescent="0.2">
      <c r="A307" s="164"/>
      <c r="B307" s="148">
        <v>88</v>
      </c>
      <c r="C307" s="160" t="s">
        <v>131</v>
      </c>
      <c r="D307" s="160" t="s">
        <v>505</v>
      </c>
      <c r="E307" s="160" t="s">
        <v>131</v>
      </c>
      <c r="F307" s="160" t="s">
        <v>131</v>
      </c>
      <c r="G307" s="160" t="s">
        <v>131</v>
      </c>
      <c r="H307" s="160" t="s">
        <v>131</v>
      </c>
      <c r="I307" s="137" t="s">
        <v>186</v>
      </c>
      <c r="J307" s="160">
        <v>1.35</v>
      </c>
      <c r="K307" s="160" t="s">
        <v>131</v>
      </c>
      <c r="L307" s="160">
        <v>330</v>
      </c>
      <c r="M307" s="162">
        <v>0.2</v>
      </c>
      <c r="N307" s="160"/>
      <c r="O307" s="160">
        <v>0.51</v>
      </c>
      <c r="P307" s="138">
        <f t="shared" si="12"/>
        <v>0.30000000000000004</v>
      </c>
      <c r="Q307" s="160" t="s">
        <v>131</v>
      </c>
      <c r="R307" s="269"/>
      <c r="S307" s="269"/>
      <c r="T307" s="269"/>
      <c r="U307" s="269" t="s">
        <v>131</v>
      </c>
      <c r="V307" s="162">
        <v>0.3</v>
      </c>
      <c r="W307" s="272"/>
      <c r="X307" s="272"/>
      <c r="Y307" s="272"/>
      <c r="Z307" s="272"/>
      <c r="AA307" s="160">
        <v>0.21</v>
      </c>
      <c r="AB307" s="163" t="s">
        <v>503</v>
      </c>
      <c r="AC307" s="164"/>
    </row>
    <row r="308" spans="1:29" s="165" customFormat="1" x14ac:dyDescent="0.2">
      <c r="A308" s="164"/>
      <c r="B308" s="136"/>
      <c r="C308" s="137" t="s">
        <v>131</v>
      </c>
      <c r="D308" s="137" t="s">
        <v>589</v>
      </c>
      <c r="E308" s="137" t="s">
        <v>131</v>
      </c>
      <c r="F308" s="137" t="s">
        <v>131</v>
      </c>
      <c r="G308" s="137" t="s">
        <v>131</v>
      </c>
      <c r="H308" s="137" t="s">
        <v>131</v>
      </c>
      <c r="I308" s="137" t="s">
        <v>221</v>
      </c>
      <c r="J308" s="137">
        <v>1.59</v>
      </c>
      <c r="K308" s="137" t="s">
        <v>131</v>
      </c>
      <c r="L308" s="137">
        <v>8</v>
      </c>
      <c r="M308" s="137">
        <v>0.15</v>
      </c>
      <c r="N308" s="137"/>
      <c r="O308" s="137">
        <v>0.41</v>
      </c>
      <c r="P308" s="138">
        <f t="shared" si="12"/>
        <v>0.21999999999999997</v>
      </c>
      <c r="Q308" s="137" t="s">
        <v>131</v>
      </c>
      <c r="R308" s="270"/>
      <c r="S308" s="270"/>
      <c r="T308" s="270"/>
      <c r="U308" s="270" t="s">
        <v>131</v>
      </c>
      <c r="V308" s="137">
        <v>0.26</v>
      </c>
      <c r="W308" s="270"/>
      <c r="X308" s="270"/>
      <c r="Y308" s="270"/>
      <c r="Z308" s="270"/>
      <c r="AA308" s="137">
        <v>0.19</v>
      </c>
      <c r="AB308" s="139"/>
      <c r="AC308" s="164"/>
    </row>
    <row r="309" spans="1:29" s="165" customFormat="1" x14ac:dyDescent="0.2">
      <c r="A309" s="164"/>
      <c r="B309" s="136"/>
      <c r="C309" s="137" t="s">
        <v>131</v>
      </c>
      <c r="D309" s="137" t="s">
        <v>590</v>
      </c>
      <c r="E309" s="137" t="s">
        <v>131</v>
      </c>
      <c r="F309" s="137" t="s">
        <v>131</v>
      </c>
      <c r="G309" s="137" t="s">
        <v>131</v>
      </c>
      <c r="H309" s="137" t="s">
        <v>131</v>
      </c>
      <c r="I309" s="137" t="s">
        <v>221</v>
      </c>
      <c r="J309" s="137">
        <v>1.67</v>
      </c>
      <c r="K309" s="137" t="s">
        <v>131</v>
      </c>
      <c r="L309" s="137">
        <v>2</v>
      </c>
      <c r="M309" s="137">
        <v>0.12</v>
      </c>
      <c r="N309" s="137"/>
      <c r="O309" s="137">
        <v>0.38</v>
      </c>
      <c r="P309" s="138">
        <f t="shared" si="12"/>
        <v>0.21</v>
      </c>
      <c r="Q309" s="137" t="s">
        <v>131</v>
      </c>
      <c r="R309" s="270"/>
      <c r="S309" s="270"/>
      <c r="T309" s="270"/>
      <c r="U309" s="270" t="s">
        <v>131</v>
      </c>
      <c r="V309" s="137">
        <v>0.26</v>
      </c>
      <c r="W309" s="270"/>
      <c r="X309" s="270"/>
      <c r="Y309" s="270"/>
      <c r="Z309" s="270"/>
      <c r="AA309" s="137">
        <v>0.17</v>
      </c>
      <c r="AB309" s="139"/>
      <c r="AC309" s="164"/>
    </row>
    <row r="310" spans="1:29" s="165" customFormat="1" x14ac:dyDescent="0.2">
      <c r="A310" s="164"/>
      <c r="B310" s="158"/>
      <c r="C310" s="145" t="s">
        <v>131</v>
      </c>
      <c r="D310" s="145" t="s">
        <v>591</v>
      </c>
      <c r="E310" s="145" t="s">
        <v>131</v>
      </c>
      <c r="F310" s="145" t="s">
        <v>131</v>
      </c>
      <c r="G310" s="145" t="s">
        <v>131</v>
      </c>
      <c r="H310" s="145" t="s">
        <v>131</v>
      </c>
      <c r="I310" s="145" t="s">
        <v>221</v>
      </c>
      <c r="J310" s="145">
        <v>1.65</v>
      </c>
      <c r="K310" s="145" t="s">
        <v>131</v>
      </c>
      <c r="L310" s="145">
        <v>28</v>
      </c>
      <c r="M310" s="145">
        <v>0.11</v>
      </c>
      <c r="N310" s="145"/>
      <c r="O310" s="145">
        <v>0.35</v>
      </c>
      <c r="P310" s="146">
        <f t="shared" si="12"/>
        <v>0.16999999999999998</v>
      </c>
      <c r="Q310" s="145" t="s">
        <v>131</v>
      </c>
      <c r="R310" s="267"/>
      <c r="S310" s="267"/>
      <c r="T310" s="267"/>
      <c r="U310" s="267" t="s">
        <v>131</v>
      </c>
      <c r="V310" s="145">
        <v>0.24</v>
      </c>
      <c r="W310" s="267"/>
      <c r="X310" s="267"/>
      <c r="Y310" s="267"/>
      <c r="Z310" s="267"/>
      <c r="AA310" s="145">
        <v>0.18</v>
      </c>
      <c r="AB310" s="161"/>
      <c r="AC310" s="164"/>
    </row>
    <row r="311" spans="1:29" s="165" customFormat="1" x14ac:dyDescent="0.2">
      <c r="A311" s="164"/>
      <c r="B311" s="136">
        <v>89</v>
      </c>
      <c r="C311" s="160" t="s">
        <v>131</v>
      </c>
      <c r="D311" s="137" t="s">
        <v>505</v>
      </c>
      <c r="E311" s="160" t="s">
        <v>131</v>
      </c>
      <c r="F311" s="160" t="s">
        <v>131</v>
      </c>
      <c r="G311" s="160" t="s">
        <v>131</v>
      </c>
      <c r="H311" s="160" t="s">
        <v>131</v>
      </c>
      <c r="I311" s="137" t="s">
        <v>186</v>
      </c>
      <c r="J311" s="137">
        <v>1.39</v>
      </c>
      <c r="K311" s="160" t="s">
        <v>131</v>
      </c>
      <c r="L311" s="137">
        <v>512</v>
      </c>
      <c r="M311" s="137">
        <v>0.19</v>
      </c>
      <c r="N311" s="137"/>
      <c r="O311" s="138">
        <v>0.5</v>
      </c>
      <c r="P311" s="138">
        <f t="shared" si="12"/>
        <v>0.26</v>
      </c>
      <c r="Q311" s="160" t="s">
        <v>131</v>
      </c>
      <c r="R311" s="269"/>
      <c r="S311" s="269"/>
      <c r="T311" s="269"/>
      <c r="U311" s="269" t="s">
        <v>131</v>
      </c>
      <c r="V311" s="137">
        <v>0.35</v>
      </c>
      <c r="W311" s="270"/>
      <c r="X311" s="270"/>
      <c r="Y311" s="270"/>
      <c r="Z311" s="270"/>
      <c r="AA311" s="137">
        <v>0.24</v>
      </c>
      <c r="AB311" s="139" t="s">
        <v>503</v>
      </c>
      <c r="AC311" s="164"/>
    </row>
    <row r="312" spans="1:29" s="165" customFormat="1" x14ac:dyDescent="0.2">
      <c r="A312" s="164"/>
      <c r="B312" s="136"/>
      <c r="C312" s="137" t="s">
        <v>131</v>
      </c>
      <c r="D312" s="137" t="s">
        <v>589</v>
      </c>
      <c r="E312" s="137" t="s">
        <v>131</v>
      </c>
      <c r="F312" s="137" t="s">
        <v>131</v>
      </c>
      <c r="G312" s="137" t="s">
        <v>131</v>
      </c>
      <c r="H312" s="137" t="s">
        <v>131</v>
      </c>
      <c r="I312" s="137" t="s">
        <v>221</v>
      </c>
      <c r="J312" s="137">
        <v>1.46</v>
      </c>
      <c r="K312" s="137" t="s">
        <v>131</v>
      </c>
      <c r="L312" s="137">
        <v>29</v>
      </c>
      <c r="M312" s="137">
        <v>0.14000000000000001</v>
      </c>
      <c r="N312" s="137"/>
      <c r="O312" s="137">
        <v>0.46</v>
      </c>
      <c r="P312" s="138">
        <f t="shared" si="12"/>
        <v>0.21000000000000002</v>
      </c>
      <c r="Q312" s="137" t="s">
        <v>131</v>
      </c>
      <c r="R312" s="270"/>
      <c r="S312" s="270"/>
      <c r="T312" s="270"/>
      <c r="U312" s="270" t="s">
        <v>131</v>
      </c>
      <c r="V312" s="137">
        <v>0.31</v>
      </c>
      <c r="W312" s="270"/>
      <c r="X312" s="270"/>
      <c r="Y312" s="270"/>
      <c r="Z312" s="270"/>
      <c r="AA312" s="137">
        <v>0.25</v>
      </c>
      <c r="AB312" s="139"/>
      <c r="AC312" s="164"/>
    </row>
    <row r="313" spans="1:29" s="165" customFormat="1" x14ac:dyDescent="0.2">
      <c r="A313" s="164"/>
      <c r="B313" s="136"/>
      <c r="C313" s="137" t="s">
        <v>131</v>
      </c>
      <c r="D313" s="137" t="s">
        <v>590</v>
      </c>
      <c r="E313" s="137" t="s">
        <v>131</v>
      </c>
      <c r="F313" s="137" t="s">
        <v>131</v>
      </c>
      <c r="G313" s="137" t="s">
        <v>131</v>
      </c>
      <c r="H313" s="137" t="s">
        <v>131</v>
      </c>
      <c r="I313" s="137" t="s">
        <v>221</v>
      </c>
      <c r="J313" s="137">
        <v>1.64</v>
      </c>
      <c r="K313" s="137" t="s">
        <v>131</v>
      </c>
      <c r="L313" s="137">
        <v>15</v>
      </c>
      <c r="M313" s="137">
        <v>0.11</v>
      </c>
      <c r="N313" s="137"/>
      <c r="O313" s="137">
        <v>0.39</v>
      </c>
      <c r="P313" s="138">
        <f t="shared" si="12"/>
        <v>0.2</v>
      </c>
      <c r="Q313" s="137" t="s">
        <v>131</v>
      </c>
      <c r="R313" s="270"/>
      <c r="S313" s="270"/>
      <c r="T313" s="270"/>
      <c r="U313" s="270" t="s">
        <v>131</v>
      </c>
      <c r="V313" s="137">
        <v>0.27</v>
      </c>
      <c r="W313" s="270"/>
      <c r="X313" s="270"/>
      <c r="Y313" s="270"/>
      <c r="Z313" s="270"/>
      <c r="AA313" s="137">
        <v>0.19</v>
      </c>
      <c r="AB313" s="139"/>
      <c r="AC313" s="164"/>
    </row>
    <row r="314" spans="1:29" s="165" customFormat="1" x14ac:dyDescent="0.2">
      <c r="A314" s="164"/>
      <c r="B314" s="158"/>
      <c r="C314" s="145" t="s">
        <v>131</v>
      </c>
      <c r="D314" s="145" t="s">
        <v>591</v>
      </c>
      <c r="E314" s="145" t="s">
        <v>131</v>
      </c>
      <c r="F314" s="145" t="s">
        <v>131</v>
      </c>
      <c r="G314" s="145" t="s">
        <v>131</v>
      </c>
      <c r="H314" s="145" t="s">
        <v>131</v>
      </c>
      <c r="I314" s="145" t="s">
        <v>221</v>
      </c>
      <c r="J314" s="145">
        <v>0.63</v>
      </c>
      <c r="K314" s="145" t="s">
        <v>131</v>
      </c>
      <c r="L314" s="145">
        <v>43</v>
      </c>
      <c r="M314" s="145">
        <v>0.09</v>
      </c>
      <c r="N314" s="145"/>
      <c r="O314" s="145">
        <v>0.39</v>
      </c>
      <c r="P314" s="146">
        <f t="shared" si="12"/>
        <v>0.21000000000000002</v>
      </c>
      <c r="Q314" s="145" t="s">
        <v>131</v>
      </c>
      <c r="R314" s="267"/>
      <c r="S314" s="267"/>
      <c r="T314" s="267"/>
      <c r="U314" s="267" t="s">
        <v>131</v>
      </c>
      <c r="V314" s="145">
        <v>0.26</v>
      </c>
      <c r="W314" s="267"/>
      <c r="X314" s="267"/>
      <c r="Y314" s="267"/>
      <c r="Z314" s="267"/>
      <c r="AA314" s="145">
        <v>0.18</v>
      </c>
      <c r="AB314" s="161"/>
      <c r="AC314" s="164"/>
    </row>
    <row r="315" spans="1:29" x14ac:dyDescent="0.2">
      <c r="A315" s="133"/>
      <c r="B315" s="136">
        <v>90</v>
      </c>
      <c r="C315" s="137" t="s">
        <v>393</v>
      </c>
      <c r="D315" s="137" t="s">
        <v>512</v>
      </c>
      <c r="E315" s="137">
        <v>0.28000000000000003</v>
      </c>
      <c r="F315" s="137">
        <v>0.12</v>
      </c>
      <c r="G315" s="137">
        <v>0.28000000000000003</v>
      </c>
      <c r="H315" s="137">
        <f t="shared" ref="H315:H340" si="22">1-G315-F315-E315</f>
        <v>0.31999999999999995</v>
      </c>
      <c r="I315" s="137" t="s">
        <v>59</v>
      </c>
      <c r="J315" s="137">
        <v>1.56</v>
      </c>
      <c r="K315" s="137">
        <v>2.54</v>
      </c>
      <c r="L315" s="137">
        <v>3.6</v>
      </c>
      <c r="M315" s="137" t="s">
        <v>131</v>
      </c>
      <c r="N315" s="137" t="s">
        <v>131</v>
      </c>
      <c r="O315" s="137">
        <v>0.37</v>
      </c>
      <c r="P315" s="138">
        <f t="shared" si="12"/>
        <v>0.28000000000000003</v>
      </c>
      <c r="Q315" s="137" t="s">
        <v>131</v>
      </c>
      <c r="R315" s="270"/>
      <c r="S315" s="270"/>
      <c r="T315" s="270"/>
      <c r="U315" s="270" t="s">
        <v>131</v>
      </c>
      <c r="V315" s="137">
        <v>0.22</v>
      </c>
      <c r="W315" s="270"/>
      <c r="X315" s="270"/>
      <c r="Y315" s="270"/>
      <c r="Z315" s="270"/>
      <c r="AA315" s="137">
        <v>0.09</v>
      </c>
      <c r="AB315" s="139" t="s">
        <v>565</v>
      </c>
      <c r="AC315" s="133"/>
    </row>
    <row r="316" spans="1:29" x14ac:dyDescent="0.2">
      <c r="A316" s="133"/>
      <c r="B316" s="136"/>
      <c r="C316" s="137" t="s">
        <v>509</v>
      </c>
      <c r="D316" s="141" t="s">
        <v>513</v>
      </c>
      <c r="E316" s="137">
        <v>0.26</v>
      </c>
      <c r="F316" s="137">
        <v>0.06</v>
      </c>
      <c r="G316" s="137">
        <v>0.19</v>
      </c>
      <c r="H316" s="137">
        <f t="shared" si="22"/>
        <v>0.49</v>
      </c>
      <c r="I316" s="137" t="s">
        <v>6</v>
      </c>
      <c r="J316" s="137">
        <v>1.89</v>
      </c>
      <c r="K316" s="137">
        <v>2.65</v>
      </c>
      <c r="L316" s="137">
        <v>3.6</v>
      </c>
      <c r="M316" s="137" t="s">
        <v>131</v>
      </c>
      <c r="N316" s="137" t="s">
        <v>131</v>
      </c>
      <c r="O316" s="137">
        <v>0.28999999999999998</v>
      </c>
      <c r="P316" s="138">
        <f t="shared" si="12"/>
        <v>0.15999999999999998</v>
      </c>
      <c r="Q316" s="137" t="s">
        <v>131</v>
      </c>
      <c r="R316" s="270"/>
      <c r="S316" s="270"/>
      <c r="T316" s="270"/>
      <c r="U316" s="270" t="s">
        <v>131</v>
      </c>
      <c r="V316" s="137">
        <v>0.24</v>
      </c>
      <c r="W316" s="270"/>
      <c r="X316" s="270"/>
      <c r="Y316" s="270"/>
      <c r="Z316" s="270"/>
      <c r="AA316" s="137">
        <v>0.13</v>
      </c>
      <c r="AB316" s="142"/>
      <c r="AC316" s="133"/>
    </row>
    <row r="317" spans="1:29" x14ac:dyDescent="0.2">
      <c r="A317" s="133"/>
      <c r="B317" s="136"/>
      <c r="C317" s="137" t="s">
        <v>510</v>
      </c>
      <c r="D317" s="137" t="s">
        <v>514</v>
      </c>
      <c r="E317" s="137">
        <v>0.28999999999999998</v>
      </c>
      <c r="F317" s="137">
        <v>0.05</v>
      </c>
      <c r="G317" s="137">
        <v>0.21</v>
      </c>
      <c r="H317" s="137">
        <f t="shared" si="22"/>
        <v>0.45</v>
      </c>
      <c r="I317" s="137" t="s">
        <v>6</v>
      </c>
      <c r="J317" s="137">
        <v>1.75</v>
      </c>
      <c r="K317" s="137">
        <v>2.63</v>
      </c>
      <c r="L317" s="137">
        <v>0.7</v>
      </c>
      <c r="M317" s="137" t="s">
        <v>131</v>
      </c>
      <c r="N317" s="137" t="s">
        <v>131</v>
      </c>
      <c r="O317" s="137">
        <v>0.33</v>
      </c>
      <c r="P317" s="138">
        <f t="shared" si="12"/>
        <v>0.2</v>
      </c>
      <c r="Q317" s="137" t="s">
        <v>131</v>
      </c>
      <c r="R317" s="270"/>
      <c r="S317" s="270"/>
      <c r="T317" s="270"/>
      <c r="U317" s="270" t="s">
        <v>131</v>
      </c>
      <c r="V317" s="137">
        <v>0.25</v>
      </c>
      <c r="W317" s="270"/>
      <c r="X317" s="270"/>
      <c r="Y317" s="270"/>
      <c r="Z317" s="270"/>
      <c r="AA317" s="137">
        <v>0.13</v>
      </c>
      <c r="AB317" s="142"/>
      <c r="AC317" s="133"/>
    </row>
    <row r="318" spans="1:29" x14ac:dyDescent="0.2">
      <c r="A318" s="133"/>
      <c r="B318" s="158"/>
      <c r="C318" s="145" t="s">
        <v>511</v>
      </c>
      <c r="D318" s="145" t="s">
        <v>515</v>
      </c>
      <c r="E318" s="146">
        <v>0.3</v>
      </c>
      <c r="F318" s="145">
        <v>7.0000000000000007E-2</v>
      </c>
      <c r="G318" s="145">
        <v>0.26</v>
      </c>
      <c r="H318" s="145">
        <f t="shared" si="22"/>
        <v>0.36999999999999994</v>
      </c>
      <c r="I318" s="145" t="s">
        <v>117</v>
      </c>
      <c r="J318" s="145">
        <v>1.63</v>
      </c>
      <c r="K318" s="145">
        <v>2.62</v>
      </c>
      <c r="L318" s="145">
        <v>0.7</v>
      </c>
      <c r="M318" s="145" t="s">
        <v>131</v>
      </c>
      <c r="N318" s="145" t="s">
        <v>131</v>
      </c>
      <c r="O318" s="145">
        <v>0.38</v>
      </c>
      <c r="P318" s="146">
        <f t="shared" si="12"/>
        <v>0.26</v>
      </c>
      <c r="Q318" s="145" t="s">
        <v>131</v>
      </c>
      <c r="R318" s="267"/>
      <c r="S318" s="267"/>
      <c r="T318" s="267"/>
      <c r="U318" s="267" t="s">
        <v>131</v>
      </c>
      <c r="V318" s="145">
        <v>0.24</v>
      </c>
      <c r="W318" s="267"/>
      <c r="X318" s="267"/>
      <c r="Y318" s="267"/>
      <c r="Z318" s="267"/>
      <c r="AA318" s="145">
        <v>0.12</v>
      </c>
      <c r="AB318" s="147"/>
      <c r="AC318" s="133"/>
    </row>
    <row r="319" spans="1:29" x14ac:dyDescent="0.2">
      <c r="A319" s="133"/>
      <c r="B319" s="148">
        <v>91</v>
      </c>
      <c r="C319" s="160" t="s">
        <v>178</v>
      </c>
      <c r="D319" s="160" t="s">
        <v>78</v>
      </c>
      <c r="E319" s="160">
        <v>0.45</v>
      </c>
      <c r="F319" s="160">
        <v>0.42</v>
      </c>
      <c r="G319" s="160">
        <v>7.0000000000000007E-2</v>
      </c>
      <c r="H319" s="137">
        <f t="shared" si="22"/>
        <v>0.06</v>
      </c>
      <c r="I319" s="160" t="s">
        <v>136</v>
      </c>
      <c r="J319" s="160">
        <v>1.71</v>
      </c>
      <c r="K319" s="160">
        <v>2.6</v>
      </c>
      <c r="L319" s="160">
        <v>1836</v>
      </c>
      <c r="M319" s="160" t="s">
        <v>131</v>
      </c>
      <c r="N319" s="160" t="s">
        <v>131</v>
      </c>
      <c r="O319" s="160">
        <v>0.34</v>
      </c>
      <c r="P319" s="138">
        <f t="shared" si="12"/>
        <v>0.32</v>
      </c>
      <c r="Q319" s="137" t="s">
        <v>131</v>
      </c>
      <c r="R319" s="270"/>
      <c r="S319" s="270"/>
      <c r="T319" s="270"/>
      <c r="U319" s="270" t="s">
        <v>131</v>
      </c>
      <c r="V319" s="137">
        <v>0.04</v>
      </c>
      <c r="W319" s="270"/>
      <c r="X319" s="270"/>
      <c r="Y319" s="270"/>
      <c r="Z319" s="270"/>
      <c r="AA319" s="137">
        <v>0.02</v>
      </c>
      <c r="AB319" s="163" t="s">
        <v>565</v>
      </c>
      <c r="AC319" s="133"/>
    </row>
    <row r="320" spans="1:29" x14ac:dyDescent="0.2">
      <c r="A320" s="133"/>
      <c r="B320" s="136"/>
      <c r="C320" s="137" t="s">
        <v>255</v>
      </c>
      <c r="D320" s="141" t="s">
        <v>521</v>
      </c>
      <c r="E320" s="137">
        <v>0.62</v>
      </c>
      <c r="F320" s="137">
        <v>0.22</v>
      </c>
      <c r="G320" s="137">
        <v>0.08</v>
      </c>
      <c r="H320" s="137">
        <f t="shared" si="22"/>
        <v>8.0000000000000071E-2</v>
      </c>
      <c r="I320" s="137" t="s">
        <v>136</v>
      </c>
      <c r="J320" s="137">
        <v>1.73</v>
      </c>
      <c r="K320" s="137">
        <v>2.62</v>
      </c>
      <c r="L320" s="137">
        <v>1836</v>
      </c>
      <c r="M320" s="137" t="s">
        <v>131</v>
      </c>
      <c r="N320" s="137" t="s">
        <v>131</v>
      </c>
      <c r="O320" s="137">
        <v>0.34</v>
      </c>
      <c r="P320" s="138">
        <f t="shared" si="12"/>
        <v>0.32</v>
      </c>
      <c r="Q320" s="137" t="s">
        <v>131</v>
      </c>
      <c r="R320" s="270"/>
      <c r="S320" s="270"/>
      <c r="T320" s="270"/>
      <c r="U320" s="270" t="s">
        <v>131</v>
      </c>
      <c r="V320" s="137">
        <v>0.04</v>
      </c>
      <c r="W320" s="270"/>
      <c r="X320" s="270"/>
      <c r="Y320" s="270"/>
      <c r="Z320" s="270"/>
      <c r="AA320" s="137">
        <v>0.02</v>
      </c>
      <c r="AB320" s="142"/>
      <c r="AC320" s="133"/>
    </row>
    <row r="321" spans="1:29" x14ac:dyDescent="0.2">
      <c r="A321" s="133"/>
      <c r="B321" s="136"/>
      <c r="C321" s="137" t="s">
        <v>254</v>
      </c>
      <c r="D321" s="137" t="s">
        <v>518</v>
      </c>
      <c r="E321" s="137">
        <v>0.67</v>
      </c>
      <c r="F321" s="137">
        <v>0.17</v>
      </c>
      <c r="G321" s="137">
        <v>0.08</v>
      </c>
      <c r="H321" s="137">
        <f t="shared" si="22"/>
        <v>7.999999999999996E-2</v>
      </c>
      <c r="I321" s="137" t="s">
        <v>136</v>
      </c>
      <c r="J321" s="137">
        <v>1.77</v>
      </c>
      <c r="K321" s="137">
        <v>2.64</v>
      </c>
      <c r="L321" s="137">
        <v>108</v>
      </c>
      <c r="M321" s="137" t="s">
        <v>131</v>
      </c>
      <c r="N321" s="137" t="s">
        <v>131</v>
      </c>
      <c r="O321" s="137">
        <v>0.33</v>
      </c>
      <c r="P321" s="138">
        <f t="shared" si="12"/>
        <v>0.31</v>
      </c>
      <c r="Q321" s="137" t="s">
        <v>131</v>
      </c>
      <c r="R321" s="270"/>
      <c r="S321" s="270"/>
      <c r="T321" s="270"/>
      <c r="U321" s="270" t="s">
        <v>131</v>
      </c>
      <c r="V321" s="137">
        <v>0.06</v>
      </c>
      <c r="W321" s="270"/>
      <c r="X321" s="270"/>
      <c r="Y321" s="270"/>
      <c r="Z321" s="270"/>
      <c r="AA321" s="137">
        <v>0.02</v>
      </c>
      <c r="AB321" s="142"/>
      <c r="AC321" s="133"/>
    </row>
    <row r="322" spans="1:29" x14ac:dyDescent="0.2">
      <c r="A322" s="133"/>
      <c r="B322" s="136"/>
      <c r="C322" s="137" t="s">
        <v>516</v>
      </c>
      <c r="D322" s="137" t="s">
        <v>519</v>
      </c>
      <c r="E322" s="137">
        <v>0.51</v>
      </c>
      <c r="F322" s="137">
        <v>0.18</v>
      </c>
      <c r="G322" s="137">
        <v>0.11</v>
      </c>
      <c r="H322" s="138">
        <f t="shared" si="22"/>
        <v>0.19999999999999996</v>
      </c>
      <c r="I322" s="137" t="s">
        <v>186</v>
      </c>
      <c r="J322" s="137">
        <v>1.81</v>
      </c>
      <c r="K322" s="137">
        <v>2.6</v>
      </c>
      <c r="L322" s="137">
        <v>108</v>
      </c>
      <c r="M322" s="137" t="s">
        <v>131</v>
      </c>
      <c r="N322" s="137" t="s">
        <v>131</v>
      </c>
      <c r="O322" s="138">
        <v>0.3</v>
      </c>
      <c r="P322" s="138">
        <f t="shared" si="12"/>
        <v>0.27999999999999997</v>
      </c>
      <c r="Q322" s="137" t="s">
        <v>131</v>
      </c>
      <c r="R322" s="270"/>
      <c r="S322" s="270"/>
      <c r="T322" s="270"/>
      <c r="U322" s="270" t="s">
        <v>131</v>
      </c>
      <c r="V322" s="137">
        <v>0.06</v>
      </c>
      <c r="W322" s="270"/>
      <c r="X322" s="270"/>
      <c r="Y322" s="270"/>
      <c r="Z322" s="270"/>
      <c r="AA322" s="137">
        <v>0.02</v>
      </c>
      <c r="AB322" s="142"/>
      <c r="AC322" s="133"/>
    </row>
    <row r="323" spans="1:29" x14ac:dyDescent="0.2">
      <c r="A323" s="133"/>
      <c r="B323" s="158"/>
      <c r="C323" s="145" t="s">
        <v>517</v>
      </c>
      <c r="D323" s="145" t="s">
        <v>520</v>
      </c>
      <c r="E323" s="145">
        <v>0.61</v>
      </c>
      <c r="F323" s="145">
        <v>0.14000000000000001</v>
      </c>
      <c r="G323" s="145">
        <v>0.12</v>
      </c>
      <c r="H323" s="145">
        <f t="shared" si="22"/>
        <v>0.13</v>
      </c>
      <c r="I323" s="145" t="s">
        <v>186</v>
      </c>
      <c r="J323" s="145">
        <v>1.61</v>
      </c>
      <c r="K323" s="145">
        <v>2.6</v>
      </c>
      <c r="L323" s="145">
        <v>108</v>
      </c>
      <c r="M323" s="145" t="s">
        <v>131</v>
      </c>
      <c r="N323" s="145" t="s">
        <v>131</v>
      </c>
      <c r="O323" s="145">
        <v>0.38</v>
      </c>
      <c r="P323" s="146">
        <f t="shared" si="12"/>
        <v>0.35</v>
      </c>
      <c r="Q323" s="145" t="s">
        <v>131</v>
      </c>
      <c r="R323" s="267"/>
      <c r="S323" s="267"/>
      <c r="T323" s="267"/>
      <c r="U323" s="267" t="s">
        <v>131</v>
      </c>
      <c r="V323" s="145">
        <v>0.06</v>
      </c>
      <c r="W323" s="267"/>
      <c r="X323" s="267"/>
      <c r="Y323" s="267"/>
      <c r="Z323" s="267"/>
      <c r="AA323" s="145">
        <v>0.03</v>
      </c>
      <c r="AB323" s="147"/>
      <c r="AC323" s="133"/>
    </row>
    <row r="324" spans="1:29" x14ac:dyDescent="0.2">
      <c r="A324" s="133"/>
      <c r="B324" s="148">
        <v>92</v>
      </c>
      <c r="C324" s="160" t="s">
        <v>393</v>
      </c>
      <c r="D324" s="160" t="s">
        <v>62</v>
      </c>
      <c r="E324" s="160">
        <v>0.67</v>
      </c>
      <c r="F324" s="160">
        <v>0.19</v>
      </c>
      <c r="G324" s="160">
        <v>0.09</v>
      </c>
      <c r="H324" s="137">
        <f t="shared" si="22"/>
        <v>4.9999999999999933E-2</v>
      </c>
      <c r="I324" s="160" t="s">
        <v>136</v>
      </c>
      <c r="J324" s="160">
        <v>1.81</v>
      </c>
      <c r="K324" s="160">
        <v>2.59</v>
      </c>
      <c r="L324" s="160">
        <v>3.4</v>
      </c>
      <c r="M324" s="160" t="s">
        <v>131</v>
      </c>
      <c r="N324" s="160" t="s">
        <v>131</v>
      </c>
      <c r="O324" s="162">
        <v>0.3</v>
      </c>
      <c r="P324" s="138">
        <f t="shared" si="12"/>
        <v>0.28999999999999998</v>
      </c>
      <c r="Q324" s="137" t="s">
        <v>131</v>
      </c>
      <c r="R324" s="270"/>
      <c r="S324" s="270"/>
      <c r="T324" s="270"/>
      <c r="U324" s="270" t="s">
        <v>131</v>
      </c>
      <c r="V324" s="137">
        <v>0.05</v>
      </c>
      <c r="W324" s="270"/>
      <c r="X324" s="270"/>
      <c r="Y324" s="270"/>
      <c r="Z324" s="270"/>
      <c r="AA324" s="137">
        <v>0.01</v>
      </c>
      <c r="AB324" s="163" t="s">
        <v>565</v>
      </c>
      <c r="AC324" s="133"/>
    </row>
    <row r="325" spans="1:29" x14ac:dyDescent="0.2">
      <c r="A325" s="133"/>
      <c r="B325" s="136"/>
      <c r="C325" s="137" t="s">
        <v>363</v>
      </c>
      <c r="D325" s="137" t="s">
        <v>195</v>
      </c>
      <c r="E325" s="137">
        <v>0.61</v>
      </c>
      <c r="F325" s="137">
        <v>0.21</v>
      </c>
      <c r="G325" s="138">
        <v>0.1</v>
      </c>
      <c r="H325" s="137">
        <f t="shared" si="22"/>
        <v>8.0000000000000071E-2</v>
      </c>
      <c r="I325" s="137" t="s">
        <v>136</v>
      </c>
      <c r="J325" s="137">
        <v>1.8</v>
      </c>
      <c r="K325" s="137">
        <v>2.57</v>
      </c>
      <c r="L325" s="137">
        <v>3.4</v>
      </c>
      <c r="M325" s="137" t="s">
        <v>131</v>
      </c>
      <c r="N325" s="137" t="s">
        <v>131</v>
      </c>
      <c r="O325" s="138">
        <v>0.3</v>
      </c>
      <c r="P325" s="138">
        <f t="shared" ref="P325:P388" si="23">O325-AA325</f>
        <v>0.27999999999999997</v>
      </c>
      <c r="Q325" s="137" t="s">
        <v>131</v>
      </c>
      <c r="R325" s="270"/>
      <c r="S325" s="270"/>
      <c r="T325" s="270"/>
      <c r="U325" s="270" t="s">
        <v>131</v>
      </c>
      <c r="V325" s="137">
        <v>0.05</v>
      </c>
      <c r="W325" s="270"/>
      <c r="X325" s="270"/>
      <c r="Y325" s="270"/>
      <c r="Z325" s="270"/>
      <c r="AA325" s="137">
        <v>0.02</v>
      </c>
      <c r="AB325" s="142"/>
      <c r="AC325" s="133"/>
    </row>
    <row r="326" spans="1:29" x14ac:dyDescent="0.2">
      <c r="A326" s="133"/>
      <c r="B326" s="158"/>
      <c r="C326" s="145" t="s">
        <v>522</v>
      </c>
      <c r="D326" s="145" t="s">
        <v>523</v>
      </c>
      <c r="E326" s="145">
        <v>0.64</v>
      </c>
      <c r="F326" s="145">
        <v>0.17</v>
      </c>
      <c r="G326" s="145">
        <v>0.11</v>
      </c>
      <c r="H326" s="145">
        <f t="shared" si="22"/>
        <v>7.999999999999996E-2</v>
      </c>
      <c r="I326" s="145" t="s">
        <v>136</v>
      </c>
      <c r="J326" s="145">
        <v>1.89</v>
      </c>
      <c r="K326" s="145">
        <v>2.61</v>
      </c>
      <c r="L326" s="145">
        <v>3.4</v>
      </c>
      <c r="M326" s="145" t="s">
        <v>131</v>
      </c>
      <c r="N326" s="145" t="s">
        <v>131</v>
      </c>
      <c r="O326" s="145">
        <v>0.28000000000000003</v>
      </c>
      <c r="P326" s="146">
        <f t="shared" si="23"/>
        <v>0.26</v>
      </c>
      <c r="Q326" s="145" t="s">
        <v>131</v>
      </c>
      <c r="R326" s="267"/>
      <c r="S326" s="267"/>
      <c r="T326" s="267"/>
      <c r="U326" s="267" t="s">
        <v>131</v>
      </c>
      <c r="V326" s="145">
        <v>0.06</v>
      </c>
      <c r="W326" s="267"/>
      <c r="X326" s="267"/>
      <c r="Y326" s="267"/>
      <c r="Z326" s="267"/>
      <c r="AA326" s="145">
        <v>0.02</v>
      </c>
      <c r="AB326" s="147"/>
      <c r="AC326" s="133"/>
    </row>
    <row r="327" spans="1:29" x14ac:dyDescent="0.2">
      <c r="A327" s="133"/>
      <c r="B327" s="148">
        <v>93</v>
      </c>
      <c r="C327" s="160" t="s">
        <v>178</v>
      </c>
      <c r="D327" s="160" t="s">
        <v>84</v>
      </c>
      <c r="E327" s="160">
        <v>0.39</v>
      </c>
      <c r="F327" s="160">
        <v>0.26</v>
      </c>
      <c r="G327" s="160">
        <v>0.16</v>
      </c>
      <c r="H327" s="160">
        <f t="shared" si="22"/>
        <v>0.18999999999999995</v>
      </c>
      <c r="I327" s="160" t="s">
        <v>186</v>
      </c>
      <c r="J327" s="160">
        <v>1.48</v>
      </c>
      <c r="K327" s="160">
        <v>2.5499999999999998</v>
      </c>
      <c r="L327" s="160">
        <v>96</v>
      </c>
      <c r="M327" s="160" t="s">
        <v>131</v>
      </c>
      <c r="N327" s="160" t="s">
        <v>131</v>
      </c>
      <c r="O327" s="162">
        <v>0.34</v>
      </c>
      <c r="P327" s="162">
        <f t="shared" si="23"/>
        <v>0.29000000000000004</v>
      </c>
      <c r="Q327" s="160" t="s">
        <v>131</v>
      </c>
      <c r="R327" s="269"/>
      <c r="S327" s="269"/>
      <c r="T327" s="269"/>
      <c r="U327" s="269" t="s">
        <v>131</v>
      </c>
      <c r="V327" s="160">
        <v>0.12</v>
      </c>
      <c r="W327" s="269"/>
      <c r="X327" s="269"/>
      <c r="Y327" s="269"/>
      <c r="Z327" s="269"/>
      <c r="AA327" s="160">
        <v>0.05</v>
      </c>
      <c r="AB327" s="163" t="s">
        <v>565</v>
      </c>
      <c r="AC327" s="133"/>
    </row>
    <row r="328" spans="1:29" x14ac:dyDescent="0.2">
      <c r="A328" s="133"/>
      <c r="B328" s="158"/>
      <c r="C328" s="145" t="s">
        <v>35</v>
      </c>
      <c r="D328" s="166" t="s">
        <v>524</v>
      </c>
      <c r="E328" s="145">
        <v>0.48</v>
      </c>
      <c r="F328" s="145">
        <v>0.19</v>
      </c>
      <c r="G328" s="145">
        <v>0.13</v>
      </c>
      <c r="H328" s="145">
        <f t="shared" si="22"/>
        <v>0.19999999999999996</v>
      </c>
      <c r="I328" s="154" t="s">
        <v>32</v>
      </c>
      <c r="J328" s="145">
        <v>1.55</v>
      </c>
      <c r="K328" s="145">
        <v>2.5099999999999998</v>
      </c>
      <c r="L328" s="145">
        <v>96</v>
      </c>
      <c r="M328" s="145" t="s">
        <v>131</v>
      </c>
      <c r="N328" s="145" t="s">
        <v>131</v>
      </c>
      <c r="O328" s="146">
        <v>0.38</v>
      </c>
      <c r="P328" s="146">
        <f t="shared" si="23"/>
        <v>0.34</v>
      </c>
      <c r="Q328" s="145" t="s">
        <v>131</v>
      </c>
      <c r="R328" s="267"/>
      <c r="S328" s="267"/>
      <c r="T328" s="267"/>
      <c r="U328" s="267" t="s">
        <v>131</v>
      </c>
      <c r="V328" s="145">
        <v>0.11</v>
      </c>
      <c r="W328" s="267"/>
      <c r="X328" s="267"/>
      <c r="Y328" s="267"/>
      <c r="Z328" s="267"/>
      <c r="AA328" s="145">
        <v>0.04</v>
      </c>
      <c r="AB328" s="147"/>
      <c r="AC328" s="133"/>
    </row>
    <row r="329" spans="1:29" x14ac:dyDescent="0.2">
      <c r="A329" s="133"/>
      <c r="B329" s="148">
        <v>94</v>
      </c>
      <c r="C329" s="160" t="s">
        <v>154</v>
      </c>
      <c r="D329" s="160" t="s">
        <v>162</v>
      </c>
      <c r="E329" s="162">
        <v>0.1</v>
      </c>
      <c r="F329" s="160">
        <v>0.18</v>
      </c>
      <c r="G329" s="160">
        <v>0.27</v>
      </c>
      <c r="H329" s="137">
        <f t="shared" si="22"/>
        <v>0.45000000000000007</v>
      </c>
      <c r="I329" s="137" t="s">
        <v>6</v>
      </c>
      <c r="J329" s="137">
        <v>1.02</v>
      </c>
      <c r="K329" s="137">
        <v>2.95</v>
      </c>
      <c r="L329" s="137">
        <v>1297</v>
      </c>
      <c r="M329" s="137">
        <v>0.28000000000000003</v>
      </c>
      <c r="N329" s="138">
        <f t="shared" ref="N329:N352" si="24">O329-M329</f>
        <v>0.33999999999999997</v>
      </c>
      <c r="O329" s="138">
        <v>0.62</v>
      </c>
      <c r="P329" s="138">
        <f t="shared" si="23"/>
        <v>0.4</v>
      </c>
      <c r="Q329" s="137" t="s">
        <v>131</v>
      </c>
      <c r="R329" s="270"/>
      <c r="S329" s="270"/>
      <c r="T329" s="270"/>
      <c r="U329" s="270" t="s">
        <v>131</v>
      </c>
      <c r="V329" s="137">
        <v>0.32</v>
      </c>
      <c r="W329" s="270"/>
      <c r="X329" s="270"/>
      <c r="Y329" s="270"/>
      <c r="Z329" s="270"/>
      <c r="AA329" s="137">
        <v>0.22</v>
      </c>
      <c r="AB329" s="163" t="s">
        <v>566</v>
      </c>
      <c r="AC329" s="133"/>
    </row>
    <row r="330" spans="1:29" x14ac:dyDescent="0.2">
      <c r="A330" s="133"/>
      <c r="B330" s="136"/>
      <c r="C330" s="137" t="s">
        <v>18</v>
      </c>
      <c r="D330" s="137" t="s">
        <v>525</v>
      </c>
      <c r="E330" s="137">
        <v>0.08</v>
      </c>
      <c r="F330" s="137">
        <v>0.17</v>
      </c>
      <c r="G330" s="137">
        <v>0.27</v>
      </c>
      <c r="H330" s="137">
        <f t="shared" si="22"/>
        <v>0.47999999999999993</v>
      </c>
      <c r="I330" s="137" t="s">
        <v>6</v>
      </c>
      <c r="J330" s="137">
        <v>1.03</v>
      </c>
      <c r="K330" s="138">
        <v>2.9</v>
      </c>
      <c r="L330" s="137">
        <v>1249</v>
      </c>
      <c r="M330" s="137">
        <v>0.23</v>
      </c>
      <c r="N330" s="138">
        <f t="shared" si="24"/>
        <v>0.35</v>
      </c>
      <c r="O330" s="138">
        <v>0.57999999999999996</v>
      </c>
      <c r="P330" s="138">
        <f t="shared" si="23"/>
        <v>0.35</v>
      </c>
      <c r="Q330" s="137" t="s">
        <v>131</v>
      </c>
      <c r="R330" s="270"/>
      <c r="S330" s="270"/>
      <c r="T330" s="270"/>
      <c r="U330" s="270" t="s">
        <v>131</v>
      </c>
      <c r="V330" s="137">
        <v>0.31</v>
      </c>
      <c r="W330" s="270"/>
      <c r="X330" s="270"/>
      <c r="Y330" s="270"/>
      <c r="Z330" s="270"/>
      <c r="AA330" s="137">
        <v>0.23</v>
      </c>
      <c r="AB330" s="142"/>
      <c r="AC330" s="133"/>
    </row>
    <row r="331" spans="1:29" x14ac:dyDescent="0.2">
      <c r="A331" s="133"/>
      <c r="B331" s="136"/>
      <c r="C331" s="137" t="s">
        <v>75</v>
      </c>
      <c r="D331" s="137" t="s">
        <v>526</v>
      </c>
      <c r="E331" s="137">
        <v>7.0000000000000007E-2</v>
      </c>
      <c r="F331" s="137">
        <v>0.17</v>
      </c>
      <c r="G331" s="137">
        <v>0.24</v>
      </c>
      <c r="H331" s="137">
        <f t="shared" si="22"/>
        <v>0.52</v>
      </c>
      <c r="I331" s="137" t="s">
        <v>6</v>
      </c>
      <c r="J331" s="138">
        <v>1</v>
      </c>
      <c r="K331" s="137">
        <v>2.96</v>
      </c>
      <c r="L331" s="137">
        <v>963</v>
      </c>
      <c r="M331" s="137">
        <v>0.22</v>
      </c>
      <c r="N331" s="138">
        <f t="shared" si="24"/>
        <v>0.4</v>
      </c>
      <c r="O331" s="138">
        <v>0.62</v>
      </c>
      <c r="P331" s="138">
        <f t="shared" si="23"/>
        <v>0.38</v>
      </c>
      <c r="Q331" s="137" t="s">
        <v>131</v>
      </c>
      <c r="R331" s="270"/>
      <c r="S331" s="270"/>
      <c r="T331" s="270"/>
      <c r="U331" s="270" t="s">
        <v>131</v>
      </c>
      <c r="V331" s="137">
        <v>0.35</v>
      </c>
      <c r="W331" s="270"/>
      <c r="X331" s="270"/>
      <c r="Y331" s="270"/>
      <c r="Z331" s="270"/>
      <c r="AA331" s="137">
        <v>0.24</v>
      </c>
      <c r="AB331" s="142"/>
      <c r="AC331" s="133"/>
    </row>
    <row r="332" spans="1:29" x14ac:dyDescent="0.2">
      <c r="A332" s="133"/>
      <c r="B332" s="158"/>
      <c r="C332" s="145" t="s">
        <v>76</v>
      </c>
      <c r="D332" s="145" t="s">
        <v>527</v>
      </c>
      <c r="E332" s="145">
        <v>7.0000000000000007E-2</v>
      </c>
      <c r="F332" s="145">
        <v>0.19</v>
      </c>
      <c r="G332" s="145">
        <v>0.27</v>
      </c>
      <c r="H332" s="145">
        <f t="shared" si="22"/>
        <v>0.47000000000000003</v>
      </c>
      <c r="I332" s="145" t="s">
        <v>6</v>
      </c>
      <c r="J332" s="145">
        <v>1.01</v>
      </c>
      <c r="K332" s="145">
        <v>2.98</v>
      </c>
      <c r="L332" s="145">
        <v>807</v>
      </c>
      <c r="M332" s="145">
        <v>0.19</v>
      </c>
      <c r="N332" s="138">
        <f t="shared" si="24"/>
        <v>0.42</v>
      </c>
      <c r="O332" s="146">
        <v>0.61</v>
      </c>
      <c r="P332" s="146">
        <f t="shared" si="23"/>
        <v>0.38</v>
      </c>
      <c r="Q332" s="145" t="s">
        <v>131</v>
      </c>
      <c r="R332" s="267"/>
      <c r="S332" s="267"/>
      <c r="T332" s="267"/>
      <c r="U332" s="267" t="s">
        <v>131</v>
      </c>
      <c r="V332" s="145">
        <v>0.36</v>
      </c>
      <c r="W332" s="267"/>
      <c r="X332" s="267"/>
      <c r="Y332" s="267"/>
      <c r="Z332" s="267"/>
      <c r="AA332" s="145">
        <v>0.23</v>
      </c>
      <c r="AB332" s="147"/>
      <c r="AC332" s="133"/>
    </row>
    <row r="333" spans="1:29" x14ac:dyDescent="0.2">
      <c r="A333" s="133"/>
      <c r="B333" s="148">
        <v>95</v>
      </c>
      <c r="C333" s="160" t="s">
        <v>178</v>
      </c>
      <c r="D333" s="175" t="s">
        <v>107</v>
      </c>
      <c r="E333" s="160">
        <v>0.09</v>
      </c>
      <c r="F333" s="160">
        <v>0.21</v>
      </c>
      <c r="G333" s="162">
        <v>0.1</v>
      </c>
      <c r="H333" s="138">
        <f t="shared" si="22"/>
        <v>0.60000000000000009</v>
      </c>
      <c r="I333" s="160" t="s">
        <v>194</v>
      </c>
      <c r="J333" s="160">
        <v>1.07</v>
      </c>
      <c r="K333" s="160">
        <v>2.98</v>
      </c>
      <c r="L333" s="160">
        <v>297</v>
      </c>
      <c r="M333" s="160">
        <v>0.17</v>
      </c>
      <c r="N333" s="162">
        <f t="shared" si="24"/>
        <v>0.42999999999999994</v>
      </c>
      <c r="O333" s="162">
        <v>0.6</v>
      </c>
      <c r="P333" s="138">
        <f t="shared" si="23"/>
        <v>0.36</v>
      </c>
      <c r="Q333" s="137" t="s">
        <v>131</v>
      </c>
      <c r="R333" s="270"/>
      <c r="S333" s="270"/>
      <c r="T333" s="270"/>
      <c r="U333" s="270" t="s">
        <v>131</v>
      </c>
      <c r="V333" s="137">
        <v>0.34</v>
      </c>
      <c r="W333" s="270"/>
      <c r="X333" s="270"/>
      <c r="Y333" s="270"/>
      <c r="Z333" s="270"/>
      <c r="AA333" s="137">
        <v>0.24</v>
      </c>
      <c r="AB333" s="163" t="s">
        <v>566</v>
      </c>
      <c r="AC333" s="133"/>
    </row>
    <row r="334" spans="1:29" x14ac:dyDescent="0.2">
      <c r="A334" s="133"/>
      <c r="B334" s="140"/>
      <c r="C334" s="137" t="s">
        <v>18</v>
      </c>
      <c r="D334" s="137" t="s">
        <v>290</v>
      </c>
      <c r="E334" s="137">
        <v>7.0000000000000007E-2</v>
      </c>
      <c r="F334" s="137">
        <v>0.19</v>
      </c>
      <c r="G334" s="137">
        <v>0.09</v>
      </c>
      <c r="H334" s="137">
        <f t="shared" si="22"/>
        <v>0.64999999999999991</v>
      </c>
      <c r="I334" s="137" t="s">
        <v>194</v>
      </c>
      <c r="J334" s="137">
        <v>1.0900000000000001</v>
      </c>
      <c r="K334" s="137">
        <v>2.96</v>
      </c>
      <c r="L334" s="137">
        <v>894</v>
      </c>
      <c r="M334" s="137">
        <v>0.18</v>
      </c>
      <c r="N334" s="138">
        <f t="shared" si="24"/>
        <v>0.38999999999999996</v>
      </c>
      <c r="O334" s="138">
        <v>0.56999999999999995</v>
      </c>
      <c r="P334" s="138">
        <f t="shared" si="23"/>
        <v>0.35</v>
      </c>
      <c r="Q334" s="137" t="s">
        <v>131</v>
      </c>
      <c r="R334" s="270"/>
      <c r="S334" s="270"/>
      <c r="T334" s="270"/>
      <c r="U334" s="270" t="s">
        <v>131</v>
      </c>
      <c r="V334" s="137">
        <v>0.33</v>
      </c>
      <c r="W334" s="270"/>
      <c r="X334" s="270"/>
      <c r="Y334" s="270"/>
      <c r="Z334" s="270"/>
      <c r="AA334" s="137">
        <v>0.22</v>
      </c>
      <c r="AB334" s="142"/>
      <c r="AC334" s="133"/>
    </row>
    <row r="335" spans="1:29" x14ac:dyDescent="0.2">
      <c r="A335" s="133"/>
      <c r="B335" s="140"/>
      <c r="C335" s="137" t="s">
        <v>75</v>
      </c>
      <c r="D335" s="137" t="s">
        <v>242</v>
      </c>
      <c r="E335" s="137">
        <v>7.0000000000000007E-2</v>
      </c>
      <c r="F335" s="138">
        <v>0.2</v>
      </c>
      <c r="G335" s="137">
        <v>0.09</v>
      </c>
      <c r="H335" s="137">
        <f t="shared" si="22"/>
        <v>0.6399999999999999</v>
      </c>
      <c r="I335" s="137" t="s">
        <v>194</v>
      </c>
      <c r="J335" s="137">
        <v>0.98</v>
      </c>
      <c r="K335" s="137">
        <v>2.97</v>
      </c>
      <c r="L335" s="137">
        <v>660</v>
      </c>
      <c r="M335" s="137">
        <v>0.2</v>
      </c>
      <c r="N335" s="138">
        <f t="shared" si="24"/>
        <v>0.38999999999999996</v>
      </c>
      <c r="O335" s="138">
        <v>0.59</v>
      </c>
      <c r="P335" s="138">
        <f t="shared" si="23"/>
        <v>0.33999999999999997</v>
      </c>
      <c r="Q335" s="137" t="s">
        <v>131</v>
      </c>
      <c r="R335" s="270"/>
      <c r="S335" s="270"/>
      <c r="T335" s="270"/>
      <c r="U335" s="270" t="s">
        <v>131</v>
      </c>
      <c r="V335" s="137">
        <v>0.35</v>
      </c>
      <c r="W335" s="270"/>
      <c r="X335" s="270"/>
      <c r="Y335" s="270"/>
      <c r="Z335" s="270"/>
      <c r="AA335" s="137">
        <v>0.25</v>
      </c>
      <c r="AB335" s="142"/>
      <c r="AC335" s="133"/>
    </row>
    <row r="336" spans="1:29" x14ac:dyDescent="0.2">
      <c r="A336" s="133"/>
      <c r="B336" s="158"/>
      <c r="C336" s="145" t="s">
        <v>76</v>
      </c>
      <c r="D336" s="145" t="s">
        <v>528</v>
      </c>
      <c r="E336" s="145">
        <v>0.05</v>
      </c>
      <c r="F336" s="145">
        <v>0.19</v>
      </c>
      <c r="G336" s="145">
        <v>0.09</v>
      </c>
      <c r="H336" s="145">
        <f t="shared" si="22"/>
        <v>0.66999999999999993</v>
      </c>
      <c r="I336" s="145" t="s">
        <v>194</v>
      </c>
      <c r="J336" s="145">
        <v>0.95</v>
      </c>
      <c r="K336" s="145">
        <v>2.99</v>
      </c>
      <c r="L336" s="145">
        <v>912</v>
      </c>
      <c r="M336" s="145">
        <v>0.21</v>
      </c>
      <c r="N336" s="138">
        <f t="shared" si="24"/>
        <v>0.39</v>
      </c>
      <c r="O336" s="146">
        <v>0.6</v>
      </c>
      <c r="P336" s="146">
        <f t="shared" si="23"/>
        <v>0.36</v>
      </c>
      <c r="Q336" s="145" t="s">
        <v>131</v>
      </c>
      <c r="R336" s="267"/>
      <c r="S336" s="267"/>
      <c r="T336" s="267"/>
      <c r="U336" s="267" t="s">
        <v>131</v>
      </c>
      <c r="V336" s="145">
        <v>0.36</v>
      </c>
      <c r="W336" s="267"/>
      <c r="X336" s="267"/>
      <c r="Y336" s="267"/>
      <c r="Z336" s="267"/>
      <c r="AA336" s="145">
        <v>0.24</v>
      </c>
      <c r="AB336" s="147"/>
      <c r="AC336" s="133"/>
    </row>
    <row r="337" spans="1:29" x14ac:dyDescent="0.2">
      <c r="A337" s="133"/>
      <c r="B337" s="148">
        <v>96</v>
      </c>
      <c r="C337" s="160" t="s">
        <v>178</v>
      </c>
      <c r="D337" s="160" t="s">
        <v>302</v>
      </c>
      <c r="E337" s="160">
        <v>0.14000000000000001</v>
      </c>
      <c r="F337" s="160">
        <v>0.23</v>
      </c>
      <c r="G337" s="160">
        <v>0.28999999999999998</v>
      </c>
      <c r="H337" s="137">
        <f t="shared" si="22"/>
        <v>0.33999999999999997</v>
      </c>
      <c r="I337" s="160" t="s">
        <v>59</v>
      </c>
      <c r="J337" s="160">
        <v>1.29</v>
      </c>
      <c r="K337" s="160">
        <v>2.9</v>
      </c>
      <c r="L337" s="160">
        <v>133</v>
      </c>
      <c r="M337" s="160">
        <v>0.09</v>
      </c>
      <c r="N337" s="162">
        <f t="shared" si="24"/>
        <v>0.43000000000000005</v>
      </c>
      <c r="O337" s="162">
        <v>0.52</v>
      </c>
      <c r="P337" s="138">
        <f t="shared" si="23"/>
        <v>0.29000000000000004</v>
      </c>
      <c r="Q337" s="137" t="s">
        <v>131</v>
      </c>
      <c r="R337" s="270"/>
      <c r="S337" s="270"/>
      <c r="T337" s="270"/>
      <c r="U337" s="270" t="s">
        <v>131</v>
      </c>
      <c r="V337" s="138">
        <v>0.3</v>
      </c>
      <c r="W337" s="271"/>
      <c r="X337" s="271"/>
      <c r="Y337" s="271"/>
      <c r="Z337" s="271"/>
      <c r="AA337" s="137">
        <v>0.23</v>
      </c>
      <c r="AB337" s="163" t="s">
        <v>566</v>
      </c>
      <c r="AC337" s="133"/>
    </row>
    <row r="338" spans="1:29" x14ac:dyDescent="0.2">
      <c r="A338" s="133"/>
      <c r="B338" s="140"/>
      <c r="C338" s="137" t="s">
        <v>18</v>
      </c>
      <c r="D338" s="137" t="s">
        <v>529</v>
      </c>
      <c r="E338" s="137">
        <v>0.12</v>
      </c>
      <c r="F338" s="138">
        <v>0.2</v>
      </c>
      <c r="G338" s="137">
        <v>0.27</v>
      </c>
      <c r="H338" s="137">
        <f t="shared" si="22"/>
        <v>0.41000000000000003</v>
      </c>
      <c r="I338" s="137" t="s">
        <v>6</v>
      </c>
      <c r="J338" s="138">
        <v>1.2</v>
      </c>
      <c r="K338" s="137">
        <v>2.94</v>
      </c>
      <c r="L338" s="137">
        <v>474</v>
      </c>
      <c r="M338" s="137">
        <v>0.14000000000000001</v>
      </c>
      <c r="N338" s="138">
        <f t="shared" si="24"/>
        <v>0.41000000000000003</v>
      </c>
      <c r="O338" s="138">
        <v>0.55000000000000004</v>
      </c>
      <c r="P338" s="138">
        <f t="shared" si="23"/>
        <v>0.31000000000000005</v>
      </c>
      <c r="Q338" s="137" t="s">
        <v>131</v>
      </c>
      <c r="R338" s="270"/>
      <c r="S338" s="270"/>
      <c r="T338" s="270"/>
      <c r="U338" s="270" t="s">
        <v>131</v>
      </c>
      <c r="V338" s="137">
        <v>0.32</v>
      </c>
      <c r="W338" s="270"/>
      <c r="X338" s="270"/>
      <c r="Y338" s="270"/>
      <c r="Z338" s="270"/>
      <c r="AA338" s="137">
        <v>0.24</v>
      </c>
      <c r="AB338" s="142"/>
      <c r="AC338" s="133"/>
    </row>
    <row r="339" spans="1:29" x14ac:dyDescent="0.2">
      <c r="A339" s="133"/>
      <c r="B339" s="140"/>
      <c r="C339" s="137" t="s">
        <v>75</v>
      </c>
      <c r="D339" s="137" t="s">
        <v>530</v>
      </c>
      <c r="E339" s="137">
        <v>0.11</v>
      </c>
      <c r="F339" s="137">
        <v>0.18</v>
      </c>
      <c r="G339" s="138">
        <v>0.3</v>
      </c>
      <c r="H339" s="137">
        <f t="shared" si="22"/>
        <v>0.41000000000000003</v>
      </c>
      <c r="I339" s="137" t="s">
        <v>6</v>
      </c>
      <c r="J339" s="137">
        <v>1.05</v>
      </c>
      <c r="K339" s="137">
        <v>2.93</v>
      </c>
      <c r="L339" s="137">
        <v>586</v>
      </c>
      <c r="M339" s="137">
        <v>0.18</v>
      </c>
      <c r="N339" s="138">
        <f t="shared" si="24"/>
        <v>0.41</v>
      </c>
      <c r="O339" s="138">
        <v>0.59</v>
      </c>
      <c r="P339" s="138">
        <f t="shared" si="23"/>
        <v>0.37</v>
      </c>
      <c r="Q339" s="137" t="s">
        <v>131</v>
      </c>
      <c r="R339" s="270"/>
      <c r="S339" s="270"/>
      <c r="T339" s="270"/>
      <c r="U339" s="270" t="s">
        <v>131</v>
      </c>
      <c r="V339" s="137">
        <v>0.35</v>
      </c>
      <c r="W339" s="270"/>
      <c r="X339" s="270"/>
      <c r="Y339" s="270"/>
      <c r="Z339" s="270"/>
      <c r="AA339" s="137">
        <v>0.22</v>
      </c>
      <c r="AB339" s="142"/>
      <c r="AC339" s="133"/>
    </row>
    <row r="340" spans="1:29" x14ac:dyDescent="0.2">
      <c r="A340" s="133"/>
      <c r="B340" s="144"/>
      <c r="C340" s="145" t="s">
        <v>76</v>
      </c>
      <c r="D340" s="145" t="s">
        <v>531</v>
      </c>
      <c r="E340" s="145">
        <v>0.11</v>
      </c>
      <c r="F340" s="145">
        <v>0.16</v>
      </c>
      <c r="G340" s="145">
        <v>0.26</v>
      </c>
      <c r="H340" s="145">
        <f t="shared" si="22"/>
        <v>0.47</v>
      </c>
      <c r="I340" s="145" t="s">
        <v>6</v>
      </c>
      <c r="J340" s="145">
        <v>0.98</v>
      </c>
      <c r="K340" s="145">
        <v>2.95</v>
      </c>
      <c r="L340" s="145">
        <v>854</v>
      </c>
      <c r="M340" s="145">
        <v>0.23</v>
      </c>
      <c r="N340" s="138">
        <f t="shared" si="24"/>
        <v>0.39</v>
      </c>
      <c r="O340" s="146">
        <v>0.62</v>
      </c>
      <c r="P340" s="146">
        <f t="shared" si="23"/>
        <v>0.37</v>
      </c>
      <c r="Q340" s="145" t="s">
        <v>131</v>
      </c>
      <c r="R340" s="267"/>
      <c r="S340" s="267"/>
      <c r="T340" s="267"/>
      <c r="U340" s="267" t="s">
        <v>131</v>
      </c>
      <c r="V340" s="145">
        <v>0.36</v>
      </c>
      <c r="W340" s="267"/>
      <c r="X340" s="267"/>
      <c r="Y340" s="267"/>
      <c r="Z340" s="267"/>
      <c r="AA340" s="145">
        <v>0.25</v>
      </c>
      <c r="AB340" s="147"/>
      <c r="AC340" s="133"/>
    </row>
    <row r="341" spans="1:29" x14ac:dyDescent="0.2">
      <c r="A341" s="133"/>
      <c r="B341" s="148">
        <v>97</v>
      </c>
      <c r="C341" s="160" t="s">
        <v>154</v>
      </c>
      <c r="D341" s="160" t="s">
        <v>148</v>
      </c>
      <c r="E341" s="160">
        <v>0.13</v>
      </c>
      <c r="F341" s="160">
        <v>0.16</v>
      </c>
      <c r="G341" s="160">
        <v>0.39</v>
      </c>
      <c r="H341" s="137">
        <f t="shared" ref="H341:H371" si="25">1-G341-F341-E341</f>
        <v>0.31999999999999995</v>
      </c>
      <c r="I341" s="160" t="s">
        <v>59</v>
      </c>
      <c r="J341" s="160">
        <v>0.92</v>
      </c>
      <c r="K341" s="160">
        <v>2.99</v>
      </c>
      <c r="L341" s="160">
        <v>1333</v>
      </c>
      <c r="M341" s="160">
        <v>0.31</v>
      </c>
      <c r="N341" s="162">
        <f t="shared" si="24"/>
        <v>0.36000000000000004</v>
      </c>
      <c r="O341" s="162">
        <v>0.67</v>
      </c>
      <c r="P341" s="138">
        <f t="shared" si="23"/>
        <v>0.41000000000000003</v>
      </c>
      <c r="Q341" s="137" t="s">
        <v>131</v>
      </c>
      <c r="R341" s="270"/>
      <c r="S341" s="270"/>
      <c r="T341" s="270"/>
      <c r="U341" s="270" t="s">
        <v>131</v>
      </c>
      <c r="V341" s="137">
        <v>0.35</v>
      </c>
      <c r="W341" s="270"/>
      <c r="X341" s="270"/>
      <c r="Y341" s="270"/>
      <c r="Z341" s="270"/>
      <c r="AA341" s="137">
        <v>0.26</v>
      </c>
      <c r="AB341" s="163" t="s">
        <v>566</v>
      </c>
      <c r="AC341" s="133"/>
    </row>
    <row r="342" spans="1:29" x14ac:dyDescent="0.2">
      <c r="A342" s="133"/>
      <c r="B342" s="140"/>
      <c r="C342" s="137" t="s">
        <v>18</v>
      </c>
      <c r="D342" s="137" t="s">
        <v>149</v>
      </c>
      <c r="E342" s="137">
        <v>0.09</v>
      </c>
      <c r="F342" s="137">
        <v>0.15</v>
      </c>
      <c r="G342" s="137">
        <v>0.37</v>
      </c>
      <c r="H342" s="137">
        <f t="shared" si="25"/>
        <v>0.39</v>
      </c>
      <c r="I342" s="137" t="s">
        <v>59</v>
      </c>
      <c r="J342" s="137">
        <v>0.95</v>
      </c>
      <c r="K342" s="138">
        <v>3</v>
      </c>
      <c r="L342" s="137">
        <v>829</v>
      </c>
      <c r="M342" s="137">
        <v>0.28999999999999998</v>
      </c>
      <c r="N342" s="138">
        <f t="shared" si="24"/>
        <v>0.36000000000000004</v>
      </c>
      <c r="O342" s="138">
        <v>0.65</v>
      </c>
      <c r="P342" s="138">
        <f t="shared" si="23"/>
        <v>0.41000000000000003</v>
      </c>
      <c r="Q342" s="137" t="s">
        <v>131</v>
      </c>
      <c r="R342" s="270"/>
      <c r="S342" s="270"/>
      <c r="T342" s="270"/>
      <c r="U342" s="270" t="s">
        <v>131</v>
      </c>
      <c r="V342" s="137">
        <v>0.34</v>
      </c>
      <c r="W342" s="270"/>
      <c r="X342" s="270"/>
      <c r="Y342" s="270"/>
      <c r="Z342" s="270"/>
      <c r="AA342" s="137">
        <v>0.24</v>
      </c>
      <c r="AB342" s="142"/>
      <c r="AC342" s="133"/>
    </row>
    <row r="343" spans="1:29" x14ac:dyDescent="0.2">
      <c r="A343" s="133"/>
      <c r="B343" s="140"/>
      <c r="C343" s="137" t="s">
        <v>75</v>
      </c>
      <c r="D343" s="137" t="s">
        <v>123</v>
      </c>
      <c r="E343" s="137">
        <v>7.0000000000000007E-2</v>
      </c>
      <c r="F343" s="137">
        <v>0.14000000000000001</v>
      </c>
      <c r="G343" s="137">
        <v>0.24</v>
      </c>
      <c r="H343" s="137">
        <f t="shared" si="25"/>
        <v>0.55000000000000004</v>
      </c>
      <c r="I343" s="137" t="s">
        <v>6</v>
      </c>
      <c r="J343" s="138">
        <v>1</v>
      </c>
      <c r="K343" s="137">
        <v>2.99</v>
      </c>
      <c r="L343" s="137">
        <v>999</v>
      </c>
      <c r="M343" s="137">
        <v>0.25</v>
      </c>
      <c r="N343" s="138">
        <f t="shared" si="24"/>
        <v>0.35</v>
      </c>
      <c r="O343" s="138">
        <v>0.6</v>
      </c>
      <c r="P343" s="138">
        <f t="shared" si="23"/>
        <v>0.38</v>
      </c>
      <c r="Q343" s="137" t="s">
        <v>131</v>
      </c>
      <c r="R343" s="270"/>
      <c r="S343" s="270"/>
      <c r="T343" s="270"/>
      <c r="U343" s="270" t="s">
        <v>131</v>
      </c>
      <c r="V343" s="137">
        <v>0.34</v>
      </c>
      <c r="W343" s="270"/>
      <c r="X343" s="270"/>
      <c r="Y343" s="270"/>
      <c r="Z343" s="270"/>
      <c r="AA343" s="137">
        <v>0.22</v>
      </c>
      <c r="AB343" s="142"/>
      <c r="AC343" s="133"/>
    </row>
    <row r="344" spans="1:29" x14ac:dyDescent="0.2">
      <c r="A344" s="133"/>
      <c r="B344" s="144"/>
      <c r="C344" s="145" t="s">
        <v>76</v>
      </c>
      <c r="D344" s="145" t="s">
        <v>532</v>
      </c>
      <c r="E344" s="145">
        <v>7.0000000000000007E-2</v>
      </c>
      <c r="F344" s="145">
        <v>0.14000000000000001</v>
      </c>
      <c r="G344" s="145">
        <v>0.25</v>
      </c>
      <c r="H344" s="145">
        <f t="shared" si="25"/>
        <v>0.54</v>
      </c>
      <c r="I344" s="145" t="s">
        <v>6</v>
      </c>
      <c r="J344" s="145">
        <v>0.97</v>
      </c>
      <c r="K344" s="145">
        <v>2.99</v>
      </c>
      <c r="L344" s="145">
        <v>870</v>
      </c>
      <c r="M344" s="145">
        <v>0.27</v>
      </c>
      <c r="N344" s="138">
        <f t="shared" si="24"/>
        <v>0.36</v>
      </c>
      <c r="O344" s="146">
        <v>0.63</v>
      </c>
      <c r="P344" s="146">
        <f t="shared" si="23"/>
        <v>0.39</v>
      </c>
      <c r="Q344" s="145" t="s">
        <v>131</v>
      </c>
      <c r="R344" s="267"/>
      <c r="S344" s="267"/>
      <c r="T344" s="267"/>
      <c r="U344" s="267" t="s">
        <v>131</v>
      </c>
      <c r="V344" s="145">
        <v>0.33</v>
      </c>
      <c r="W344" s="267"/>
      <c r="X344" s="267"/>
      <c r="Y344" s="267"/>
      <c r="Z344" s="267"/>
      <c r="AA344" s="145">
        <v>0.24</v>
      </c>
      <c r="AB344" s="147"/>
      <c r="AC344" s="133"/>
    </row>
    <row r="345" spans="1:29" x14ac:dyDescent="0.2">
      <c r="A345" s="133"/>
      <c r="B345" s="148">
        <v>98</v>
      </c>
      <c r="C345" s="160" t="s">
        <v>178</v>
      </c>
      <c r="D345" s="160" t="s">
        <v>138</v>
      </c>
      <c r="E345" s="160">
        <v>0.18</v>
      </c>
      <c r="F345" s="160">
        <v>0.23</v>
      </c>
      <c r="G345" s="160">
        <v>0.41</v>
      </c>
      <c r="H345" s="137">
        <f t="shared" si="25"/>
        <v>0.1800000000000001</v>
      </c>
      <c r="I345" s="160" t="s">
        <v>59</v>
      </c>
      <c r="J345" s="160">
        <v>1.26</v>
      </c>
      <c r="K345" s="160">
        <v>2.99</v>
      </c>
      <c r="L345" s="160">
        <v>143</v>
      </c>
      <c r="M345" s="162">
        <v>0.1</v>
      </c>
      <c r="N345" s="162">
        <f t="shared" si="24"/>
        <v>0.46000000000000008</v>
      </c>
      <c r="O345" s="162">
        <v>0.56000000000000005</v>
      </c>
      <c r="P345" s="138">
        <f t="shared" si="23"/>
        <v>0.33000000000000007</v>
      </c>
      <c r="Q345" s="168" t="s">
        <v>131</v>
      </c>
      <c r="R345" s="168"/>
      <c r="S345" s="168"/>
      <c r="T345" s="168"/>
      <c r="U345" s="168" t="s">
        <v>131</v>
      </c>
      <c r="V345" s="137">
        <v>0.33</v>
      </c>
      <c r="W345" s="270"/>
      <c r="X345" s="270"/>
      <c r="Y345" s="270"/>
      <c r="Z345" s="270"/>
      <c r="AA345" s="137">
        <v>0.23</v>
      </c>
      <c r="AB345" s="163" t="s">
        <v>566</v>
      </c>
      <c r="AC345" s="133"/>
    </row>
    <row r="346" spans="1:29" x14ac:dyDescent="0.2">
      <c r="A346" s="133"/>
      <c r="B346" s="136"/>
      <c r="C346" s="137" t="s">
        <v>18</v>
      </c>
      <c r="D346" s="137" t="s">
        <v>533</v>
      </c>
      <c r="E346" s="137">
        <v>0.16</v>
      </c>
      <c r="F346" s="137">
        <v>0.21</v>
      </c>
      <c r="G346" s="137">
        <v>0.36</v>
      </c>
      <c r="H346" s="137">
        <f t="shared" si="25"/>
        <v>0.27</v>
      </c>
      <c r="I346" s="137" t="s">
        <v>6</v>
      </c>
      <c r="J346" s="137">
        <v>1.18</v>
      </c>
      <c r="K346" s="137">
        <v>2.96</v>
      </c>
      <c r="L346" s="137">
        <v>165</v>
      </c>
      <c r="M346" s="137">
        <v>0.12</v>
      </c>
      <c r="N346" s="138">
        <f t="shared" si="24"/>
        <v>0.44999999999999996</v>
      </c>
      <c r="O346" s="138">
        <v>0.56999999999999995</v>
      </c>
      <c r="P346" s="138">
        <f t="shared" si="23"/>
        <v>0.33999999999999997</v>
      </c>
      <c r="Q346" s="137" t="s">
        <v>131</v>
      </c>
      <c r="R346" s="270"/>
      <c r="S346" s="270"/>
      <c r="T346" s="270"/>
      <c r="U346" s="270" t="s">
        <v>131</v>
      </c>
      <c r="V346" s="137">
        <v>0.35</v>
      </c>
      <c r="W346" s="270"/>
      <c r="X346" s="270"/>
      <c r="Y346" s="270"/>
      <c r="Z346" s="270"/>
      <c r="AA346" s="137">
        <v>0.23</v>
      </c>
      <c r="AB346" s="142"/>
      <c r="AC346" s="133"/>
    </row>
    <row r="347" spans="1:29" x14ac:dyDescent="0.2">
      <c r="A347" s="133"/>
      <c r="B347" s="136"/>
      <c r="C347" s="137" t="s">
        <v>75</v>
      </c>
      <c r="D347" s="137" t="s">
        <v>65</v>
      </c>
      <c r="E347" s="137">
        <v>0.22</v>
      </c>
      <c r="F347" s="137">
        <v>0.26</v>
      </c>
      <c r="G347" s="137">
        <v>0.27</v>
      </c>
      <c r="H347" s="137">
        <f t="shared" si="25"/>
        <v>0.24999999999999997</v>
      </c>
      <c r="I347" s="137" t="s">
        <v>6</v>
      </c>
      <c r="J347" s="137">
        <v>1.05</v>
      </c>
      <c r="K347" s="138">
        <v>3</v>
      </c>
      <c r="L347" s="137">
        <v>258</v>
      </c>
      <c r="M347" s="137">
        <v>0.17</v>
      </c>
      <c r="N347" s="138">
        <f t="shared" si="24"/>
        <v>0.42999999999999994</v>
      </c>
      <c r="O347" s="138">
        <v>0.6</v>
      </c>
      <c r="P347" s="138">
        <f t="shared" si="23"/>
        <v>0.39</v>
      </c>
      <c r="Q347" s="137" t="s">
        <v>131</v>
      </c>
      <c r="R347" s="270"/>
      <c r="S347" s="270"/>
      <c r="T347" s="270"/>
      <c r="U347" s="270" t="s">
        <v>131</v>
      </c>
      <c r="V347" s="137">
        <v>0.36</v>
      </c>
      <c r="W347" s="270"/>
      <c r="X347" s="270"/>
      <c r="Y347" s="270"/>
      <c r="Z347" s="270"/>
      <c r="AA347" s="137">
        <v>0.21</v>
      </c>
      <c r="AB347" s="142"/>
      <c r="AC347" s="133"/>
    </row>
    <row r="348" spans="1:29" x14ac:dyDescent="0.2">
      <c r="A348" s="133"/>
      <c r="B348" s="158"/>
      <c r="C348" s="145" t="s">
        <v>76</v>
      </c>
      <c r="D348" s="145" t="s">
        <v>534</v>
      </c>
      <c r="E348" s="145">
        <v>0.17</v>
      </c>
      <c r="F348" s="145">
        <v>0.21</v>
      </c>
      <c r="G348" s="145">
        <v>0.35</v>
      </c>
      <c r="H348" s="145">
        <f t="shared" si="25"/>
        <v>0.27</v>
      </c>
      <c r="I348" s="145" t="s">
        <v>6</v>
      </c>
      <c r="J348" s="145">
        <v>1.05</v>
      </c>
      <c r="K348" s="145">
        <v>2.98</v>
      </c>
      <c r="L348" s="145">
        <v>395</v>
      </c>
      <c r="M348" s="146">
        <v>0.2</v>
      </c>
      <c r="N348" s="138">
        <f t="shared" si="24"/>
        <v>0.41</v>
      </c>
      <c r="O348" s="146">
        <v>0.61</v>
      </c>
      <c r="P348" s="146">
        <f t="shared" si="23"/>
        <v>0.39</v>
      </c>
      <c r="Q348" s="145" t="s">
        <v>131</v>
      </c>
      <c r="R348" s="267"/>
      <c r="S348" s="267"/>
      <c r="T348" s="267"/>
      <c r="U348" s="267" t="s">
        <v>131</v>
      </c>
      <c r="V348" s="145">
        <v>0.34</v>
      </c>
      <c r="W348" s="267"/>
      <c r="X348" s="267"/>
      <c r="Y348" s="267"/>
      <c r="Z348" s="267"/>
      <c r="AA348" s="145">
        <v>0.22</v>
      </c>
      <c r="AB348" s="147"/>
      <c r="AC348" s="133"/>
    </row>
    <row r="349" spans="1:29" x14ac:dyDescent="0.2">
      <c r="A349" s="133"/>
      <c r="B349" s="148">
        <v>99</v>
      </c>
      <c r="C349" s="160" t="s">
        <v>178</v>
      </c>
      <c r="D349" s="160" t="s">
        <v>84</v>
      </c>
      <c r="E349" s="160">
        <v>0.09</v>
      </c>
      <c r="F349" s="160">
        <v>0.16</v>
      </c>
      <c r="G349" s="162">
        <v>0.3</v>
      </c>
      <c r="H349" s="137">
        <f t="shared" si="25"/>
        <v>0.44999999999999996</v>
      </c>
      <c r="I349" s="160" t="s">
        <v>6</v>
      </c>
      <c r="J349" s="160">
        <v>1.27</v>
      </c>
      <c r="K349" s="162">
        <v>3</v>
      </c>
      <c r="L349" s="160">
        <v>80</v>
      </c>
      <c r="M349" s="160">
        <v>0.13</v>
      </c>
      <c r="N349" s="162">
        <f t="shared" si="24"/>
        <v>0.44999999999999996</v>
      </c>
      <c r="O349" s="162">
        <v>0.57999999999999996</v>
      </c>
      <c r="P349" s="138">
        <f t="shared" si="23"/>
        <v>0.37</v>
      </c>
      <c r="Q349" s="137" t="s">
        <v>131</v>
      </c>
      <c r="R349" s="270"/>
      <c r="S349" s="270"/>
      <c r="T349" s="270"/>
      <c r="U349" s="270" t="s">
        <v>131</v>
      </c>
      <c r="V349" s="137">
        <v>0.31</v>
      </c>
      <c r="W349" s="270"/>
      <c r="X349" s="270"/>
      <c r="Y349" s="270"/>
      <c r="Z349" s="270"/>
      <c r="AA349" s="137">
        <v>0.21</v>
      </c>
      <c r="AB349" s="163" t="s">
        <v>566</v>
      </c>
      <c r="AC349" s="133"/>
    </row>
    <row r="350" spans="1:29" x14ac:dyDescent="0.2">
      <c r="A350" s="133"/>
      <c r="B350" s="136"/>
      <c r="C350" s="137" t="s">
        <v>18</v>
      </c>
      <c r="D350" s="141" t="s">
        <v>535</v>
      </c>
      <c r="E350" s="137">
        <v>0.06</v>
      </c>
      <c r="F350" s="137">
        <v>0.11</v>
      </c>
      <c r="G350" s="137">
        <v>0.27</v>
      </c>
      <c r="H350" s="137">
        <f t="shared" si="25"/>
        <v>0.56000000000000005</v>
      </c>
      <c r="I350" s="137" t="s">
        <v>6</v>
      </c>
      <c r="J350" s="137">
        <v>1.1399999999999999</v>
      </c>
      <c r="K350" s="137">
        <v>3.02</v>
      </c>
      <c r="L350" s="137">
        <v>232</v>
      </c>
      <c r="M350" s="137">
        <v>0.14000000000000001</v>
      </c>
      <c r="N350" s="138">
        <f t="shared" si="24"/>
        <v>0.42000000000000004</v>
      </c>
      <c r="O350" s="138">
        <v>0.56000000000000005</v>
      </c>
      <c r="P350" s="138">
        <f t="shared" si="23"/>
        <v>0.34000000000000008</v>
      </c>
      <c r="Q350" s="137" t="s">
        <v>131</v>
      </c>
      <c r="R350" s="270"/>
      <c r="S350" s="270"/>
      <c r="T350" s="270"/>
      <c r="U350" s="270" t="s">
        <v>131</v>
      </c>
      <c r="V350" s="137">
        <v>0.33</v>
      </c>
      <c r="W350" s="270"/>
      <c r="X350" s="270"/>
      <c r="Y350" s="270"/>
      <c r="Z350" s="270"/>
      <c r="AA350" s="137">
        <v>0.22</v>
      </c>
      <c r="AB350" s="142"/>
      <c r="AC350" s="133"/>
    </row>
    <row r="351" spans="1:29" x14ac:dyDescent="0.2">
      <c r="A351" s="133"/>
      <c r="B351" s="136"/>
      <c r="C351" s="137" t="s">
        <v>75</v>
      </c>
      <c r="D351" s="137" t="s">
        <v>536</v>
      </c>
      <c r="E351" s="137">
        <v>7.0000000000000007E-2</v>
      </c>
      <c r="F351" s="137">
        <v>0.16</v>
      </c>
      <c r="G351" s="137">
        <v>0.26</v>
      </c>
      <c r="H351" s="137">
        <f t="shared" si="25"/>
        <v>0.51</v>
      </c>
      <c r="I351" s="137" t="s">
        <v>6</v>
      </c>
      <c r="J351" s="137">
        <v>1.05</v>
      </c>
      <c r="K351" s="138">
        <v>3</v>
      </c>
      <c r="L351" s="137">
        <v>465</v>
      </c>
      <c r="M351" s="138">
        <v>0.2</v>
      </c>
      <c r="N351" s="138">
        <f t="shared" si="24"/>
        <v>0.39999999999999997</v>
      </c>
      <c r="O351" s="138">
        <v>0.6</v>
      </c>
      <c r="P351" s="138">
        <f t="shared" si="23"/>
        <v>0.35</v>
      </c>
      <c r="Q351" s="137" t="s">
        <v>131</v>
      </c>
      <c r="R351" s="270"/>
      <c r="S351" s="270"/>
      <c r="T351" s="270"/>
      <c r="U351" s="270" t="s">
        <v>131</v>
      </c>
      <c r="V351" s="137">
        <v>0.36</v>
      </c>
      <c r="W351" s="270"/>
      <c r="X351" s="270"/>
      <c r="Y351" s="270"/>
      <c r="Z351" s="270"/>
      <c r="AA351" s="137">
        <v>0.25</v>
      </c>
      <c r="AB351" s="142"/>
      <c r="AC351" s="133"/>
    </row>
    <row r="352" spans="1:29" x14ac:dyDescent="0.2">
      <c r="A352" s="133"/>
      <c r="B352" s="158"/>
      <c r="C352" s="145" t="s">
        <v>76</v>
      </c>
      <c r="D352" s="145" t="s">
        <v>537</v>
      </c>
      <c r="E352" s="145">
        <v>0.06</v>
      </c>
      <c r="F352" s="145">
        <v>0.22</v>
      </c>
      <c r="G352" s="145">
        <v>0.19</v>
      </c>
      <c r="H352" s="145">
        <f t="shared" si="25"/>
        <v>0.53</v>
      </c>
      <c r="I352" s="145" t="s">
        <v>6</v>
      </c>
      <c r="J352" s="145">
        <v>1.04</v>
      </c>
      <c r="K352" s="145">
        <v>2.98</v>
      </c>
      <c r="L352" s="145">
        <v>491</v>
      </c>
      <c r="M352" s="145">
        <v>0.24</v>
      </c>
      <c r="N352" s="138">
        <f t="shared" si="24"/>
        <v>0.38</v>
      </c>
      <c r="O352" s="146">
        <v>0.62</v>
      </c>
      <c r="P352" s="146">
        <f t="shared" si="23"/>
        <v>0.38</v>
      </c>
      <c r="Q352" s="145" t="s">
        <v>131</v>
      </c>
      <c r="R352" s="267"/>
      <c r="S352" s="267"/>
      <c r="T352" s="267"/>
      <c r="U352" s="267" t="s">
        <v>131</v>
      </c>
      <c r="V352" s="145">
        <v>0.34</v>
      </c>
      <c r="W352" s="267"/>
      <c r="X352" s="267"/>
      <c r="Y352" s="267"/>
      <c r="Z352" s="267"/>
      <c r="AA352" s="145">
        <v>0.24</v>
      </c>
      <c r="AB352" s="147"/>
      <c r="AC352" s="133"/>
    </row>
    <row r="353" spans="1:29" x14ac:dyDescent="0.2">
      <c r="A353" s="133"/>
      <c r="B353" s="148">
        <v>100</v>
      </c>
      <c r="C353" s="160" t="s">
        <v>131</v>
      </c>
      <c r="D353" s="160" t="s">
        <v>148</v>
      </c>
      <c r="E353" s="162">
        <v>0.08</v>
      </c>
      <c r="F353" s="162">
        <v>0.15</v>
      </c>
      <c r="G353" s="160">
        <v>0.08</v>
      </c>
      <c r="H353" s="137">
        <f t="shared" si="25"/>
        <v>0.69000000000000006</v>
      </c>
      <c r="I353" s="160" t="s">
        <v>194</v>
      </c>
      <c r="J353" s="160">
        <v>0.95</v>
      </c>
      <c r="K353" s="160">
        <v>2.63</v>
      </c>
      <c r="L353" s="160">
        <v>963.9</v>
      </c>
      <c r="M353" s="160" t="s">
        <v>131</v>
      </c>
      <c r="N353" s="160" t="s">
        <v>131</v>
      </c>
      <c r="O353" s="160">
        <v>0.64</v>
      </c>
      <c r="P353" s="138">
        <f t="shared" si="23"/>
        <v>0.35000000000000003</v>
      </c>
      <c r="Q353" s="137" t="s">
        <v>131</v>
      </c>
      <c r="R353" s="270"/>
      <c r="S353" s="270"/>
      <c r="T353" s="270"/>
      <c r="U353" s="270" t="s">
        <v>131</v>
      </c>
      <c r="V353" s="137">
        <v>0.65</v>
      </c>
      <c r="W353" s="270"/>
      <c r="X353" s="270"/>
      <c r="Y353" s="270"/>
      <c r="Z353" s="270"/>
      <c r="AA353" s="137">
        <v>0.28999999999999998</v>
      </c>
      <c r="AB353" s="163" t="s">
        <v>566</v>
      </c>
      <c r="AC353" s="133"/>
    </row>
    <row r="354" spans="1:29" x14ac:dyDescent="0.2">
      <c r="A354" s="133"/>
      <c r="B354" s="136"/>
      <c r="C354" s="137" t="s">
        <v>131</v>
      </c>
      <c r="D354" s="137" t="s">
        <v>502</v>
      </c>
      <c r="E354" s="137">
        <v>0.05</v>
      </c>
      <c r="F354" s="138">
        <v>0.17</v>
      </c>
      <c r="G354" s="137">
        <v>0.06</v>
      </c>
      <c r="H354" s="137">
        <f t="shared" si="25"/>
        <v>0.71999999999999986</v>
      </c>
      <c r="I354" s="137" t="s">
        <v>194</v>
      </c>
      <c r="J354" s="137">
        <v>1.02</v>
      </c>
      <c r="K354" s="137">
        <v>2.59</v>
      </c>
      <c r="L354" s="137">
        <v>877.9</v>
      </c>
      <c r="M354" s="137" t="s">
        <v>131</v>
      </c>
      <c r="N354" s="137" t="s">
        <v>131</v>
      </c>
      <c r="O354" s="137">
        <v>0.65</v>
      </c>
      <c r="P354" s="138">
        <f t="shared" si="23"/>
        <v>0.35000000000000003</v>
      </c>
      <c r="Q354" s="137" t="s">
        <v>131</v>
      </c>
      <c r="R354" s="270"/>
      <c r="S354" s="270"/>
      <c r="T354" s="270"/>
      <c r="U354" s="270" t="s">
        <v>131</v>
      </c>
      <c r="V354" s="137">
        <v>0.61</v>
      </c>
      <c r="W354" s="270"/>
      <c r="X354" s="270"/>
      <c r="Y354" s="270"/>
      <c r="Z354" s="270"/>
      <c r="AA354" s="138">
        <v>0.3</v>
      </c>
      <c r="AB354" s="142"/>
      <c r="AC354" s="133"/>
    </row>
    <row r="355" spans="1:29" x14ac:dyDescent="0.2">
      <c r="A355" s="133"/>
      <c r="B355" s="136"/>
      <c r="C355" s="137" t="s">
        <v>131</v>
      </c>
      <c r="D355" s="137" t="s">
        <v>555</v>
      </c>
      <c r="E355" s="137">
        <v>0.08</v>
      </c>
      <c r="F355" s="138">
        <v>0.17</v>
      </c>
      <c r="G355" s="137">
        <v>0.06</v>
      </c>
      <c r="H355" s="137">
        <f t="shared" si="25"/>
        <v>0.69</v>
      </c>
      <c r="I355" s="137" t="s">
        <v>194</v>
      </c>
      <c r="J355" s="137">
        <v>1.01</v>
      </c>
      <c r="K355" s="137">
        <v>2.6</v>
      </c>
      <c r="L355" s="137">
        <v>722.2</v>
      </c>
      <c r="M355" s="137" t="s">
        <v>131</v>
      </c>
      <c r="N355" s="137" t="s">
        <v>131</v>
      </c>
      <c r="O355" s="137">
        <v>0.62</v>
      </c>
      <c r="P355" s="138">
        <f t="shared" si="23"/>
        <v>0.33</v>
      </c>
      <c r="Q355" s="137" t="s">
        <v>131</v>
      </c>
      <c r="R355" s="270"/>
      <c r="S355" s="270"/>
      <c r="T355" s="270"/>
      <c r="U355" s="270" t="s">
        <v>131</v>
      </c>
      <c r="V355" s="137">
        <v>0.65</v>
      </c>
      <c r="W355" s="270"/>
      <c r="X355" s="270"/>
      <c r="Y355" s="270"/>
      <c r="Z355" s="270"/>
      <c r="AA355" s="137">
        <v>0.28999999999999998</v>
      </c>
      <c r="AB355" s="142"/>
      <c r="AC355" s="133"/>
    </row>
    <row r="356" spans="1:29" x14ac:dyDescent="0.2">
      <c r="A356" s="133"/>
      <c r="B356" s="136"/>
      <c r="C356" s="137" t="s">
        <v>131</v>
      </c>
      <c r="D356" s="137" t="s">
        <v>124</v>
      </c>
      <c r="E356" s="137">
        <v>0.06</v>
      </c>
      <c r="F356" s="138">
        <v>0.15</v>
      </c>
      <c r="G356" s="137">
        <v>0.06</v>
      </c>
      <c r="H356" s="137">
        <f t="shared" si="25"/>
        <v>0.73</v>
      </c>
      <c r="I356" s="137" t="s">
        <v>194</v>
      </c>
      <c r="J356" s="137">
        <v>1.02</v>
      </c>
      <c r="K356" s="137">
        <v>2.65</v>
      </c>
      <c r="L356" s="137">
        <v>697.5</v>
      </c>
      <c r="M356" s="137" t="s">
        <v>131</v>
      </c>
      <c r="N356" s="137" t="s">
        <v>131</v>
      </c>
      <c r="O356" s="137">
        <v>0.62</v>
      </c>
      <c r="P356" s="138">
        <f t="shared" si="23"/>
        <v>0.32</v>
      </c>
      <c r="Q356" s="137" t="s">
        <v>131</v>
      </c>
      <c r="R356" s="270"/>
      <c r="S356" s="270"/>
      <c r="T356" s="270"/>
      <c r="U356" s="270" t="s">
        <v>131</v>
      </c>
      <c r="V356" s="138">
        <v>0.6</v>
      </c>
      <c r="W356" s="271"/>
      <c r="X356" s="271"/>
      <c r="Y356" s="271"/>
      <c r="Z356" s="271"/>
      <c r="AA356" s="138">
        <v>0.3</v>
      </c>
      <c r="AB356" s="142"/>
      <c r="AC356" s="133"/>
    </row>
    <row r="357" spans="1:29" x14ac:dyDescent="0.2">
      <c r="A357" s="133"/>
      <c r="B357" s="158"/>
      <c r="C357" s="145" t="s">
        <v>131</v>
      </c>
      <c r="D357" s="145" t="s">
        <v>556</v>
      </c>
      <c r="E357" s="145">
        <v>7.0000000000000007E-2</v>
      </c>
      <c r="F357" s="146">
        <v>0.12</v>
      </c>
      <c r="G357" s="145">
        <v>7.0000000000000007E-2</v>
      </c>
      <c r="H357" s="145">
        <f t="shared" si="25"/>
        <v>0.74</v>
      </c>
      <c r="I357" s="145" t="s">
        <v>194</v>
      </c>
      <c r="J357" s="145">
        <v>1.03</v>
      </c>
      <c r="K357" s="145">
        <v>2.65</v>
      </c>
      <c r="L357" s="145">
        <v>670.2</v>
      </c>
      <c r="M357" s="145" t="s">
        <v>131</v>
      </c>
      <c r="N357" s="145" t="s">
        <v>131</v>
      </c>
      <c r="O357" s="145">
        <v>0.62</v>
      </c>
      <c r="P357" s="146">
        <f t="shared" si="23"/>
        <v>0.32</v>
      </c>
      <c r="Q357" s="145" t="s">
        <v>131</v>
      </c>
      <c r="R357" s="267"/>
      <c r="S357" s="267"/>
      <c r="T357" s="267"/>
      <c r="U357" s="267" t="s">
        <v>131</v>
      </c>
      <c r="V357" s="145">
        <v>0.61</v>
      </c>
      <c r="W357" s="267"/>
      <c r="X357" s="267"/>
      <c r="Y357" s="267"/>
      <c r="Z357" s="267"/>
      <c r="AA357" s="146">
        <v>0.3</v>
      </c>
      <c r="AB357" s="147"/>
      <c r="AC357" s="133"/>
    </row>
    <row r="358" spans="1:29" x14ac:dyDescent="0.2">
      <c r="A358" s="133"/>
      <c r="B358" s="148">
        <v>101</v>
      </c>
      <c r="C358" s="160" t="s">
        <v>131</v>
      </c>
      <c r="D358" s="160" t="s">
        <v>148</v>
      </c>
      <c r="E358" s="160">
        <v>0.08</v>
      </c>
      <c r="F358" s="138">
        <v>0.25</v>
      </c>
      <c r="G358" s="160">
        <v>0.11</v>
      </c>
      <c r="H358" s="137">
        <f t="shared" si="25"/>
        <v>0.56000000000000005</v>
      </c>
      <c r="I358" s="160" t="s">
        <v>6</v>
      </c>
      <c r="J358" s="160">
        <v>1.1299999999999999</v>
      </c>
      <c r="K358" s="160">
        <v>2.73</v>
      </c>
      <c r="L358" s="160">
        <v>275.5</v>
      </c>
      <c r="M358" s="160" t="s">
        <v>131</v>
      </c>
      <c r="N358" s="160" t="s">
        <v>131</v>
      </c>
      <c r="O358" s="160">
        <v>0.61</v>
      </c>
      <c r="P358" s="138">
        <f t="shared" si="23"/>
        <v>0.37</v>
      </c>
      <c r="Q358" s="137" t="s">
        <v>131</v>
      </c>
      <c r="R358" s="270"/>
      <c r="S358" s="270"/>
      <c r="T358" s="270"/>
      <c r="U358" s="270" t="s">
        <v>131</v>
      </c>
      <c r="V358" s="137">
        <f>(0.64+0.65+0.65+0.58)/4</f>
        <v>0.63</v>
      </c>
      <c r="W358" s="270"/>
      <c r="X358" s="270"/>
      <c r="Y358" s="270"/>
      <c r="Z358" s="270"/>
      <c r="AA358" s="137">
        <f>(0.21+0.21+0.24+0.3)/4</f>
        <v>0.24</v>
      </c>
      <c r="AB358" s="163" t="s">
        <v>566</v>
      </c>
      <c r="AC358" s="133"/>
    </row>
    <row r="359" spans="1:29" x14ac:dyDescent="0.2">
      <c r="A359" s="133"/>
      <c r="B359" s="136"/>
      <c r="C359" s="137" t="s">
        <v>131</v>
      </c>
      <c r="D359" s="137" t="s">
        <v>502</v>
      </c>
      <c r="E359" s="137">
        <v>0.08</v>
      </c>
      <c r="F359" s="138">
        <v>0.22</v>
      </c>
      <c r="G359" s="138">
        <v>0.1</v>
      </c>
      <c r="H359" s="138">
        <f t="shared" si="25"/>
        <v>0.60000000000000009</v>
      </c>
      <c r="I359" s="137" t="s">
        <v>194</v>
      </c>
      <c r="J359" s="137">
        <v>1.08</v>
      </c>
      <c r="K359" s="137">
        <v>2.84</v>
      </c>
      <c r="L359" s="137">
        <v>378.8</v>
      </c>
      <c r="M359" s="137" t="s">
        <v>131</v>
      </c>
      <c r="N359" s="137" t="s">
        <v>131</v>
      </c>
      <c r="O359" s="137">
        <v>0.57999999999999996</v>
      </c>
      <c r="P359" s="138">
        <f t="shared" si="23"/>
        <v>0.29999999999999993</v>
      </c>
      <c r="Q359" s="137" t="s">
        <v>131</v>
      </c>
      <c r="R359" s="270"/>
      <c r="S359" s="270"/>
      <c r="T359" s="270"/>
      <c r="U359" s="270" t="s">
        <v>131</v>
      </c>
      <c r="V359" s="137">
        <v>0.54</v>
      </c>
      <c r="W359" s="270"/>
      <c r="X359" s="270"/>
      <c r="Y359" s="270"/>
      <c r="Z359" s="270"/>
      <c r="AA359" s="137">
        <v>0.28000000000000003</v>
      </c>
      <c r="AB359" s="142"/>
      <c r="AC359" s="133"/>
    </row>
    <row r="360" spans="1:29" x14ac:dyDescent="0.2">
      <c r="A360" s="133"/>
      <c r="B360" s="136"/>
      <c r="C360" s="137" t="s">
        <v>131</v>
      </c>
      <c r="D360" s="137" t="s">
        <v>555</v>
      </c>
      <c r="E360" s="138">
        <v>0.1</v>
      </c>
      <c r="F360" s="138">
        <v>0.19</v>
      </c>
      <c r="G360" s="137">
        <v>0.08</v>
      </c>
      <c r="H360" s="137">
        <f t="shared" si="25"/>
        <v>0.63</v>
      </c>
      <c r="I360" s="137" t="s">
        <v>194</v>
      </c>
      <c r="J360" s="137">
        <v>1.18</v>
      </c>
      <c r="K360" s="137">
        <v>2.77</v>
      </c>
      <c r="L360" s="137">
        <v>407.3</v>
      </c>
      <c r="M360" s="137" t="s">
        <v>131</v>
      </c>
      <c r="N360" s="137" t="s">
        <v>131</v>
      </c>
      <c r="O360" s="137">
        <v>0.61</v>
      </c>
      <c r="P360" s="138">
        <f t="shared" si="23"/>
        <v>0.31</v>
      </c>
      <c r="Q360" s="137" t="s">
        <v>131</v>
      </c>
      <c r="R360" s="270"/>
      <c r="S360" s="270"/>
      <c r="T360" s="270"/>
      <c r="U360" s="270" t="s">
        <v>131</v>
      </c>
      <c r="V360" s="137">
        <v>0.59</v>
      </c>
      <c r="W360" s="270"/>
      <c r="X360" s="270"/>
      <c r="Y360" s="270"/>
      <c r="Z360" s="270"/>
      <c r="AA360" s="138">
        <v>0.3</v>
      </c>
      <c r="AB360" s="142"/>
      <c r="AC360" s="133"/>
    </row>
    <row r="361" spans="1:29" x14ac:dyDescent="0.2">
      <c r="A361" s="133"/>
      <c r="B361" s="136"/>
      <c r="C361" s="137" t="s">
        <v>131</v>
      </c>
      <c r="D361" s="137" t="s">
        <v>124</v>
      </c>
      <c r="E361" s="137">
        <v>0.09</v>
      </c>
      <c r="F361" s="138">
        <v>0.16</v>
      </c>
      <c r="G361" s="137">
        <v>0.08</v>
      </c>
      <c r="H361" s="137">
        <f t="shared" si="25"/>
        <v>0.67</v>
      </c>
      <c r="I361" s="137" t="s">
        <v>194</v>
      </c>
      <c r="J361" s="137">
        <v>1.1499999999999999</v>
      </c>
      <c r="K361" s="137">
        <v>2.76</v>
      </c>
      <c r="L361" s="137">
        <v>393.1</v>
      </c>
      <c r="M361" s="137" t="s">
        <v>131</v>
      </c>
      <c r="N361" s="137" t="s">
        <v>131</v>
      </c>
      <c r="O361" s="137">
        <v>0.61</v>
      </c>
      <c r="P361" s="138">
        <f t="shared" si="23"/>
        <v>0.31</v>
      </c>
      <c r="Q361" s="137" t="s">
        <v>131</v>
      </c>
      <c r="R361" s="270"/>
      <c r="S361" s="270"/>
      <c r="T361" s="270"/>
      <c r="U361" s="270" t="s">
        <v>131</v>
      </c>
      <c r="V361" s="138">
        <v>0.6</v>
      </c>
      <c r="W361" s="271"/>
      <c r="X361" s="271"/>
      <c r="Y361" s="271"/>
      <c r="Z361" s="271"/>
      <c r="AA361" s="138">
        <v>0.3</v>
      </c>
      <c r="AB361" s="142"/>
      <c r="AC361" s="133"/>
    </row>
    <row r="362" spans="1:29" x14ac:dyDescent="0.2">
      <c r="A362" s="133"/>
      <c r="B362" s="158"/>
      <c r="C362" s="145" t="s">
        <v>131</v>
      </c>
      <c r="D362" s="145" t="s">
        <v>556</v>
      </c>
      <c r="E362" s="145">
        <v>0.09</v>
      </c>
      <c r="F362" s="146">
        <v>0.18</v>
      </c>
      <c r="G362" s="145">
        <v>7.0000000000000007E-2</v>
      </c>
      <c r="H362" s="145">
        <f t="shared" si="25"/>
        <v>0.66</v>
      </c>
      <c r="I362" s="145" t="s">
        <v>194</v>
      </c>
      <c r="J362" s="145">
        <v>1.08</v>
      </c>
      <c r="K362" s="145">
        <v>2.71</v>
      </c>
      <c r="L362" s="145">
        <v>549.6</v>
      </c>
      <c r="M362" s="145" t="s">
        <v>131</v>
      </c>
      <c r="N362" s="145" t="s">
        <v>131</v>
      </c>
      <c r="O362" s="145">
        <v>0.62</v>
      </c>
      <c r="P362" s="146">
        <f t="shared" si="23"/>
        <v>0.32</v>
      </c>
      <c r="Q362" s="145" t="s">
        <v>131</v>
      </c>
      <c r="R362" s="267"/>
      <c r="S362" s="267"/>
      <c r="T362" s="267"/>
      <c r="U362" s="267" t="s">
        <v>131</v>
      </c>
      <c r="V362" s="146">
        <v>0.6</v>
      </c>
      <c r="W362" s="273"/>
      <c r="X362" s="273"/>
      <c r="Y362" s="273"/>
      <c r="Z362" s="273"/>
      <c r="AA362" s="146">
        <v>0.3</v>
      </c>
      <c r="AB362" s="147"/>
      <c r="AC362" s="133"/>
    </row>
    <row r="363" spans="1:29" x14ac:dyDescent="0.2">
      <c r="A363" s="133"/>
      <c r="B363" s="148">
        <v>102</v>
      </c>
      <c r="C363" s="160" t="s">
        <v>131</v>
      </c>
      <c r="D363" s="160" t="s">
        <v>148</v>
      </c>
      <c r="E363" s="160">
        <v>0.08</v>
      </c>
      <c r="F363" s="138">
        <v>0.31</v>
      </c>
      <c r="G363" s="160">
        <v>0.12</v>
      </c>
      <c r="H363" s="137">
        <f t="shared" si="25"/>
        <v>0.49000000000000005</v>
      </c>
      <c r="I363" s="160" t="s">
        <v>6</v>
      </c>
      <c r="J363" s="160">
        <v>1.25</v>
      </c>
      <c r="K363" s="160">
        <v>2.54</v>
      </c>
      <c r="L363" s="160">
        <v>100.7</v>
      </c>
      <c r="M363" s="160" t="s">
        <v>131</v>
      </c>
      <c r="N363" s="160" t="s">
        <v>131</v>
      </c>
      <c r="O363" s="160">
        <v>0.55000000000000004</v>
      </c>
      <c r="P363" s="138">
        <f t="shared" si="23"/>
        <v>0.23000000000000004</v>
      </c>
      <c r="Q363" s="137" t="s">
        <v>131</v>
      </c>
      <c r="R363" s="270"/>
      <c r="S363" s="270"/>
      <c r="T363" s="270"/>
      <c r="U363" s="270" t="s">
        <v>131</v>
      </c>
      <c r="V363" s="137">
        <v>0.55000000000000004</v>
      </c>
      <c r="W363" s="270"/>
      <c r="X363" s="270"/>
      <c r="Y363" s="270"/>
      <c r="Z363" s="270"/>
      <c r="AA363" s="137">
        <v>0.32</v>
      </c>
      <c r="AB363" s="163" t="s">
        <v>566</v>
      </c>
      <c r="AC363" s="133"/>
    </row>
    <row r="364" spans="1:29" x14ac:dyDescent="0.2">
      <c r="A364" s="133"/>
      <c r="B364" s="136"/>
      <c r="C364" s="137" t="s">
        <v>131</v>
      </c>
      <c r="D364" s="137" t="s">
        <v>502</v>
      </c>
      <c r="E364" s="137">
        <v>0.09</v>
      </c>
      <c r="F364" s="138">
        <v>0.26</v>
      </c>
      <c r="G364" s="137">
        <v>0.09</v>
      </c>
      <c r="H364" s="137">
        <f t="shared" si="25"/>
        <v>0.56000000000000005</v>
      </c>
      <c r="I364" s="137" t="s">
        <v>194</v>
      </c>
      <c r="J364" s="137">
        <v>1.26</v>
      </c>
      <c r="K364" s="137">
        <v>2.71</v>
      </c>
      <c r="L364" s="137">
        <v>118.2</v>
      </c>
      <c r="M364" s="137" t="s">
        <v>131</v>
      </c>
      <c r="N364" s="137" t="s">
        <v>131</v>
      </c>
      <c r="O364" s="137">
        <v>0.53</v>
      </c>
      <c r="P364" s="138">
        <f t="shared" si="23"/>
        <v>0.2</v>
      </c>
      <c r="Q364" s="137" t="s">
        <v>131</v>
      </c>
      <c r="R364" s="270"/>
      <c r="S364" s="270"/>
      <c r="T364" s="270"/>
      <c r="U364" s="270" t="s">
        <v>131</v>
      </c>
      <c r="V364" s="137">
        <v>0.52</v>
      </c>
      <c r="W364" s="270"/>
      <c r="X364" s="270"/>
      <c r="Y364" s="270"/>
      <c r="Z364" s="270"/>
      <c r="AA364" s="137">
        <v>0.33</v>
      </c>
      <c r="AB364" s="142"/>
      <c r="AC364" s="133"/>
    </row>
    <row r="365" spans="1:29" x14ac:dyDescent="0.2">
      <c r="A365" s="133"/>
      <c r="B365" s="136"/>
      <c r="C365" s="137" t="s">
        <v>131</v>
      </c>
      <c r="D365" s="137" t="s">
        <v>555</v>
      </c>
      <c r="E365" s="137">
        <v>0.08</v>
      </c>
      <c r="F365" s="138">
        <v>0.2</v>
      </c>
      <c r="G365" s="137">
        <v>0.1</v>
      </c>
      <c r="H365" s="137">
        <f t="shared" si="25"/>
        <v>0.62</v>
      </c>
      <c r="I365" s="137" t="s">
        <v>194</v>
      </c>
      <c r="J365" s="137">
        <v>1.23</v>
      </c>
      <c r="K365" s="137">
        <v>2.64</v>
      </c>
      <c r="L365" s="137">
        <v>185.7</v>
      </c>
      <c r="M365" s="137" t="s">
        <v>131</v>
      </c>
      <c r="N365" s="137" t="s">
        <v>131</v>
      </c>
      <c r="O365" s="137">
        <v>0.56000000000000005</v>
      </c>
      <c r="P365" s="138">
        <f t="shared" si="23"/>
        <v>0.22000000000000003</v>
      </c>
      <c r="Q365" s="137" t="s">
        <v>131</v>
      </c>
      <c r="R365" s="270"/>
      <c r="S365" s="270"/>
      <c r="T365" s="270"/>
      <c r="U365" s="270" t="s">
        <v>131</v>
      </c>
      <c r="V365" s="137">
        <v>0.52</v>
      </c>
      <c r="W365" s="270"/>
      <c r="X365" s="270"/>
      <c r="Y365" s="270"/>
      <c r="Z365" s="270"/>
      <c r="AA365" s="137">
        <v>0.34</v>
      </c>
      <c r="AB365" s="142"/>
      <c r="AC365" s="133"/>
    </row>
    <row r="366" spans="1:29" x14ac:dyDescent="0.2">
      <c r="A366" s="133"/>
      <c r="B366" s="136"/>
      <c r="C366" s="137" t="s">
        <v>131</v>
      </c>
      <c r="D366" s="137" t="s">
        <v>124</v>
      </c>
      <c r="E366" s="137">
        <v>0.09</v>
      </c>
      <c r="F366" s="138">
        <v>0.21</v>
      </c>
      <c r="G366" s="137">
        <v>0.08</v>
      </c>
      <c r="H366" s="137">
        <f t="shared" si="25"/>
        <v>0.62000000000000011</v>
      </c>
      <c r="I366" s="137" t="s">
        <v>194</v>
      </c>
      <c r="J366" s="137">
        <v>1.1599999999999999</v>
      </c>
      <c r="K366" s="137">
        <v>2.66</v>
      </c>
      <c r="L366" s="137">
        <v>335.3</v>
      </c>
      <c r="M366" s="137" t="s">
        <v>131</v>
      </c>
      <c r="N366" s="137" t="s">
        <v>131</v>
      </c>
      <c r="O366" s="137">
        <v>0.59</v>
      </c>
      <c r="P366" s="138">
        <f t="shared" si="23"/>
        <v>0.28999999999999998</v>
      </c>
      <c r="Q366" s="137" t="s">
        <v>131</v>
      </c>
      <c r="R366" s="270"/>
      <c r="S366" s="270"/>
      <c r="T366" s="270"/>
      <c r="U366" s="270" t="s">
        <v>131</v>
      </c>
      <c r="V366" s="138">
        <v>0.56999999999999995</v>
      </c>
      <c r="W366" s="271"/>
      <c r="X366" s="271"/>
      <c r="Y366" s="271"/>
      <c r="Z366" s="271"/>
      <c r="AA366" s="138">
        <v>0.3</v>
      </c>
      <c r="AB366" s="142"/>
      <c r="AC366" s="133"/>
    </row>
    <row r="367" spans="1:29" x14ac:dyDescent="0.2">
      <c r="A367" s="133"/>
      <c r="B367" s="158"/>
      <c r="C367" s="145" t="s">
        <v>131</v>
      </c>
      <c r="D367" s="145" t="s">
        <v>556</v>
      </c>
      <c r="E367" s="145">
        <v>0.11</v>
      </c>
      <c r="F367" s="146">
        <v>0.2</v>
      </c>
      <c r="G367" s="145">
        <v>7.0000000000000007E-2</v>
      </c>
      <c r="H367" s="145">
        <f t="shared" si="25"/>
        <v>0.62</v>
      </c>
      <c r="I367" s="145" t="s">
        <v>194</v>
      </c>
      <c r="J367" s="146">
        <v>1.1000000000000001</v>
      </c>
      <c r="K367" s="145">
        <v>2.74</v>
      </c>
      <c r="L367" s="145">
        <v>329.3</v>
      </c>
      <c r="M367" s="145" t="s">
        <v>131</v>
      </c>
      <c r="N367" s="145" t="s">
        <v>131</v>
      </c>
      <c r="O367" s="145">
        <v>0.57999999999999996</v>
      </c>
      <c r="P367" s="146">
        <f t="shared" si="23"/>
        <v>0.27999999999999997</v>
      </c>
      <c r="Q367" s="145" t="s">
        <v>131</v>
      </c>
      <c r="R367" s="267"/>
      <c r="S367" s="267"/>
      <c r="T367" s="267"/>
      <c r="U367" s="267" t="s">
        <v>131</v>
      </c>
      <c r="V367" s="146">
        <v>0.6</v>
      </c>
      <c r="W367" s="273"/>
      <c r="X367" s="273"/>
      <c r="Y367" s="273"/>
      <c r="Z367" s="273"/>
      <c r="AA367" s="146">
        <v>0.3</v>
      </c>
      <c r="AB367" s="147"/>
      <c r="AC367" s="133"/>
    </row>
    <row r="368" spans="1:29" x14ac:dyDescent="0.2">
      <c r="A368" s="133"/>
      <c r="B368" s="148">
        <v>103</v>
      </c>
      <c r="C368" s="160" t="s">
        <v>131</v>
      </c>
      <c r="D368" s="160" t="s">
        <v>148</v>
      </c>
      <c r="E368" s="176">
        <v>0.08</v>
      </c>
      <c r="F368" s="138">
        <v>0.15</v>
      </c>
      <c r="G368" s="160">
        <v>0.08</v>
      </c>
      <c r="H368" s="137">
        <f t="shared" si="25"/>
        <v>0.69000000000000006</v>
      </c>
      <c r="I368" s="160" t="s">
        <v>194</v>
      </c>
      <c r="J368" s="160">
        <v>0.95</v>
      </c>
      <c r="K368" s="160">
        <v>2.63</v>
      </c>
      <c r="L368" s="160">
        <v>145.9</v>
      </c>
      <c r="M368" s="160" t="s">
        <v>131</v>
      </c>
      <c r="N368" s="160" t="s">
        <v>131</v>
      </c>
      <c r="O368" s="160">
        <v>0.63</v>
      </c>
      <c r="P368" s="138">
        <f t="shared" si="23"/>
        <v>0.4</v>
      </c>
      <c r="Q368" s="137" t="s">
        <v>131</v>
      </c>
      <c r="R368" s="270"/>
      <c r="S368" s="270"/>
      <c r="T368" s="270"/>
      <c r="U368" s="270" t="s">
        <v>131</v>
      </c>
      <c r="V368" s="137">
        <v>0.62</v>
      </c>
      <c r="W368" s="270"/>
      <c r="X368" s="270"/>
      <c r="Y368" s="270"/>
      <c r="Z368" s="270"/>
      <c r="AA368" s="137">
        <v>0.23</v>
      </c>
      <c r="AB368" s="163" t="s">
        <v>566</v>
      </c>
      <c r="AC368" s="133"/>
    </row>
    <row r="369" spans="1:29" x14ac:dyDescent="0.2">
      <c r="A369" s="133"/>
      <c r="B369" s="136"/>
      <c r="C369" s="137" t="s">
        <v>131</v>
      </c>
      <c r="D369" s="137" t="s">
        <v>502</v>
      </c>
      <c r="E369" s="137">
        <v>0.05</v>
      </c>
      <c r="F369" s="138">
        <v>0.17</v>
      </c>
      <c r="G369" s="137">
        <v>0.06</v>
      </c>
      <c r="H369" s="137">
        <f t="shared" si="25"/>
        <v>0.71999999999999986</v>
      </c>
      <c r="I369" s="137" t="s">
        <v>194</v>
      </c>
      <c r="J369" s="137">
        <v>1.02</v>
      </c>
      <c r="K369" s="137">
        <v>2.59</v>
      </c>
      <c r="L369" s="137">
        <v>479.6</v>
      </c>
      <c r="M369" s="137" t="s">
        <v>131</v>
      </c>
      <c r="N369" s="137" t="s">
        <v>131</v>
      </c>
      <c r="O369" s="137">
        <v>0.66</v>
      </c>
      <c r="P369" s="138">
        <f t="shared" si="23"/>
        <v>0.43000000000000005</v>
      </c>
      <c r="Q369" s="137" t="s">
        <v>131</v>
      </c>
      <c r="R369" s="270"/>
      <c r="S369" s="270"/>
      <c r="T369" s="270"/>
      <c r="U369" s="270" t="s">
        <v>131</v>
      </c>
      <c r="V369" s="137">
        <v>0.61</v>
      </c>
      <c r="W369" s="270"/>
      <c r="X369" s="270"/>
      <c r="Y369" s="270"/>
      <c r="Z369" s="270"/>
      <c r="AA369" s="137">
        <v>0.23</v>
      </c>
      <c r="AB369" s="142"/>
      <c r="AC369" s="133"/>
    </row>
    <row r="370" spans="1:29" x14ac:dyDescent="0.2">
      <c r="A370" s="133"/>
      <c r="B370" s="136"/>
      <c r="C370" s="137" t="s">
        <v>131</v>
      </c>
      <c r="D370" s="137" t="s">
        <v>555</v>
      </c>
      <c r="E370" s="137">
        <v>0.08</v>
      </c>
      <c r="F370" s="138">
        <v>0.17</v>
      </c>
      <c r="G370" s="137">
        <v>0.06</v>
      </c>
      <c r="H370" s="137">
        <f t="shared" si="25"/>
        <v>0.69</v>
      </c>
      <c r="I370" s="137" t="s">
        <v>194</v>
      </c>
      <c r="J370" s="137">
        <v>1.01</v>
      </c>
      <c r="K370" s="137">
        <v>2.6</v>
      </c>
      <c r="L370" s="137">
        <v>156.19999999999999</v>
      </c>
      <c r="M370" s="137" t="s">
        <v>131</v>
      </c>
      <c r="N370" s="137" t="s">
        <v>131</v>
      </c>
      <c r="O370" s="137">
        <v>0.64</v>
      </c>
      <c r="P370" s="138">
        <f t="shared" si="23"/>
        <v>0.41000000000000003</v>
      </c>
      <c r="Q370" s="137" t="s">
        <v>131</v>
      </c>
      <c r="R370" s="270"/>
      <c r="S370" s="270"/>
      <c r="T370" s="270"/>
      <c r="U370" s="270" t="s">
        <v>131</v>
      </c>
      <c r="V370" s="137">
        <v>0.68</v>
      </c>
      <c r="W370" s="270"/>
      <c r="X370" s="270"/>
      <c r="Y370" s="270"/>
      <c r="Z370" s="270"/>
      <c r="AA370" s="137">
        <v>0.23</v>
      </c>
      <c r="AB370" s="142"/>
      <c r="AC370" s="133"/>
    </row>
    <row r="371" spans="1:29" x14ac:dyDescent="0.2">
      <c r="A371" s="133"/>
      <c r="B371" s="136"/>
      <c r="C371" s="137" t="s">
        <v>131</v>
      </c>
      <c r="D371" s="137" t="s">
        <v>124</v>
      </c>
      <c r="E371" s="137">
        <v>0.06</v>
      </c>
      <c r="F371" s="138">
        <v>0.01</v>
      </c>
      <c r="G371" s="137">
        <v>0.06</v>
      </c>
      <c r="H371" s="137">
        <f t="shared" si="25"/>
        <v>0.86999999999999988</v>
      </c>
      <c r="I371" s="137" t="s">
        <v>194</v>
      </c>
      <c r="J371" s="137">
        <v>1.02</v>
      </c>
      <c r="K371" s="137">
        <v>2.65</v>
      </c>
      <c r="L371" s="137">
        <v>384.4</v>
      </c>
      <c r="M371" s="137" t="s">
        <v>131</v>
      </c>
      <c r="N371" s="137" t="s">
        <v>131</v>
      </c>
      <c r="O371" s="137">
        <v>0.63</v>
      </c>
      <c r="P371" s="138">
        <f t="shared" si="23"/>
        <v>0.4</v>
      </c>
      <c r="Q371" s="137" t="s">
        <v>131</v>
      </c>
      <c r="R371" s="270"/>
      <c r="S371" s="270"/>
      <c r="T371" s="270"/>
      <c r="U371" s="270" t="s">
        <v>131</v>
      </c>
      <c r="V371" s="137">
        <v>0.63</v>
      </c>
      <c r="W371" s="270"/>
      <c r="X371" s="270"/>
      <c r="Y371" s="270"/>
      <c r="Z371" s="270"/>
      <c r="AA371" s="137">
        <v>0.23</v>
      </c>
      <c r="AB371" s="142"/>
      <c r="AC371" s="133"/>
    </row>
    <row r="372" spans="1:29" x14ac:dyDescent="0.2">
      <c r="A372" s="133"/>
      <c r="B372" s="158"/>
      <c r="C372" s="145" t="s">
        <v>131</v>
      </c>
      <c r="D372" s="145" t="s">
        <v>556</v>
      </c>
      <c r="E372" s="145">
        <v>7.0000000000000007E-2</v>
      </c>
      <c r="F372" s="146">
        <v>0.12</v>
      </c>
      <c r="G372" s="145">
        <v>7.0000000000000007E-2</v>
      </c>
      <c r="H372" s="145">
        <f t="shared" ref="H372:H382" si="26">1-G372-F372-E372</f>
        <v>0.74</v>
      </c>
      <c r="I372" s="145" t="s">
        <v>194</v>
      </c>
      <c r="J372" s="145">
        <v>1.03</v>
      </c>
      <c r="K372" s="145">
        <v>2.65</v>
      </c>
      <c r="L372" s="145">
        <v>284.2</v>
      </c>
      <c r="M372" s="145" t="s">
        <v>131</v>
      </c>
      <c r="N372" s="145" t="s">
        <v>131</v>
      </c>
      <c r="O372" s="145">
        <v>0.69</v>
      </c>
      <c r="P372" s="146">
        <f t="shared" si="23"/>
        <v>0.45999999999999996</v>
      </c>
      <c r="Q372" s="145" t="s">
        <v>131</v>
      </c>
      <c r="R372" s="267"/>
      <c r="S372" s="267"/>
      <c r="T372" s="267"/>
      <c r="U372" s="267" t="s">
        <v>131</v>
      </c>
      <c r="V372" s="145">
        <v>0.63</v>
      </c>
      <c r="W372" s="267"/>
      <c r="X372" s="267"/>
      <c r="Y372" s="267"/>
      <c r="Z372" s="267"/>
      <c r="AA372" s="145">
        <v>0.23</v>
      </c>
      <c r="AB372" s="147"/>
      <c r="AC372" s="133"/>
    </row>
    <row r="373" spans="1:29" x14ac:dyDescent="0.2">
      <c r="A373" s="133"/>
      <c r="B373" s="148">
        <v>104</v>
      </c>
      <c r="C373" s="160" t="s">
        <v>131</v>
      </c>
      <c r="D373" s="160" t="s">
        <v>148</v>
      </c>
      <c r="E373" s="160">
        <v>0.08</v>
      </c>
      <c r="F373" s="138">
        <v>0.25</v>
      </c>
      <c r="G373" s="160">
        <v>0.11</v>
      </c>
      <c r="H373" s="137">
        <f t="shared" si="26"/>
        <v>0.56000000000000005</v>
      </c>
      <c r="I373" s="160" t="s">
        <v>6</v>
      </c>
      <c r="J373" s="160">
        <v>1.1299999999999999</v>
      </c>
      <c r="K373" s="160">
        <v>2.73</v>
      </c>
      <c r="L373" s="160">
        <v>21.1</v>
      </c>
      <c r="M373" s="160" t="s">
        <v>131</v>
      </c>
      <c r="N373" s="160" t="s">
        <v>131</v>
      </c>
      <c r="O373" s="160">
        <v>0.62</v>
      </c>
      <c r="P373" s="138">
        <f t="shared" si="23"/>
        <v>0.39</v>
      </c>
      <c r="Q373" s="137" t="s">
        <v>131</v>
      </c>
      <c r="R373" s="270"/>
      <c r="S373" s="270"/>
      <c r="T373" s="270"/>
      <c r="U373" s="270" t="s">
        <v>131</v>
      </c>
      <c r="V373" s="137">
        <v>0.62</v>
      </c>
      <c r="W373" s="270"/>
      <c r="X373" s="270"/>
      <c r="Y373" s="270"/>
      <c r="Z373" s="270"/>
      <c r="AA373" s="137">
        <v>0.23</v>
      </c>
      <c r="AB373" s="163" t="s">
        <v>566</v>
      </c>
      <c r="AC373" s="133"/>
    </row>
    <row r="374" spans="1:29" x14ac:dyDescent="0.2">
      <c r="A374" s="133"/>
      <c r="B374" s="136"/>
      <c r="C374" s="137" t="s">
        <v>131</v>
      </c>
      <c r="D374" s="137" t="s">
        <v>502</v>
      </c>
      <c r="E374" s="137">
        <v>0.08</v>
      </c>
      <c r="F374" s="138">
        <v>0.22</v>
      </c>
      <c r="G374" s="137">
        <v>0.1</v>
      </c>
      <c r="H374" s="137">
        <f t="shared" si="26"/>
        <v>0.60000000000000009</v>
      </c>
      <c r="I374" s="137" t="s">
        <v>194</v>
      </c>
      <c r="J374" s="137">
        <v>1.08</v>
      </c>
      <c r="K374" s="137">
        <v>2.84</v>
      </c>
      <c r="L374" s="137">
        <v>59.2</v>
      </c>
      <c r="M374" s="137" t="s">
        <v>131</v>
      </c>
      <c r="N374" s="137" t="s">
        <v>131</v>
      </c>
      <c r="O374" s="137">
        <v>0.64</v>
      </c>
      <c r="P374" s="138">
        <f t="shared" si="23"/>
        <v>0.41000000000000003</v>
      </c>
      <c r="Q374" s="137" t="s">
        <v>131</v>
      </c>
      <c r="R374" s="270"/>
      <c r="S374" s="270"/>
      <c r="T374" s="270"/>
      <c r="U374" s="270" t="s">
        <v>131</v>
      </c>
      <c r="V374" s="138">
        <v>0.6</v>
      </c>
      <c r="W374" s="271"/>
      <c r="X374" s="271"/>
      <c r="Y374" s="271"/>
      <c r="Z374" s="271"/>
      <c r="AA374" s="137">
        <v>0.23</v>
      </c>
      <c r="AB374" s="142"/>
      <c r="AC374" s="133"/>
    </row>
    <row r="375" spans="1:29" x14ac:dyDescent="0.2">
      <c r="A375" s="133"/>
      <c r="B375" s="136"/>
      <c r="C375" s="137" t="s">
        <v>131</v>
      </c>
      <c r="D375" s="137" t="s">
        <v>555</v>
      </c>
      <c r="E375" s="137">
        <v>0.1</v>
      </c>
      <c r="F375" s="138">
        <v>0.19</v>
      </c>
      <c r="G375" s="137">
        <v>0.08</v>
      </c>
      <c r="H375" s="137">
        <f t="shared" si="26"/>
        <v>0.63</v>
      </c>
      <c r="I375" s="137" t="s">
        <v>194</v>
      </c>
      <c r="J375" s="137">
        <v>1.18</v>
      </c>
      <c r="K375" s="137">
        <v>2.77</v>
      </c>
      <c r="L375" s="137">
        <v>259.3</v>
      </c>
      <c r="M375" s="137" t="s">
        <v>131</v>
      </c>
      <c r="N375" s="137" t="s">
        <v>131</v>
      </c>
      <c r="O375" s="137">
        <v>0.64</v>
      </c>
      <c r="P375" s="138">
        <f t="shared" si="23"/>
        <v>0.41000000000000003</v>
      </c>
      <c r="Q375" s="137" t="s">
        <v>131</v>
      </c>
      <c r="R375" s="270"/>
      <c r="S375" s="270"/>
      <c r="T375" s="270"/>
      <c r="U375" s="270" t="s">
        <v>131</v>
      </c>
      <c r="V375" s="137">
        <v>0.63</v>
      </c>
      <c r="W375" s="270"/>
      <c r="X375" s="270"/>
      <c r="Y375" s="270"/>
      <c r="Z375" s="270"/>
      <c r="AA375" s="137">
        <v>0.23</v>
      </c>
      <c r="AB375" s="142"/>
      <c r="AC375" s="133"/>
    </row>
    <row r="376" spans="1:29" x14ac:dyDescent="0.2">
      <c r="A376" s="133"/>
      <c r="B376" s="136"/>
      <c r="C376" s="137" t="s">
        <v>131</v>
      </c>
      <c r="D376" s="137" t="s">
        <v>124</v>
      </c>
      <c r="E376" s="137">
        <v>0.09</v>
      </c>
      <c r="F376" s="138">
        <v>0.16</v>
      </c>
      <c r="G376" s="137">
        <v>0.08</v>
      </c>
      <c r="H376" s="137">
        <f t="shared" si="26"/>
        <v>0.67</v>
      </c>
      <c r="I376" s="137" t="s">
        <v>194</v>
      </c>
      <c r="J376" s="137">
        <v>1.1499999999999999</v>
      </c>
      <c r="K376" s="137">
        <v>2.76</v>
      </c>
      <c r="L376" s="137">
        <v>200.4</v>
      </c>
      <c r="M376" s="137" t="s">
        <v>131</v>
      </c>
      <c r="N376" s="137" t="s">
        <v>131</v>
      </c>
      <c r="O376" s="137">
        <v>0.65</v>
      </c>
      <c r="P376" s="138">
        <f t="shared" si="23"/>
        <v>0.42000000000000004</v>
      </c>
      <c r="Q376" s="137" t="s">
        <v>131</v>
      </c>
      <c r="R376" s="270"/>
      <c r="S376" s="270"/>
      <c r="T376" s="270"/>
      <c r="U376" s="270" t="s">
        <v>131</v>
      </c>
      <c r="V376" s="137">
        <v>0.63</v>
      </c>
      <c r="W376" s="270"/>
      <c r="X376" s="270"/>
      <c r="Y376" s="270"/>
      <c r="Z376" s="270"/>
      <c r="AA376" s="137">
        <v>0.23</v>
      </c>
      <c r="AB376" s="142"/>
      <c r="AC376" s="133"/>
    </row>
    <row r="377" spans="1:29" x14ac:dyDescent="0.2">
      <c r="A377" s="133"/>
      <c r="B377" s="158"/>
      <c r="C377" s="145" t="s">
        <v>131</v>
      </c>
      <c r="D377" s="145" t="s">
        <v>556</v>
      </c>
      <c r="E377" s="145">
        <v>0.09</v>
      </c>
      <c r="F377" s="146">
        <v>0.18</v>
      </c>
      <c r="G377" s="145">
        <v>7.0000000000000007E-2</v>
      </c>
      <c r="H377" s="145">
        <f t="shared" si="26"/>
        <v>0.66</v>
      </c>
      <c r="I377" s="145" t="s">
        <v>194</v>
      </c>
      <c r="J377" s="145">
        <v>1.08</v>
      </c>
      <c r="K377" s="145">
        <v>2.71</v>
      </c>
      <c r="L377" s="145">
        <v>497.9</v>
      </c>
      <c r="M377" s="145" t="s">
        <v>131</v>
      </c>
      <c r="N377" s="145" t="s">
        <v>131</v>
      </c>
      <c r="O377" s="145">
        <v>0.67</v>
      </c>
      <c r="P377" s="146">
        <f t="shared" si="23"/>
        <v>0.44000000000000006</v>
      </c>
      <c r="Q377" s="145" t="s">
        <v>131</v>
      </c>
      <c r="R377" s="267"/>
      <c r="S377" s="267"/>
      <c r="T377" s="267"/>
      <c r="U377" s="267" t="s">
        <v>131</v>
      </c>
      <c r="V377" s="145">
        <v>0.66</v>
      </c>
      <c r="W377" s="267"/>
      <c r="X377" s="267"/>
      <c r="Y377" s="267"/>
      <c r="Z377" s="267"/>
      <c r="AA377" s="145">
        <v>0.23</v>
      </c>
      <c r="AB377" s="147"/>
      <c r="AC377" s="133"/>
    </row>
    <row r="378" spans="1:29" x14ac:dyDescent="0.2">
      <c r="A378" s="133"/>
      <c r="B378" s="148">
        <v>105</v>
      </c>
      <c r="C378" s="160" t="s">
        <v>131</v>
      </c>
      <c r="D378" s="160" t="s">
        <v>148</v>
      </c>
      <c r="E378" s="160">
        <v>0.08</v>
      </c>
      <c r="F378" s="138">
        <v>0.31</v>
      </c>
      <c r="G378" s="160">
        <v>0.12</v>
      </c>
      <c r="H378" s="137">
        <f t="shared" si="26"/>
        <v>0.49000000000000005</v>
      </c>
      <c r="I378" s="160" t="s">
        <v>6</v>
      </c>
      <c r="J378" s="160">
        <v>1.25</v>
      </c>
      <c r="K378" s="160">
        <v>2.54</v>
      </c>
      <c r="L378" s="160">
        <v>11.2</v>
      </c>
      <c r="M378" s="160" t="s">
        <v>131</v>
      </c>
      <c r="N378" s="160" t="s">
        <v>131</v>
      </c>
      <c r="O378" s="160">
        <v>0.64</v>
      </c>
      <c r="P378" s="138">
        <f t="shared" si="23"/>
        <v>0.41000000000000003</v>
      </c>
      <c r="Q378" s="160" t="s">
        <v>131</v>
      </c>
      <c r="R378" s="269"/>
      <c r="S378" s="269"/>
      <c r="T378" s="269"/>
      <c r="U378" s="269" t="s">
        <v>131</v>
      </c>
      <c r="V378" s="160">
        <f>(0.65+0.6+0.63+0.64)/4</f>
        <v>0.63</v>
      </c>
      <c r="W378" s="269"/>
      <c r="X378" s="269"/>
      <c r="Y378" s="269"/>
      <c r="Z378" s="269"/>
      <c r="AA378" s="160">
        <v>0.23</v>
      </c>
      <c r="AB378" s="163" t="s">
        <v>566</v>
      </c>
      <c r="AC378" s="133"/>
    </row>
    <row r="379" spans="1:29" x14ac:dyDescent="0.2">
      <c r="A379" s="133"/>
      <c r="B379" s="136"/>
      <c r="C379" s="137" t="s">
        <v>131</v>
      </c>
      <c r="D379" s="137" t="s">
        <v>502</v>
      </c>
      <c r="E379" s="137">
        <v>0.09</v>
      </c>
      <c r="F379" s="138">
        <v>0.26</v>
      </c>
      <c r="G379" s="137">
        <v>0.08</v>
      </c>
      <c r="H379" s="137">
        <f t="shared" si="26"/>
        <v>0.57000000000000006</v>
      </c>
      <c r="I379" s="137" t="s">
        <v>194</v>
      </c>
      <c r="J379" s="137">
        <v>1.26</v>
      </c>
      <c r="K379" s="137">
        <v>2.71</v>
      </c>
      <c r="L379" s="137">
        <v>9.6</v>
      </c>
      <c r="M379" s="137" t="s">
        <v>131</v>
      </c>
      <c r="N379" s="137" t="s">
        <v>131</v>
      </c>
      <c r="O379" s="137">
        <v>0.68</v>
      </c>
      <c r="P379" s="138">
        <f t="shared" si="23"/>
        <v>0.45000000000000007</v>
      </c>
      <c r="Q379" s="137" t="s">
        <v>131</v>
      </c>
      <c r="R379" s="270"/>
      <c r="S379" s="270"/>
      <c r="T379" s="270"/>
      <c r="U379" s="270" t="s">
        <v>131</v>
      </c>
      <c r="V379" s="137">
        <v>0.68</v>
      </c>
      <c r="W379" s="270"/>
      <c r="X379" s="270"/>
      <c r="Y379" s="270"/>
      <c r="Z379" s="270"/>
      <c r="AA379" s="137">
        <v>0.23</v>
      </c>
      <c r="AB379" s="142"/>
      <c r="AC379" s="133"/>
    </row>
    <row r="380" spans="1:29" x14ac:dyDescent="0.2">
      <c r="A380" s="133"/>
      <c r="B380" s="136"/>
      <c r="C380" s="137" t="s">
        <v>131</v>
      </c>
      <c r="D380" s="137" t="s">
        <v>555</v>
      </c>
      <c r="E380" s="137">
        <v>0.08</v>
      </c>
      <c r="F380" s="138">
        <v>0.2</v>
      </c>
      <c r="G380" s="137">
        <v>0.1</v>
      </c>
      <c r="H380" s="137">
        <f t="shared" si="26"/>
        <v>0.62</v>
      </c>
      <c r="I380" s="137" t="s">
        <v>194</v>
      </c>
      <c r="J380" s="137">
        <v>1.23</v>
      </c>
      <c r="K380" s="137">
        <v>2.64</v>
      </c>
      <c r="L380" s="137">
        <v>30</v>
      </c>
      <c r="M380" s="137" t="s">
        <v>131</v>
      </c>
      <c r="N380" s="137" t="s">
        <v>131</v>
      </c>
      <c r="O380" s="137">
        <v>0.73</v>
      </c>
      <c r="P380" s="138">
        <f t="shared" si="23"/>
        <v>0.5</v>
      </c>
      <c r="Q380" s="137" t="s">
        <v>131</v>
      </c>
      <c r="R380" s="270"/>
      <c r="S380" s="270"/>
      <c r="T380" s="270"/>
      <c r="U380" s="270" t="s">
        <v>131</v>
      </c>
      <c r="V380" s="137">
        <v>0.69</v>
      </c>
      <c r="W380" s="270"/>
      <c r="X380" s="270"/>
      <c r="Y380" s="270"/>
      <c r="Z380" s="270"/>
      <c r="AA380" s="137">
        <v>0.23</v>
      </c>
      <c r="AB380" s="142"/>
      <c r="AC380" s="133"/>
    </row>
    <row r="381" spans="1:29" x14ac:dyDescent="0.2">
      <c r="A381" s="133"/>
      <c r="B381" s="136"/>
      <c r="C381" s="137" t="s">
        <v>131</v>
      </c>
      <c r="D381" s="137" t="s">
        <v>124</v>
      </c>
      <c r="E381" s="137">
        <v>0.09</v>
      </c>
      <c r="F381" s="138">
        <v>0.21</v>
      </c>
      <c r="G381" s="137">
        <v>0.08</v>
      </c>
      <c r="H381" s="137">
        <f t="shared" si="26"/>
        <v>0.62000000000000011</v>
      </c>
      <c r="I381" s="137" t="s">
        <v>194</v>
      </c>
      <c r="J381" s="137">
        <v>1.1599999999999999</v>
      </c>
      <c r="K381" s="137">
        <v>2.66</v>
      </c>
      <c r="L381" s="137">
        <v>112.8</v>
      </c>
      <c r="M381" s="137" t="s">
        <v>131</v>
      </c>
      <c r="N381" s="137" t="s">
        <v>131</v>
      </c>
      <c r="O381" s="137">
        <v>0.68</v>
      </c>
      <c r="P381" s="138">
        <f t="shared" si="23"/>
        <v>0.45000000000000007</v>
      </c>
      <c r="Q381" s="137" t="s">
        <v>131</v>
      </c>
      <c r="R381" s="270"/>
      <c r="S381" s="270"/>
      <c r="T381" s="270"/>
      <c r="U381" s="270" t="s">
        <v>131</v>
      </c>
      <c r="V381" s="138">
        <v>0.7</v>
      </c>
      <c r="W381" s="271"/>
      <c r="X381" s="271"/>
      <c r="Y381" s="271"/>
      <c r="Z381" s="271"/>
      <c r="AA381" s="137">
        <v>0.23</v>
      </c>
      <c r="AB381" s="142"/>
      <c r="AC381" s="133"/>
    </row>
    <row r="382" spans="1:29" x14ac:dyDescent="0.2">
      <c r="A382" s="133"/>
      <c r="B382" s="158"/>
      <c r="C382" s="145" t="s">
        <v>131</v>
      </c>
      <c r="D382" s="145" t="s">
        <v>556</v>
      </c>
      <c r="E382" s="145">
        <v>0.11</v>
      </c>
      <c r="F382" s="146">
        <v>0.2</v>
      </c>
      <c r="G382" s="145">
        <v>7.0000000000000007E-2</v>
      </c>
      <c r="H382" s="145">
        <f t="shared" si="26"/>
        <v>0.62</v>
      </c>
      <c r="I382" s="145" t="s">
        <v>194</v>
      </c>
      <c r="J382" s="146">
        <v>1.1000000000000001</v>
      </c>
      <c r="K382" s="145">
        <v>2.74</v>
      </c>
      <c r="L382" s="145">
        <v>135.19999999999999</v>
      </c>
      <c r="M382" s="145" t="s">
        <v>131</v>
      </c>
      <c r="N382" s="145" t="s">
        <v>131</v>
      </c>
      <c r="O382" s="145">
        <v>0.67</v>
      </c>
      <c r="P382" s="146">
        <f t="shared" si="23"/>
        <v>0.44000000000000006</v>
      </c>
      <c r="Q382" s="145" t="s">
        <v>131</v>
      </c>
      <c r="R382" s="267"/>
      <c r="S382" s="267"/>
      <c r="T382" s="267"/>
      <c r="U382" s="267" t="s">
        <v>131</v>
      </c>
      <c r="V382" s="145">
        <v>0.69</v>
      </c>
      <c r="W382" s="267"/>
      <c r="X382" s="267"/>
      <c r="Y382" s="267"/>
      <c r="Z382" s="267"/>
      <c r="AA382" s="145">
        <v>0.23</v>
      </c>
      <c r="AB382" s="147"/>
      <c r="AC382" s="133"/>
    </row>
    <row r="383" spans="1:29" x14ac:dyDescent="0.2">
      <c r="A383" s="133"/>
      <c r="B383" s="134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4"/>
      <c r="AC383" s="133"/>
    </row>
    <row r="384" spans="1:29" x14ac:dyDescent="0.2">
      <c r="A384" s="133"/>
      <c r="B384" s="134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4"/>
      <c r="AC384" s="133"/>
    </row>
    <row r="385" spans="1:29" x14ac:dyDescent="0.2">
      <c r="A385" s="133"/>
      <c r="B385" s="134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4"/>
      <c r="AC385" s="133"/>
    </row>
  </sheetData>
  <mergeCells count="120">
    <mergeCell ref="B2:B4"/>
    <mergeCell ref="C2:C4"/>
    <mergeCell ref="AB2:AB4"/>
    <mergeCell ref="I2:I3"/>
    <mergeCell ref="D2:D3"/>
    <mergeCell ref="E2:H2"/>
    <mergeCell ref="E294:F294"/>
    <mergeCell ref="E295:F295"/>
    <mergeCell ref="E296:F296"/>
    <mergeCell ref="E265:F265"/>
    <mergeCell ref="E266:F266"/>
    <mergeCell ref="E267:F267"/>
    <mergeCell ref="E268:F268"/>
    <mergeCell ref="E271:F271"/>
    <mergeCell ref="E272:F272"/>
    <mergeCell ref="E256:F256"/>
    <mergeCell ref="E257:F257"/>
    <mergeCell ref="E258:F258"/>
    <mergeCell ref="E259:F259"/>
    <mergeCell ref="E263:F263"/>
    <mergeCell ref="E264:F264"/>
    <mergeCell ref="E254:F254"/>
    <mergeCell ref="E255:F255"/>
    <mergeCell ref="E239:F239"/>
    <mergeCell ref="E297:F297"/>
    <mergeCell ref="E298:F298"/>
    <mergeCell ref="E288:F288"/>
    <mergeCell ref="E289:F289"/>
    <mergeCell ref="E290:F290"/>
    <mergeCell ref="E291:F291"/>
    <mergeCell ref="E292:F292"/>
    <mergeCell ref="E293:F293"/>
    <mergeCell ref="E273:F273"/>
    <mergeCell ref="E274:F274"/>
    <mergeCell ref="E275:F275"/>
    <mergeCell ref="E276:F276"/>
    <mergeCell ref="E286:F286"/>
    <mergeCell ref="E287:F287"/>
    <mergeCell ref="E240:F240"/>
    <mergeCell ref="E241:F241"/>
    <mergeCell ref="E242:F242"/>
    <mergeCell ref="E238:F238"/>
    <mergeCell ref="E233:F233"/>
    <mergeCell ref="E234:F234"/>
    <mergeCell ref="E235:F235"/>
    <mergeCell ref="E236:F236"/>
    <mergeCell ref="E237:F237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8:F188"/>
    <mergeCell ref="E189:F189"/>
    <mergeCell ref="E190:F190"/>
    <mergeCell ref="E185:F185"/>
    <mergeCell ref="E186:F186"/>
    <mergeCell ref="E187:F187"/>
    <mergeCell ref="E182:F182"/>
    <mergeCell ref="E183:F183"/>
    <mergeCell ref="E184:F184"/>
    <mergeCell ref="E178:F178"/>
    <mergeCell ref="E177:F177"/>
    <mergeCell ref="E176:F176"/>
    <mergeCell ref="E128:F128"/>
    <mergeCell ref="Q2:AA2"/>
    <mergeCell ref="E4:H4"/>
    <mergeCell ref="J4:K4"/>
    <mergeCell ref="M4:AA4"/>
    <mergeCell ref="E104:F104"/>
    <mergeCell ref="E105:F105"/>
    <mergeCell ref="E106:F106"/>
    <mergeCell ref="E107:F107"/>
    <mergeCell ref="E108:F108"/>
    <mergeCell ref="E110:F110"/>
    <mergeCell ref="E111:F111"/>
    <mergeCell ref="E112:F112"/>
    <mergeCell ref="E125:F125"/>
    <mergeCell ref="E126:F126"/>
    <mergeCell ref="E127:F127"/>
    <mergeCell ref="E109:F109"/>
    <mergeCell ref="J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1E56-842F-4381-9E29-631F9450A907}">
  <dimension ref="A1:V96"/>
  <sheetViews>
    <sheetView workbookViewId="0">
      <selection activeCell="I5" sqref="I5"/>
    </sheetView>
  </sheetViews>
  <sheetFormatPr defaultColWidth="9.140625" defaultRowHeight="14.25" x14ac:dyDescent="0.2"/>
  <cols>
    <col min="1" max="1" width="9.140625" style="3"/>
    <col min="2" max="2" width="9.140625" style="1"/>
    <col min="3" max="3" width="15.140625" style="1" customWidth="1"/>
    <col min="4" max="4" width="23.140625" style="1" customWidth="1"/>
    <col min="5" max="12" width="9.140625" style="1"/>
    <col min="13" max="13" width="14" style="1" customWidth="1"/>
    <col min="14" max="14" width="13.85546875" style="3" customWidth="1"/>
    <col min="15" max="16" width="9.140625" style="1"/>
    <col min="17" max="17" width="13.42578125" style="1" customWidth="1"/>
    <col min="18" max="18" width="23.85546875" style="1" customWidth="1"/>
    <col min="19" max="16384" width="9.140625" style="1"/>
  </cols>
  <sheetData>
    <row r="1" spans="2:22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1" t="s">
        <v>33</v>
      </c>
      <c r="Q1" s="1" t="s">
        <v>607</v>
      </c>
      <c r="R1" s="1" t="s">
        <v>28</v>
      </c>
      <c r="S1" s="1" t="s">
        <v>7</v>
      </c>
      <c r="T1" s="1" t="s">
        <v>616</v>
      </c>
      <c r="U1" s="1" t="s">
        <v>346</v>
      </c>
      <c r="V1" s="1" t="s">
        <v>617</v>
      </c>
    </row>
    <row r="2" spans="2:22" ht="15" customHeight="1" x14ac:dyDescent="0.2">
      <c r="B2" s="334" t="s">
        <v>33</v>
      </c>
      <c r="C2" s="334" t="s">
        <v>607</v>
      </c>
      <c r="D2" s="340" t="s">
        <v>28</v>
      </c>
      <c r="E2" s="74" t="s">
        <v>7</v>
      </c>
      <c r="F2" s="328" t="s">
        <v>11</v>
      </c>
      <c r="G2" s="329"/>
      <c r="H2" s="329"/>
      <c r="I2" s="330"/>
      <c r="J2" s="328" t="s">
        <v>14</v>
      </c>
      <c r="K2" s="329"/>
      <c r="L2" s="329"/>
      <c r="M2" s="75" t="s">
        <v>592</v>
      </c>
      <c r="P2" s="1" t="s">
        <v>34</v>
      </c>
      <c r="Q2" s="1" t="s">
        <v>608</v>
      </c>
      <c r="R2" s="1" t="s">
        <v>6</v>
      </c>
      <c r="S2" s="1">
        <v>78</v>
      </c>
      <c r="T2" s="1">
        <v>0.52</v>
      </c>
      <c r="U2" s="1">
        <v>0.24</v>
      </c>
      <c r="V2" s="1">
        <v>0.12</v>
      </c>
    </row>
    <row r="3" spans="2:22" ht="28.5" x14ac:dyDescent="0.2">
      <c r="B3" s="334"/>
      <c r="C3" s="334"/>
      <c r="D3" s="341"/>
      <c r="E3" s="76"/>
      <c r="F3" s="77" t="s">
        <v>8</v>
      </c>
      <c r="G3" s="77" t="s">
        <v>9</v>
      </c>
      <c r="H3" s="77" t="s">
        <v>10</v>
      </c>
      <c r="I3" s="77" t="s">
        <v>597</v>
      </c>
      <c r="J3" s="78" t="s">
        <v>307</v>
      </c>
      <c r="K3" s="77" t="s">
        <v>12</v>
      </c>
      <c r="L3" s="77" t="s">
        <v>13</v>
      </c>
      <c r="M3" s="79" t="s">
        <v>594</v>
      </c>
      <c r="P3" s="1" t="s">
        <v>34</v>
      </c>
      <c r="Q3" s="1" t="s">
        <v>608</v>
      </c>
      <c r="R3" s="1" t="s">
        <v>51</v>
      </c>
      <c r="S3" s="1">
        <v>126</v>
      </c>
      <c r="T3" s="1">
        <v>0.49</v>
      </c>
      <c r="U3" s="24">
        <v>0.3</v>
      </c>
      <c r="V3" s="1">
        <v>0.15</v>
      </c>
    </row>
    <row r="4" spans="2:22" ht="17.25" customHeight="1" x14ac:dyDescent="0.2">
      <c r="B4" s="334"/>
      <c r="C4" s="334"/>
      <c r="D4" s="80" t="s">
        <v>29</v>
      </c>
      <c r="E4" s="80" t="s">
        <v>603</v>
      </c>
      <c r="F4" s="338" t="s">
        <v>599</v>
      </c>
      <c r="G4" s="338"/>
      <c r="H4" s="338"/>
      <c r="I4" s="338"/>
      <c r="J4" s="338"/>
      <c r="K4" s="338"/>
      <c r="L4" s="339"/>
      <c r="M4" s="80" t="s">
        <v>595</v>
      </c>
      <c r="P4" s="1" t="s">
        <v>34</v>
      </c>
      <c r="Q4" s="1" t="s">
        <v>608</v>
      </c>
      <c r="R4" s="1" t="s">
        <v>68</v>
      </c>
      <c r="S4" s="1">
        <v>432</v>
      </c>
      <c r="T4" s="1">
        <v>0.48</v>
      </c>
      <c r="U4" s="1">
        <v>0.35</v>
      </c>
      <c r="V4" s="1">
        <v>0.18</v>
      </c>
    </row>
    <row r="5" spans="2:22" x14ac:dyDescent="0.2">
      <c r="B5" s="325" t="s">
        <v>34</v>
      </c>
      <c r="C5" s="331" t="s">
        <v>608</v>
      </c>
      <c r="D5" s="58" t="s">
        <v>32</v>
      </c>
      <c r="E5" s="58">
        <v>102</v>
      </c>
      <c r="F5" s="63">
        <v>0.18</v>
      </c>
      <c r="G5" s="63">
        <v>0.33</v>
      </c>
      <c r="H5" s="63">
        <v>0.51</v>
      </c>
      <c r="I5" s="63">
        <f>H5-L5</f>
        <v>0.29000000000000004</v>
      </c>
      <c r="J5" s="63" t="s">
        <v>131</v>
      </c>
      <c r="K5" s="63">
        <v>0.34</v>
      </c>
      <c r="L5" s="63">
        <v>0.22</v>
      </c>
      <c r="M5" s="70">
        <f t="shared" ref="M5:M12" si="0">(H5-L5)/2</f>
        <v>0.14500000000000002</v>
      </c>
      <c r="P5" s="1" t="s">
        <v>34</v>
      </c>
      <c r="Q5" s="1" t="s">
        <v>608</v>
      </c>
      <c r="R5" s="1" t="s">
        <v>31</v>
      </c>
      <c r="S5" s="1">
        <v>138</v>
      </c>
      <c r="T5" s="24">
        <v>0.5</v>
      </c>
      <c r="U5" s="1">
        <v>0.31</v>
      </c>
      <c r="V5" s="1">
        <v>0.16</v>
      </c>
    </row>
    <row r="6" spans="2:22" x14ac:dyDescent="0.2">
      <c r="B6" s="326"/>
      <c r="C6" s="332"/>
      <c r="D6" s="67" t="s">
        <v>31</v>
      </c>
      <c r="E6" s="67">
        <v>138</v>
      </c>
      <c r="F6" s="67">
        <v>0.19</v>
      </c>
      <c r="G6" s="67">
        <v>0.31</v>
      </c>
      <c r="H6" s="30">
        <v>0.5</v>
      </c>
      <c r="I6" s="64">
        <f t="shared" ref="I6:I12" si="1">H6-L6</f>
        <v>0.31</v>
      </c>
      <c r="J6" s="67" t="s">
        <v>131</v>
      </c>
      <c r="K6" s="30">
        <v>0.3</v>
      </c>
      <c r="L6" s="67">
        <v>0.19</v>
      </c>
      <c r="M6" s="71">
        <f t="shared" si="0"/>
        <v>0.155</v>
      </c>
      <c r="P6" s="1" t="s">
        <v>34</v>
      </c>
      <c r="Q6" s="1" t="s">
        <v>608</v>
      </c>
      <c r="R6" s="1" t="s">
        <v>32</v>
      </c>
      <c r="S6" s="1">
        <v>102</v>
      </c>
      <c r="T6" s="1">
        <v>0.51</v>
      </c>
      <c r="U6" s="1">
        <v>0.28999999999999998</v>
      </c>
      <c r="V6" s="1">
        <v>0.15</v>
      </c>
    </row>
    <row r="7" spans="2:22" x14ac:dyDescent="0.2">
      <c r="B7" s="326"/>
      <c r="C7" s="332"/>
      <c r="D7" s="67" t="s">
        <v>6</v>
      </c>
      <c r="E7" s="67">
        <v>78</v>
      </c>
      <c r="F7" s="67">
        <v>0.13</v>
      </c>
      <c r="G7" s="67">
        <v>0.39</v>
      </c>
      <c r="H7" s="30">
        <v>0.52</v>
      </c>
      <c r="I7" s="64">
        <f t="shared" si="1"/>
        <v>0.24</v>
      </c>
      <c r="J7" s="67" t="s">
        <v>131</v>
      </c>
      <c r="K7" s="30">
        <v>0.38</v>
      </c>
      <c r="L7" s="67">
        <v>0.28000000000000003</v>
      </c>
      <c r="M7" s="71">
        <f t="shared" si="0"/>
        <v>0.12</v>
      </c>
      <c r="P7" s="1" t="s">
        <v>34</v>
      </c>
      <c r="Q7" s="1" t="s">
        <v>608</v>
      </c>
      <c r="R7" s="1" t="s">
        <v>59</v>
      </c>
      <c r="S7" s="1">
        <v>120</v>
      </c>
      <c r="T7" s="1">
        <v>0.51</v>
      </c>
      <c r="U7" s="1">
        <v>0.28999999999999998</v>
      </c>
      <c r="V7" s="1">
        <v>0.15</v>
      </c>
    </row>
    <row r="8" spans="2:22" x14ac:dyDescent="0.2">
      <c r="B8" s="326"/>
      <c r="C8" s="332"/>
      <c r="D8" s="67" t="s">
        <v>59</v>
      </c>
      <c r="E8" s="67">
        <v>120</v>
      </c>
      <c r="F8" s="67">
        <v>0.17</v>
      </c>
      <c r="G8" s="67">
        <v>0.34</v>
      </c>
      <c r="H8" s="30">
        <v>0.51</v>
      </c>
      <c r="I8" s="64">
        <f t="shared" si="1"/>
        <v>0.29000000000000004</v>
      </c>
      <c r="J8" s="67" t="s">
        <v>131</v>
      </c>
      <c r="K8" s="67">
        <v>0.33</v>
      </c>
      <c r="L8" s="67">
        <v>0.22</v>
      </c>
      <c r="M8" s="71">
        <f t="shared" si="0"/>
        <v>0.14500000000000002</v>
      </c>
      <c r="P8" s="1" t="s">
        <v>34</v>
      </c>
      <c r="Q8" s="1" t="s">
        <v>609</v>
      </c>
      <c r="R8" s="1" t="s">
        <v>6</v>
      </c>
      <c r="S8" s="1">
        <v>78</v>
      </c>
      <c r="T8" s="1">
        <v>0.52</v>
      </c>
      <c r="U8" s="1">
        <v>0.25</v>
      </c>
      <c r="V8" s="1">
        <v>0.13</v>
      </c>
    </row>
    <row r="9" spans="2:22" x14ac:dyDescent="0.2">
      <c r="B9" s="326"/>
      <c r="C9" s="332"/>
      <c r="D9" s="67" t="s">
        <v>68</v>
      </c>
      <c r="E9" s="67">
        <v>432</v>
      </c>
      <c r="F9" s="67">
        <v>0.21</v>
      </c>
      <c r="G9" s="67">
        <v>0.27</v>
      </c>
      <c r="H9" s="67">
        <v>0.48</v>
      </c>
      <c r="I9" s="64">
        <f t="shared" si="1"/>
        <v>0.35</v>
      </c>
      <c r="J9" s="67" t="s">
        <v>131</v>
      </c>
      <c r="K9" s="67">
        <v>0.25</v>
      </c>
      <c r="L9" s="67">
        <v>0.13</v>
      </c>
      <c r="M9" s="71">
        <f t="shared" si="0"/>
        <v>0.17499999999999999</v>
      </c>
      <c r="P9" s="1" t="s">
        <v>34</v>
      </c>
      <c r="Q9" s="1" t="s">
        <v>609</v>
      </c>
      <c r="R9" s="1" t="s">
        <v>51</v>
      </c>
      <c r="S9" s="1">
        <v>102</v>
      </c>
      <c r="T9" s="24">
        <v>0.5</v>
      </c>
      <c r="U9" s="1">
        <v>0.28999999999999998</v>
      </c>
      <c r="V9" s="1">
        <v>0.15</v>
      </c>
    </row>
    <row r="10" spans="2:22" x14ac:dyDescent="0.2">
      <c r="B10" s="326"/>
      <c r="C10" s="333"/>
      <c r="D10" s="68" t="s">
        <v>51</v>
      </c>
      <c r="E10" s="68">
        <v>126</v>
      </c>
      <c r="F10" s="68">
        <v>0.19</v>
      </c>
      <c r="G10" s="55">
        <v>0.3</v>
      </c>
      <c r="H10" s="68">
        <v>0.49</v>
      </c>
      <c r="I10" s="65">
        <f t="shared" si="1"/>
        <v>0.3</v>
      </c>
      <c r="J10" s="68" t="s">
        <v>131</v>
      </c>
      <c r="K10" s="68">
        <v>0.28999999999999998</v>
      </c>
      <c r="L10" s="68">
        <v>0.19</v>
      </c>
      <c r="M10" s="72">
        <f t="shared" si="0"/>
        <v>0.15</v>
      </c>
      <c r="P10" s="1" t="s">
        <v>34</v>
      </c>
      <c r="Q10" s="1" t="s">
        <v>609</v>
      </c>
      <c r="R10" s="1" t="s">
        <v>32</v>
      </c>
      <c r="S10" s="1">
        <v>162</v>
      </c>
      <c r="T10" s="1">
        <v>0.48</v>
      </c>
      <c r="U10" s="1">
        <v>0.31</v>
      </c>
      <c r="V10" s="1">
        <v>0.16</v>
      </c>
    </row>
    <row r="11" spans="2:22" x14ac:dyDescent="0.2">
      <c r="B11" s="326"/>
      <c r="C11" s="335" t="s">
        <v>609</v>
      </c>
      <c r="D11" s="67" t="s">
        <v>6</v>
      </c>
      <c r="E11" s="67">
        <v>78</v>
      </c>
      <c r="F11" s="67">
        <v>0.13</v>
      </c>
      <c r="G11" s="67">
        <v>0.39</v>
      </c>
      <c r="H11" s="67">
        <v>0.52</v>
      </c>
      <c r="I11" s="64">
        <f t="shared" si="1"/>
        <v>0.25</v>
      </c>
      <c r="J11" s="67" t="s">
        <v>131</v>
      </c>
      <c r="K11" s="67">
        <v>0.34</v>
      </c>
      <c r="L11" s="67">
        <v>0.27</v>
      </c>
      <c r="M11" s="71">
        <f t="shared" si="0"/>
        <v>0.125</v>
      </c>
      <c r="P11" s="1" t="s">
        <v>34</v>
      </c>
      <c r="Q11" s="1" t="s">
        <v>609</v>
      </c>
      <c r="R11" s="1" t="s">
        <v>59</v>
      </c>
      <c r="S11" s="1">
        <v>162</v>
      </c>
      <c r="T11" s="1">
        <v>0.52</v>
      </c>
      <c r="U11" s="1">
        <v>0.31</v>
      </c>
      <c r="V11" s="1">
        <v>0.16</v>
      </c>
    </row>
    <row r="12" spans="2:22" x14ac:dyDescent="0.2">
      <c r="B12" s="326"/>
      <c r="C12" s="336"/>
      <c r="D12" s="67" t="s">
        <v>32</v>
      </c>
      <c r="E12" s="67">
        <v>162</v>
      </c>
      <c r="F12" s="67">
        <v>0.21</v>
      </c>
      <c r="G12" s="67">
        <v>0.27</v>
      </c>
      <c r="H12" s="67">
        <v>0.48</v>
      </c>
      <c r="I12" s="64">
        <f t="shared" si="1"/>
        <v>0.30999999999999994</v>
      </c>
      <c r="J12" s="67" t="s">
        <v>131</v>
      </c>
      <c r="K12" s="67">
        <v>0.23</v>
      </c>
      <c r="L12" s="67">
        <v>0.17</v>
      </c>
      <c r="M12" s="71">
        <f t="shared" si="0"/>
        <v>0.15499999999999997</v>
      </c>
      <c r="P12" s="1" t="s">
        <v>34</v>
      </c>
      <c r="Q12" s="1" t="s">
        <v>611</v>
      </c>
      <c r="R12" s="1" t="s">
        <v>68</v>
      </c>
      <c r="S12" s="1">
        <v>3.2</v>
      </c>
      <c r="T12" s="1">
        <v>0.55000000000000004</v>
      </c>
      <c r="U12" s="1">
        <v>0.28000000000000003</v>
      </c>
      <c r="V12" s="1">
        <v>0.14000000000000001</v>
      </c>
    </row>
    <row r="13" spans="2:22" x14ac:dyDescent="0.2">
      <c r="B13" s="326"/>
      <c r="C13" s="336"/>
      <c r="D13" s="67" t="s">
        <v>51</v>
      </c>
      <c r="E13" s="67">
        <v>102</v>
      </c>
      <c r="F13" s="67">
        <v>0.18</v>
      </c>
      <c r="G13" s="67">
        <v>0.32</v>
      </c>
      <c r="H13" s="67">
        <v>0.5</v>
      </c>
      <c r="I13" s="64">
        <f t="shared" ref="I13:I34" si="2">H13-L13</f>
        <v>0.29000000000000004</v>
      </c>
      <c r="J13" s="67" t="s">
        <v>131</v>
      </c>
      <c r="K13" s="67">
        <v>0.28999999999999998</v>
      </c>
      <c r="L13" s="67">
        <v>0.21</v>
      </c>
      <c r="M13" s="71">
        <f t="shared" ref="M13:M34" si="3">(H13-L13)/2</f>
        <v>0.14500000000000002</v>
      </c>
      <c r="P13" s="1" t="s">
        <v>34</v>
      </c>
      <c r="Q13" s="1" t="s">
        <v>611</v>
      </c>
      <c r="R13" s="1" t="s">
        <v>117</v>
      </c>
      <c r="S13" s="1">
        <v>5.6</v>
      </c>
      <c r="T13" s="1">
        <v>0.54</v>
      </c>
      <c r="U13" s="1">
        <v>0.17</v>
      </c>
      <c r="V13" s="1">
        <v>0.09</v>
      </c>
    </row>
    <row r="14" spans="2:22" x14ac:dyDescent="0.2">
      <c r="B14" s="326"/>
      <c r="C14" s="337"/>
      <c r="D14" s="68" t="s">
        <v>59</v>
      </c>
      <c r="E14" s="68">
        <v>162</v>
      </c>
      <c r="F14" s="68">
        <v>0.15</v>
      </c>
      <c r="G14" s="68">
        <v>0.37</v>
      </c>
      <c r="H14" s="68">
        <v>0.52</v>
      </c>
      <c r="I14" s="65">
        <f t="shared" si="2"/>
        <v>0.31000000000000005</v>
      </c>
      <c r="J14" s="68" t="s">
        <v>131</v>
      </c>
      <c r="K14" s="68">
        <v>0.32</v>
      </c>
      <c r="L14" s="68">
        <v>0.21</v>
      </c>
      <c r="M14" s="72">
        <f t="shared" si="3"/>
        <v>0.15500000000000003</v>
      </c>
      <c r="P14" s="1" t="s">
        <v>34</v>
      </c>
      <c r="Q14" s="1" t="s">
        <v>611</v>
      </c>
      <c r="R14" s="1" t="s">
        <v>31</v>
      </c>
      <c r="S14" s="1">
        <v>6.1</v>
      </c>
      <c r="T14" s="1">
        <v>0.53</v>
      </c>
      <c r="U14" s="1">
        <v>0.25</v>
      </c>
      <c r="V14" s="1">
        <v>0.13</v>
      </c>
    </row>
    <row r="15" spans="2:22" x14ac:dyDescent="0.2">
      <c r="B15" s="326"/>
      <c r="C15" s="335" t="s">
        <v>610</v>
      </c>
      <c r="D15" s="58" t="s">
        <v>117</v>
      </c>
      <c r="E15" s="57">
        <v>384</v>
      </c>
      <c r="F15" s="57">
        <v>0.18</v>
      </c>
      <c r="G15" s="57">
        <v>0.32</v>
      </c>
      <c r="H15" s="64">
        <v>0.5</v>
      </c>
      <c r="I15" s="64">
        <f t="shared" si="2"/>
        <v>0.35</v>
      </c>
      <c r="J15" s="57" t="s">
        <v>131</v>
      </c>
      <c r="K15" s="57">
        <v>0.28999999999999998</v>
      </c>
      <c r="L15" s="57">
        <v>0.15</v>
      </c>
      <c r="M15" s="71">
        <f t="shared" si="3"/>
        <v>0.17499999999999999</v>
      </c>
      <c r="P15" s="1" t="s">
        <v>34</v>
      </c>
      <c r="Q15" s="1" t="s">
        <v>610</v>
      </c>
      <c r="R15" s="1" t="s">
        <v>6</v>
      </c>
      <c r="S15" s="1">
        <v>138</v>
      </c>
      <c r="T15" s="1">
        <v>0.55000000000000004</v>
      </c>
      <c r="U15" s="1">
        <v>0.22</v>
      </c>
      <c r="V15" s="1">
        <v>0.11</v>
      </c>
    </row>
    <row r="16" spans="2:22" x14ac:dyDescent="0.2">
      <c r="B16" s="326"/>
      <c r="C16" s="336"/>
      <c r="D16" s="57" t="s">
        <v>118</v>
      </c>
      <c r="E16" s="57">
        <v>234</v>
      </c>
      <c r="F16" s="57">
        <v>0.17</v>
      </c>
      <c r="G16" s="57">
        <v>0.35</v>
      </c>
      <c r="H16" s="57">
        <v>0.52</v>
      </c>
      <c r="I16" s="64">
        <f t="shared" si="2"/>
        <v>0.33</v>
      </c>
      <c r="J16" s="57" t="s">
        <v>131</v>
      </c>
      <c r="K16" s="57">
        <v>0.33</v>
      </c>
      <c r="L16" s="57">
        <v>0.19</v>
      </c>
      <c r="M16" s="71">
        <f t="shared" si="3"/>
        <v>0.16500000000000001</v>
      </c>
      <c r="P16" s="1" t="s">
        <v>34</v>
      </c>
      <c r="Q16" s="1" t="s">
        <v>610</v>
      </c>
      <c r="R16" s="1" t="s">
        <v>68</v>
      </c>
      <c r="S16" s="1">
        <v>144</v>
      </c>
      <c r="T16" s="1">
        <v>0.52</v>
      </c>
      <c r="U16" s="1">
        <v>0.28999999999999998</v>
      </c>
      <c r="V16" s="1">
        <v>0.15</v>
      </c>
    </row>
    <row r="17" spans="1:22" x14ac:dyDescent="0.2">
      <c r="B17" s="326"/>
      <c r="C17" s="336"/>
      <c r="D17" s="67" t="s">
        <v>6</v>
      </c>
      <c r="E17" s="57">
        <v>138</v>
      </c>
      <c r="F17" s="57">
        <v>7.0000000000000007E-2</v>
      </c>
      <c r="G17" s="57">
        <v>0.48</v>
      </c>
      <c r="H17" s="57">
        <v>0.55000000000000004</v>
      </c>
      <c r="I17" s="64">
        <f t="shared" si="2"/>
        <v>0.22000000000000003</v>
      </c>
      <c r="J17" s="57" t="s">
        <v>131</v>
      </c>
      <c r="K17" s="57">
        <v>0.44</v>
      </c>
      <c r="L17" s="57">
        <v>0.33</v>
      </c>
      <c r="M17" s="71">
        <f t="shared" si="3"/>
        <v>0.11000000000000001</v>
      </c>
      <c r="P17" s="1" t="s">
        <v>34</v>
      </c>
      <c r="Q17" s="1" t="s">
        <v>610</v>
      </c>
      <c r="R17" s="1" t="s">
        <v>117</v>
      </c>
      <c r="S17" s="1">
        <v>384</v>
      </c>
      <c r="T17" s="24">
        <v>0.5</v>
      </c>
      <c r="U17" s="1">
        <v>0.35</v>
      </c>
      <c r="V17" s="1">
        <v>0.18</v>
      </c>
    </row>
    <row r="18" spans="1:22" x14ac:dyDescent="0.2">
      <c r="B18" s="326"/>
      <c r="C18" s="336"/>
      <c r="D18" s="67" t="s">
        <v>31</v>
      </c>
      <c r="E18" s="57">
        <v>1584</v>
      </c>
      <c r="F18" s="64">
        <v>0.2</v>
      </c>
      <c r="G18" s="57">
        <v>0.22</v>
      </c>
      <c r="H18" s="57">
        <v>0.42</v>
      </c>
      <c r="I18" s="64">
        <f t="shared" si="2"/>
        <v>0.32999999999999996</v>
      </c>
      <c r="J18" s="57" t="s">
        <v>131</v>
      </c>
      <c r="K18" s="57">
        <v>0.18</v>
      </c>
      <c r="L18" s="57">
        <v>0.09</v>
      </c>
      <c r="M18" s="71">
        <f t="shared" si="3"/>
        <v>0.16499999999999998</v>
      </c>
      <c r="P18" s="1" t="s">
        <v>34</v>
      </c>
      <c r="Q18" s="1" t="s">
        <v>610</v>
      </c>
      <c r="R18" s="1" t="s">
        <v>31</v>
      </c>
      <c r="S18" s="1">
        <v>1584</v>
      </c>
      <c r="T18" s="1">
        <v>0.42</v>
      </c>
      <c r="U18" s="1">
        <v>0.33</v>
      </c>
      <c r="V18" s="1">
        <v>0.17</v>
      </c>
    </row>
    <row r="19" spans="1:22" x14ac:dyDescent="0.2">
      <c r="B19" s="326"/>
      <c r="C19" s="337"/>
      <c r="D19" s="68" t="s">
        <v>68</v>
      </c>
      <c r="E19" s="59">
        <v>144</v>
      </c>
      <c r="F19" s="59">
        <v>0.14000000000000001</v>
      </c>
      <c r="G19" s="59">
        <v>0.38</v>
      </c>
      <c r="H19" s="59">
        <v>0.52</v>
      </c>
      <c r="I19" s="65">
        <f t="shared" si="2"/>
        <v>0.29000000000000004</v>
      </c>
      <c r="J19" s="59" t="s">
        <v>131</v>
      </c>
      <c r="K19" s="59">
        <v>0.35</v>
      </c>
      <c r="L19" s="59">
        <v>0.23</v>
      </c>
      <c r="M19" s="72">
        <f t="shared" si="3"/>
        <v>0.14500000000000002</v>
      </c>
      <c r="P19" s="1" t="s">
        <v>34</v>
      </c>
      <c r="Q19" s="1" t="s">
        <v>610</v>
      </c>
      <c r="R19" s="1" t="s">
        <v>118</v>
      </c>
      <c r="S19" s="1">
        <v>234</v>
      </c>
      <c r="T19" s="1">
        <v>0.52</v>
      </c>
      <c r="U19" s="1">
        <v>0.33</v>
      </c>
      <c r="V19" s="1">
        <v>0.17</v>
      </c>
    </row>
    <row r="20" spans="1:22" s="32" customFormat="1" x14ac:dyDescent="0.2">
      <c r="A20" s="62"/>
      <c r="B20" s="326"/>
      <c r="C20" s="335" t="s">
        <v>611</v>
      </c>
      <c r="D20" s="67" t="s">
        <v>31</v>
      </c>
      <c r="E20" s="57">
        <v>6.1</v>
      </c>
      <c r="F20" s="57">
        <v>0.08</v>
      </c>
      <c r="G20" s="57">
        <v>0.45</v>
      </c>
      <c r="H20" s="57">
        <v>0.53</v>
      </c>
      <c r="I20" s="64">
        <f t="shared" si="2"/>
        <v>0.25</v>
      </c>
      <c r="J20" s="57" t="s">
        <v>131</v>
      </c>
      <c r="K20" s="57">
        <v>0.34</v>
      </c>
      <c r="L20" s="57">
        <v>0.28000000000000003</v>
      </c>
      <c r="M20" s="71">
        <f t="shared" si="3"/>
        <v>0.125</v>
      </c>
      <c r="N20" s="62"/>
      <c r="P20" s="81" t="s">
        <v>137</v>
      </c>
      <c r="Q20" s="81" t="s">
        <v>608</v>
      </c>
      <c r="R20" s="81" t="s">
        <v>136</v>
      </c>
      <c r="S20" s="83">
        <v>239</v>
      </c>
      <c r="T20" s="83">
        <v>0.43</v>
      </c>
      <c r="U20" s="83">
        <v>0.39</v>
      </c>
      <c r="V20" s="84">
        <v>0.2</v>
      </c>
    </row>
    <row r="21" spans="1:22" s="32" customFormat="1" x14ac:dyDescent="0.2">
      <c r="A21" s="62"/>
      <c r="B21" s="326"/>
      <c r="C21" s="336"/>
      <c r="D21" s="67" t="s">
        <v>68</v>
      </c>
      <c r="E21" s="57">
        <v>3.2</v>
      </c>
      <c r="F21" s="64">
        <v>0.1</v>
      </c>
      <c r="G21" s="57">
        <v>0.45</v>
      </c>
      <c r="H21" s="57">
        <v>0.55000000000000004</v>
      </c>
      <c r="I21" s="64">
        <f t="shared" si="2"/>
        <v>0.28000000000000003</v>
      </c>
      <c r="J21" s="57" t="s">
        <v>131</v>
      </c>
      <c r="K21" s="57">
        <v>0.37</v>
      </c>
      <c r="L21" s="57">
        <v>0.27</v>
      </c>
      <c r="M21" s="71">
        <f t="shared" si="3"/>
        <v>0.14000000000000001</v>
      </c>
      <c r="N21" s="62"/>
      <c r="P21" s="81" t="s">
        <v>137</v>
      </c>
      <c r="Q21" s="81" t="s">
        <v>608</v>
      </c>
      <c r="R21" s="81" t="s">
        <v>51</v>
      </c>
      <c r="S21" s="83">
        <v>219</v>
      </c>
      <c r="T21" s="83">
        <v>0.43</v>
      </c>
      <c r="U21" s="83">
        <v>0.32</v>
      </c>
      <c r="V21" s="83">
        <v>0.16</v>
      </c>
    </row>
    <row r="22" spans="1:22" s="32" customFormat="1" x14ac:dyDescent="0.2">
      <c r="A22" s="62"/>
      <c r="B22" s="327"/>
      <c r="C22" s="337"/>
      <c r="D22" s="59" t="s">
        <v>117</v>
      </c>
      <c r="E22" s="59">
        <v>5.6</v>
      </c>
      <c r="F22" s="59">
        <v>0.05</v>
      </c>
      <c r="G22" s="59">
        <v>0.49</v>
      </c>
      <c r="H22" s="59">
        <v>0.54</v>
      </c>
      <c r="I22" s="65">
        <f t="shared" si="2"/>
        <v>0.17000000000000004</v>
      </c>
      <c r="J22" s="59" t="s">
        <v>131</v>
      </c>
      <c r="K22" s="59">
        <v>0.44</v>
      </c>
      <c r="L22" s="59">
        <v>0.37</v>
      </c>
      <c r="M22" s="72">
        <f t="shared" si="3"/>
        <v>8.500000000000002E-2</v>
      </c>
      <c r="N22" s="62"/>
      <c r="P22" s="81" t="s">
        <v>137</v>
      </c>
      <c r="Q22" s="81" t="s">
        <v>608</v>
      </c>
      <c r="R22" s="81" t="s">
        <v>51</v>
      </c>
      <c r="S22" s="83">
        <v>60</v>
      </c>
      <c r="T22" s="83">
        <v>0.44</v>
      </c>
      <c r="U22" s="83">
        <v>0.33</v>
      </c>
      <c r="V22" s="83">
        <v>0.17</v>
      </c>
    </row>
    <row r="23" spans="1:22" s="32" customFormat="1" x14ac:dyDescent="0.2">
      <c r="A23" s="62"/>
      <c r="B23" s="325" t="s">
        <v>137</v>
      </c>
      <c r="C23" s="335" t="s">
        <v>608</v>
      </c>
      <c r="D23" s="67" t="s">
        <v>51</v>
      </c>
      <c r="E23" s="57">
        <v>219</v>
      </c>
      <c r="F23" s="57">
        <v>0.19</v>
      </c>
      <c r="G23" s="57">
        <v>0.24</v>
      </c>
      <c r="H23" s="57">
        <v>0.43</v>
      </c>
      <c r="I23" s="64">
        <f t="shared" si="2"/>
        <v>0.32</v>
      </c>
      <c r="J23" s="57" t="s">
        <v>131</v>
      </c>
      <c r="K23" s="57">
        <v>0.15</v>
      </c>
      <c r="L23" s="57">
        <v>0.11</v>
      </c>
      <c r="M23" s="71">
        <f t="shared" si="3"/>
        <v>0.16</v>
      </c>
      <c r="N23" s="62"/>
      <c r="P23" s="81" t="s">
        <v>137</v>
      </c>
      <c r="Q23" s="81" t="s">
        <v>608</v>
      </c>
      <c r="R23" s="81" t="s">
        <v>31</v>
      </c>
      <c r="S23" s="83">
        <v>116</v>
      </c>
      <c r="T23" s="83">
        <v>0.39</v>
      </c>
      <c r="U23" s="83">
        <v>0.34</v>
      </c>
      <c r="V23" s="83">
        <v>0.17</v>
      </c>
    </row>
    <row r="24" spans="1:22" s="32" customFormat="1" x14ac:dyDescent="0.2">
      <c r="A24" s="62"/>
      <c r="B24" s="326"/>
      <c r="C24" s="336"/>
      <c r="D24" s="57" t="s">
        <v>136</v>
      </c>
      <c r="E24" s="57">
        <v>239</v>
      </c>
      <c r="F24" s="57">
        <v>0.26</v>
      </c>
      <c r="G24" s="57">
        <v>0.17</v>
      </c>
      <c r="H24" s="57">
        <v>0.43</v>
      </c>
      <c r="I24" s="64">
        <f t="shared" si="2"/>
        <v>0.39</v>
      </c>
      <c r="J24" s="57" t="s">
        <v>131</v>
      </c>
      <c r="K24" s="57">
        <v>0.08</v>
      </c>
      <c r="L24" s="57">
        <v>0.04</v>
      </c>
      <c r="M24" s="71">
        <f t="shared" si="3"/>
        <v>0.19500000000000001</v>
      </c>
      <c r="N24" s="62"/>
      <c r="P24" s="81" t="s">
        <v>137</v>
      </c>
      <c r="Q24" s="81" t="s">
        <v>609</v>
      </c>
      <c r="R24" s="81" t="s">
        <v>6</v>
      </c>
      <c r="S24" s="83">
        <v>26</v>
      </c>
      <c r="T24" s="83">
        <v>0.49</v>
      </c>
      <c r="U24" s="83">
        <v>0.31</v>
      </c>
      <c r="V24" s="83">
        <v>0.16</v>
      </c>
    </row>
    <row r="25" spans="1:22" s="32" customFormat="1" x14ac:dyDescent="0.2">
      <c r="A25" s="62"/>
      <c r="B25" s="326"/>
      <c r="C25" s="336"/>
      <c r="D25" s="67" t="s">
        <v>31</v>
      </c>
      <c r="E25" s="57">
        <v>116</v>
      </c>
      <c r="F25" s="57">
        <v>0.27</v>
      </c>
      <c r="G25" s="64">
        <v>0.1</v>
      </c>
      <c r="H25" s="57">
        <v>0.39</v>
      </c>
      <c r="I25" s="64">
        <f t="shared" si="2"/>
        <v>0.34</v>
      </c>
      <c r="J25" s="57" t="s">
        <v>131</v>
      </c>
      <c r="K25" s="64">
        <v>0.1</v>
      </c>
      <c r="L25" s="57">
        <v>0.05</v>
      </c>
      <c r="M25" s="71">
        <f t="shared" si="3"/>
        <v>0.17</v>
      </c>
      <c r="N25" s="62"/>
      <c r="P25" s="81" t="s">
        <v>137</v>
      </c>
      <c r="Q25" s="81" t="s">
        <v>609</v>
      </c>
      <c r="R25" s="81" t="s">
        <v>51</v>
      </c>
      <c r="S25" s="83">
        <v>40</v>
      </c>
      <c r="T25" s="83">
        <v>0.47</v>
      </c>
      <c r="U25" s="83">
        <v>0.33</v>
      </c>
      <c r="V25" s="83">
        <v>0.17</v>
      </c>
    </row>
    <row r="26" spans="1:22" s="32" customFormat="1" x14ac:dyDescent="0.2">
      <c r="A26" s="62"/>
      <c r="B26" s="326"/>
      <c r="C26" s="337"/>
      <c r="D26" s="68" t="s">
        <v>51</v>
      </c>
      <c r="E26" s="59">
        <v>60</v>
      </c>
      <c r="F26" s="59">
        <v>0.28999999999999998</v>
      </c>
      <c r="G26" s="59">
        <v>0.15</v>
      </c>
      <c r="H26" s="59">
        <v>0.44</v>
      </c>
      <c r="I26" s="65">
        <f t="shared" si="2"/>
        <v>0.33</v>
      </c>
      <c r="J26" s="59" t="s">
        <v>131</v>
      </c>
      <c r="K26" s="59">
        <v>0.16</v>
      </c>
      <c r="L26" s="59">
        <v>0.11</v>
      </c>
      <c r="M26" s="72">
        <f t="shared" si="3"/>
        <v>0.16500000000000001</v>
      </c>
      <c r="N26" s="62"/>
      <c r="P26" s="81" t="s">
        <v>137</v>
      </c>
      <c r="Q26" s="81" t="s">
        <v>609</v>
      </c>
      <c r="R26" s="81" t="s">
        <v>32</v>
      </c>
      <c r="S26" s="83">
        <v>142</v>
      </c>
      <c r="T26" s="83">
        <v>0.42</v>
      </c>
      <c r="U26" s="83">
        <v>0.31</v>
      </c>
      <c r="V26" s="83">
        <v>0.16</v>
      </c>
    </row>
    <row r="27" spans="1:22" s="32" customFormat="1" x14ac:dyDescent="0.2">
      <c r="A27" s="62"/>
      <c r="B27" s="326"/>
      <c r="C27" s="335" t="s">
        <v>609</v>
      </c>
      <c r="D27" s="67" t="s">
        <v>32</v>
      </c>
      <c r="E27" s="57">
        <v>142</v>
      </c>
      <c r="F27" s="57">
        <v>0.28999999999999998</v>
      </c>
      <c r="G27" s="57">
        <v>0.13</v>
      </c>
      <c r="H27" s="57">
        <v>0.42</v>
      </c>
      <c r="I27" s="64">
        <f t="shared" si="2"/>
        <v>0.31</v>
      </c>
      <c r="J27" s="57" t="s">
        <v>131</v>
      </c>
      <c r="K27" s="57">
        <v>0.16</v>
      </c>
      <c r="L27" s="57">
        <v>0.11</v>
      </c>
      <c r="M27" s="71">
        <f t="shared" si="3"/>
        <v>0.155</v>
      </c>
      <c r="N27" s="62"/>
      <c r="P27" s="81" t="s">
        <v>176</v>
      </c>
      <c r="Q27" s="81" t="s">
        <v>609</v>
      </c>
      <c r="R27" s="81" t="s">
        <v>6</v>
      </c>
      <c r="S27" s="83">
        <v>244.5</v>
      </c>
      <c r="T27" s="83">
        <v>0.56000000000000005</v>
      </c>
      <c r="U27" s="83">
        <v>0.28999999999999998</v>
      </c>
      <c r="V27" s="83">
        <v>0.15</v>
      </c>
    </row>
    <row r="28" spans="1:22" s="32" customFormat="1" x14ac:dyDescent="0.2">
      <c r="A28" s="62"/>
      <c r="B28" s="326"/>
      <c r="C28" s="336"/>
      <c r="D28" s="67" t="s">
        <v>51</v>
      </c>
      <c r="E28" s="57">
        <v>40</v>
      </c>
      <c r="F28" s="57">
        <v>0.34</v>
      </c>
      <c r="G28" s="57">
        <v>0.13</v>
      </c>
      <c r="H28" s="57">
        <v>0.47</v>
      </c>
      <c r="I28" s="64">
        <f t="shared" si="2"/>
        <v>0.32999999999999996</v>
      </c>
      <c r="J28" s="57" t="s">
        <v>131</v>
      </c>
      <c r="K28" s="57">
        <v>0.21</v>
      </c>
      <c r="L28" s="57">
        <v>0.14000000000000001</v>
      </c>
      <c r="M28" s="71">
        <f t="shared" si="3"/>
        <v>0.16499999999999998</v>
      </c>
      <c r="N28" s="62"/>
      <c r="P28" s="81" t="s">
        <v>176</v>
      </c>
      <c r="Q28" s="81" t="s">
        <v>609</v>
      </c>
      <c r="R28" s="81" t="s">
        <v>194</v>
      </c>
      <c r="S28" s="83">
        <v>237.8</v>
      </c>
      <c r="T28" s="83">
        <v>0.56999999999999995</v>
      </c>
      <c r="U28" s="83">
        <v>0.25</v>
      </c>
      <c r="V28" s="83">
        <v>0.13</v>
      </c>
    </row>
    <row r="29" spans="1:22" s="32" customFormat="1" x14ac:dyDescent="0.2">
      <c r="A29" s="62"/>
      <c r="B29" s="327"/>
      <c r="C29" s="337"/>
      <c r="D29" s="68" t="s">
        <v>6</v>
      </c>
      <c r="E29" s="59">
        <v>26</v>
      </c>
      <c r="F29" s="59">
        <v>0.34</v>
      </c>
      <c r="G29" s="59">
        <v>0.15</v>
      </c>
      <c r="H29" s="59">
        <v>0.49</v>
      </c>
      <c r="I29" s="65">
        <f t="shared" si="2"/>
        <v>0.31</v>
      </c>
      <c r="J29" s="59" t="s">
        <v>131</v>
      </c>
      <c r="K29" s="59">
        <v>0.27</v>
      </c>
      <c r="L29" s="59">
        <v>0.18</v>
      </c>
      <c r="M29" s="72">
        <f t="shared" si="3"/>
        <v>0.155</v>
      </c>
      <c r="N29" s="62"/>
      <c r="P29" s="81" t="s">
        <v>187</v>
      </c>
      <c r="Q29" s="81" t="s">
        <v>608</v>
      </c>
      <c r="R29" s="81" t="s">
        <v>2</v>
      </c>
      <c r="S29" s="83">
        <v>84</v>
      </c>
      <c r="T29" s="83">
        <v>0.38</v>
      </c>
      <c r="U29" s="83">
        <v>0.35</v>
      </c>
      <c r="V29" s="83">
        <v>0.18</v>
      </c>
    </row>
    <row r="30" spans="1:22" s="32" customFormat="1" x14ac:dyDescent="0.2">
      <c r="A30" s="62"/>
      <c r="B30" s="326" t="s">
        <v>176</v>
      </c>
      <c r="C30" s="335" t="s">
        <v>609</v>
      </c>
      <c r="D30" s="67" t="s">
        <v>6</v>
      </c>
      <c r="E30" s="57">
        <v>244.5</v>
      </c>
      <c r="F30" s="57">
        <v>0.14000000000000001</v>
      </c>
      <c r="G30" s="57">
        <v>0.42</v>
      </c>
      <c r="H30" s="57">
        <v>0.56000000000000005</v>
      </c>
      <c r="I30" s="64">
        <f t="shared" si="2"/>
        <v>0.29000000000000004</v>
      </c>
      <c r="J30" s="45" t="s">
        <v>131</v>
      </c>
      <c r="K30" s="57">
        <v>0.42</v>
      </c>
      <c r="L30" s="57">
        <v>0.27</v>
      </c>
      <c r="M30" s="71">
        <f t="shared" si="3"/>
        <v>0.14500000000000002</v>
      </c>
      <c r="N30" s="62"/>
      <c r="P30" s="81" t="s">
        <v>187</v>
      </c>
      <c r="Q30" s="81" t="s">
        <v>608</v>
      </c>
      <c r="R30" s="81" t="s">
        <v>31</v>
      </c>
      <c r="S30" s="83">
        <v>96</v>
      </c>
      <c r="T30" s="83">
        <v>0.36</v>
      </c>
      <c r="U30" s="83">
        <v>0.28999999999999998</v>
      </c>
      <c r="V30" s="83">
        <v>0.15</v>
      </c>
    </row>
    <row r="31" spans="1:22" s="32" customFormat="1" x14ac:dyDescent="0.2">
      <c r="A31" s="62"/>
      <c r="B31" s="327"/>
      <c r="C31" s="337"/>
      <c r="D31" s="68" t="s">
        <v>194</v>
      </c>
      <c r="E31" s="59">
        <v>237.8</v>
      </c>
      <c r="F31" s="59">
        <v>0.15</v>
      </c>
      <c r="G31" s="59">
        <v>0.42</v>
      </c>
      <c r="H31" s="59">
        <v>0.56999999999999995</v>
      </c>
      <c r="I31" s="65">
        <f t="shared" si="2"/>
        <v>0.24999999999999994</v>
      </c>
      <c r="J31" s="59" t="s">
        <v>131</v>
      </c>
      <c r="K31" s="59">
        <v>0.41</v>
      </c>
      <c r="L31" s="59">
        <v>0.32</v>
      </c>
      <c r="M31" s="72">
        <f t="shared" si="3"/>
        <v>0.12499999999999997</v>
      </c>
      <c r="N31" s="62"/>
      <c r="P31" s="81" t="s">
        <v>187</v>
      </c>
      <c r="Q31" s="81" t="s">
        <v>609</v>
      </c>
      <c r="R31" s="81" t="s">
        <v>136</v>
      </c>
      <c r="S31" s="83">
        <v>96</v>
      </c>
      <c r="T31" s="84">
        <v>0.4</v>
      </c>
      <c r="U31" s="83">
        <v>0.37</v>
      </c>
      <c r="V31" s="83">
        <v>0.19</v>
      </c>
    </row>
    <row r="32" spans="1:22" s="32" customFormat="1" x14ac:dyDescent="0.2">
      <c r="A32" s="62"/>
      <c r="B32" s="325" t="s">
        <v>187</v>
      </c>
      <c r="C32" s="342" t="s">
        <v>608</v>
      </c>
      <c r="D32" s="58" t="s">
        <v>185</v>
      </c>
      <c r="E32" s="58">
        <v>84</v>
      </c>
      <c r="F32" s="58" t="s">
        <v>131</v>
      </c>
      <c r="G32" s="58" t="s">
        <v>131</v>
      </c>
      <c r="H32" s="63">
        <v>0.38</v>
      </c>
      <c r="I32" s="64">
        <f t="shared" si="2"/>
        <v>0.35</v>
      </c>
      <c r="J32" s="58" t="s">
        <v>131</v>
      </c>
      <c r="K32" s="58">
        <v>0.12</v>
      </c>
      <c r="L32" s="58">
        <v>0.03</v>
      </c>
      <c r="M32" s="71">
        <f t="shared" si="3"/>
        <v>0.17499999999999999</v>
      </c>
      <c r="N32" s="62"/>
      <c r="P32" s="81" t="s">
        <v>187</v>
      </c>
      <c r="Q32" s="81" t="s">
        <v>609</v>
      </c>
      <c r="R32" s="81" t="s">
        <v>6</v>
      </c>
      <c r="S32" s="83">
        <v>12</v>
      </c>
      <c r="T32" s="83">
        <v>0.37</v>
      </c>
      <c r="U32" s="83">
        <v>0.34</v>
      </c>
      <c r="V32" s="83">
        <v>0.17</v>
      </c>
    </row>
    <row r="33" spans="1:22" s="32" customFormat="1" x14ac:dyDescent="0.2">
      <c r="A33" s="62"/>
      <c r="B33" s="326"/>
      <c r="C33" s="343"/>
      <c r="D33" s="57" t="s">
        <v>186</v>
      </c>
      <c r="E33" s="57">
        <v>96</v>
      </c>
      <c r="F33" s="57" t="s">
        <v>131</v>
      </c>
      <c r="G33" s="57" t="s">
        <v>131</v>
      </c>
      <c r="H33" s="65">
        <v>0.36</v>
      </c>
      <c r="I33" s="65">
        <f t="shared" si="2"/>
        <v>0.28999999999999998</v>
      </c>
      <c r="J33" s="59" t="s">
        <v>131</v>
      </c>
      <c r="K33" s="59">
        <v>0.11</v>
      </c>
      <c r="L33" s="59">
        <v>7.0000000000000007E-2</v>
      </c>
      <c r="M33" s="72">
        <f t="shared" si="3"/>
        <v>0.14499999999999999</v>
      </c>
      <c r="N33" s="62"/>
      <c r="P33" s="81" t="s">
        <v>187</v>
      </c>
      <c r="Q33" s="81" t="s">
        <v>609</v>
      </c>
      <c r="R33" s="81" t="s">
        <v>51</v>
      </c>
      <c r="S33" s="83">
        <v>66</v>
      </c>
      <c r="T33" s="83">
        <v>0.41</v>
      </c>
      <c r="U33" s="83">
        <v>0.38</v>
      </c>
      <c r="V33" s="83">
        <v>0.19</v>
      </c>
    </row>
    <row r="34" spans="1:22" s="32" customFormat="1" x14ac:dyDescent="0.2">
      <c r="A34" s="62"/>
      <c r="B34" s="326"/>
      <c r="C34" s="335" t="s">
        <v>609</v>
      </c>
      <c r="D34" s="66" t="s">
        <v>32</v>
      </c>
      <c r="E34" s="58">
        <v>12</v>
      </c>
      <c r="F34" s="58" t="s">
        <v>131</v>
      </c>
      <c r="G34" s="58" t="s">
        <v>131</v>
      </c>
      <c r="H34" s="64">
        <v>0.33</v>
      </c>
      <c r="I34" s="64">
        <f t="shared" si="2"/>
        <v>0.23</v>
      </c>
      <c r="J34" s="57" t="s">
        <v>131</v>
      </c>
      <c r="K34" s="64">
        <v>0.2</v>
      </c>
      <c r="L34" s="64">
        <v>0.1</v>
      </c>
      <c r="M34" s="71">
        <f t="shared" si="3"/>
        <v>0.115</v>
      </c>
      <c r="N34" s="62"/>
      <c r="P34" s="81" t="s">
        <v>187</v>
      </c>
      <c r="Q34" s="81" t="s">
        <v>609</v>
      </c>
      <c r="R34" s="81" t="s">
        <v>31</v>
      </c>
      <c r="S34" s="83">
        <v>204</v>
      </c>
      <c r="T34" s="83">
        <v>0.36</v>
      </c>
      <c r="U34" s="83">
        <v>0.33</v>
      </c>
      <c r="V34" s="83">
        <v>0.17</v>
      </c>
    </row>
    <row r="35" spans="1:22" s="32" customFormat="1" x14ac:dyDescent="0.2">
      <c r="A35" s="62"/>
      <c r="B35" s="326"/>
      <c r="C35" s="336"/>
      <c r="D35" s="67" t="s">
        <v>51</v>
      </c>
      <c r="E35" s="57">
        <v>66</v>
      </c>
      <c r="F35" s="57" t="s">
        <v>131</v>
      </c>
      <c r="G35" s="57" t="s">
        <v>131</v>
      </c>
      <c r="H35" s="64">
        <v>0.41</v>
      </c>
      <c r="I35" s="64">
        <f t="shared" ref="I35:I55" si="4">H35-L35</f>
        <v>0.38</v>
      </c>
      <c r="J35" s="57" t="s">
        <v>131</v>
      </c>
      <c r="K35" s="57">
        <v>0.08</v>
      </c>
      <c r="L35" s="57">
        <v>0.03</v>
      </c>
      <c r="M35" s="71">
        <f t="shared" ref="M35:M55" si="5">(H35-L35)/2</f>
        <v>0.19</v>
      </c>
      <c r="N35" s="62"/>
      <c r="P35" s="81" t="s">
        <v>187</v>
      </c>
      <c r="Q35" s="81" t="s">
        <v>609</v>
      </c>
      <c r="R35" s="81" t="s">
        <v>32</v>
      </c>
      <c r="S35" s="83">
        <v>12</v>
      </c>
      <c r="T35" s="83">
        <v>0.33</v>
      </c>
      <c r="U35" s="83">
        <v>0.23</v>
      </c>
      <c r="V35" s="83">
        <v>0.12</v>
      </c>
    </row>
    <row r="36" spans="1:22" s="32" customFormat="1" x14ac:dyDescent="0.2">
      <c r="A36" s="62"/>
      <c r="B36" s="326"/>
      <c r="C36" s="336"/>
      <c r="D36" s="67" t="s">
        <v>6</v>
      </c>
      <c r="E36" s="57">
        <v>12</v>
      </c>
      <c r="F36" s="57" t="s">
        <v>131</v>
      </c>
      <c r="G36" s="57" t="s">
        <v>131</v>
      </c>
      <c r="H36" s="64">
        <v>0.37</v>
      </c>
      <c r="I36" s="64">
        <f t="shared" si="4"/>
        <v>0.33999999999999997</v>
      </c>
      <c r="J36" s="57" t="s">
        <v>131</v>
      </c>
      <c r="K36" s="57">
        <v>0.12</v>
      </c>
      <c r="L36" s="57">
        <v>0.03</v>
      </c>
      <c r="M36" s="71">
        <f t="shared" si="5"/>
        <v>0.16999999999999998</v>
      </c>
      <c r="N36" s="62"/>
      <c r="P36" s="81" t="s">
        <v>187</v>
      </c>
      <c r="Q36" s="81" t="s">
        <v>609</v>
      </c>
      <c r="R36" s="81" t="s">
        <v>194</v>
      </c>
      <c r="S36" s="83">
        <v>3</v>
      </c>
      <c r="T36" s="83">
        <v>0.48</v>
      </c>
      <c r="U36" s="83">
        <v>0.23</v>
      </c>
      <c r="V36" s="83">
        <v>0.12</v>
      </c>
    </row>
    <row r="37" spans="1:22" s="32" customFormat="1" x14ac:dyDescent="0.2">
      <c r="A37" s="62"/>
      <c r="B37" s="326"/>
      <c r="C37" s="336"/>
      <c r="D37" s="57" t="s">
        <v>136</v>
      </c>
      <c r="E37" s="57">
        <v>96</v>
      </c>
      <c r="F37" s="57" t="s">
        <v>131</v>
      </c>
      <c r="G37" s="57" t="s">
        <v>131</v>
      </c>
      <c r="H37" s="64">
        <v>0.4</v>
      </c>
      <c r="I37" s="64">
        <f t="shared" si="4"/>
        <v>0.37</v>
      </c>
      <c r="J37" s="57" t="s">
        <v>131</v>
      </c>
      <c r="K37" s="57">
        <v>0.08</v>
      </c>
      <c r="L37" s="57">
        <v>0.03</v>
      </c>
      <c r="M37" s="71">
        <f t="shared" si="5"/>
        <v>0.185</v>
      </c>
      <c r="N37" s="62"/>
      <c r="P37" s="81" t="s">
        <v>230</v>
      </c>
      <c r="Q37" s="81" t="s">
        <v>609</v>
      </c>
      <c r="R37" s="81" t="s">
        <v>31</v>
      </c>
      <c r="S37" s="83">
        <v>30</v>
      </c>
      <c r="T37" s="84">
        <v>0.4</v>
      </c>
      <c r="U37" s="83">
        <v>0.35</v>
      </c>
      <c r="V37" s="83">
        <v>0.18</v>
      </c>
    </row>
    <row r="38" spans="1:22" s="32" customFormat="1" x14ac:dyDescent="0.2">
      <c r="A38" s="62"/>
      <c r="B38" s="326"/>
      <c r="C38" s="336"/>
      <c r="D38" s="57" t="s">
        <v>186</v>
      </c>
      <c r="E38" s="57">
        <v>204</v>
      </c>
      <c r="F38" s="57" t="s">
        <v>131</v>
      </c>
      <c r="G38" s="57" t="s">
        <v>131</v>
      </c>
      <c r="H38" s="64">
        <v>0.36</v>
      </c>
      <c r="I38" s="64">
        <f t="shared" si="4"/>
        <v>0.32999999999999996</v>
      </c>
      <c r="J38" s="57" t="s">
        <v>131</v>
      </c>
      <c r="K38" s="57">
        <v>0.12</v>
      </c>
      <c r="L38" s="57">
        <v>0.03</v>
      </c>
      <c r="M38" s="71">
        <f t="shared" si="5"/>
        <v>0.16499999999999998</v>
      </c>
      <c r="N38" s="62"/>
      <c r="P38" s="81" t="s">
        <v>288</v>
      </c>
      <c r="Q38" s="81" t="s">
        <v>608</v>
      </c>
      <c r="R38" s="81" t="s">
        <v>51</v>
      </c>
      <c r="S38" s="83">
        <v>0.3</v>
      </c>
      <c r="T38" s="83">
        <v>0.46</v>
      </c>
      <c r="U38" s="83">
        <v>0.17</v>
      </c>
      <c r="V38" s="83">
        <v>0.09</v>
      </c>
    </row>
    <row r="39" spans="1:22" s="32" customFormat="1" x14ac:dyDescent="0.2">
      <c r="A39" s="62"/>
      <c r="B39" s="327"/>
      <c r="C39" s="337"/>
      <c r="D39" s="57" t="s">
        <v>194</v>
      </c>
      <c r="E39" s="57">
        <v>3</v>
      </c>
      <c r="F39" s="57" t="s">
        <v>131</v>
      </c>
      <c r="G39" s="57" t="s">
        <v>131</v>
      </c>
      <c r="H39" s="64">
        <v>0.48</v>
      </c>
      <c r="I39" s="64">
        <f t="shared" si="4"/>
        <v>0.22999999999999998</v>
      </c>
      <c r="J39" s="57" t="s">
        <v>131</v>
      </c>
      <c r="K39" s="57">
        <v>0.33</v>
      </c>
      <c r="L39" s="57">
        <v>0.25</v>
      </c>
      <c r="M39" s="71">
        <f t="shared" si="5"/>
        <v>0.11499999999999999</v>
      </c>
      <c r="N39" s="62"/>
      <c r="P39" s="81" t="s">
        <v>288</v>
      </c>
      <c r="Q39" s="81" t="s">
        <v>608</v>
      </c>
      <c r="R39" s="81" t="s">
        <v>32</v>
      </c>
      <c r="S39" s="83">
        <v>4.5999999999999996</v>
      </c>
      <c r="T39" s="83">
        <v>0.39</v>
      </c>
      <c r="U39" s="83">
        <v>0.21</v>
      </c>
      <c r="V39" s="83">
        <v>0.11</v>
      </c>
    </row>
    <row r="40" spans="1:22" s="32" customFormat="1" x14ac:dyDescent="0.2">
      <c r="A40" s="62"/>
      <c r="B40" s="61" t="s">
        <v>230</v>
      </c>
      <c r="C40" s="69" t="s">
        <v>609</v>
      </c>
      <c r="D40" s="60" t="s">
        <v>186</v>
      </c>
      <c r="E40" s="60">
        <v>30</v>
      </c>
      <c r="F40" s="60">
        <v>0.22</v>
      </c>
      <c r="G40" s="60">
        <v>0.18</v>
      </c>
      <c r="H40" s="56">
        <v>0.4</v>
      </c>
      <c r="I40" s="56">
        <f t="shared" si="4"/>
        <v>0.35000000000000003</v>
      </c>
      <c r="J40" s="60" t="s">
        <v>131</v>
      </c>
      <c r="K40" s="60">
        <v>0.12</v>
      </c>
      <c r="L40" s="60">
        <v>0.05</v>
      </c>
      <c r="M40" s="73">
        <f t="shared" si="5"/>
        <v>0.17500000000000002</v>
      </c>
      <c r="N40" s="62"/>
      <c r="P40" s="81" t="s">
        <v>288</v>
      </c>
      <c r="Q40" s="81" t="s">
        <v>609</v>
      </c>
      <c r="R40" s="81" t="s">
        <v>6</v>
      </c>
      <c r="S40" s="83">
        <v>24</v>
      </c>
      <c r="T40" s="83">
        <v>0.52</v>
      </c>
      <c r="U40" s="83">
        <v>0.27</v>
      </c>
      <c r="V40" s="83">
        <v>0.14000000000000001</v>
      </c>
    </row>
    <row r="41" spans="1:22" s="32" customFormat="1" x14ac:dyDescent="0.2">
      <c r="A41" s="62"/>
      <c r="B41" s="325" t="s">
        <v>288</v>
      </c>
      <c r="C41" s="335" t="s">
        <v>608</v>
      </c>
      <c r="D41" s="57" t="s">
        <v>569</v>
      </c>
      <c r="E41" s="57">
        <v>0.3</v>
      </c>
      <c r="F41" s="57">
        <v>0.12</v>
      </c>
      <c r="G41" s="64">
        <f>H41-F41</f>
        <v>0.34</v>
      </c>
      <c r="H41" s="57">
        <v>0.46</v>
      </c>
      <c r="I41" s="64">
        <f t="shared" si="4"/>
        <v>0.17000000000000004</v>
      </c>
      <c r="J41" s="57" t="s">
        <v>131</v>
      </c>
      <c r="K41" s="57">
        <v>0.36</v>
      </c>
      <c r="L41" s="57">
        <v>0.28999999999999998</v>
      </c>
      <c r="M41" s="71">
        <f t="shared" si="5"/>
        <v>8.500000000000002E-2</v>
      </c>
      <c r="N41" s="57"/>
      <c r="P41" s="81" t="s">
        <v>288</v>
      </c>
      <c r="Q41" s="81" t="s">
        <v>609</v>
      </c>
      <c r="R41" s="81" t="s">
        <v>194</v>
      </c>
      <c r="S41" s="83">
        <v>252</v>
      </c>
      <c r="T41" s="83">
        <v>0.57999999999999996</v>
      </c>
      <c r="U41" s="83">
        <v>0.34</v>
      </c>
      <c r="V41" s="83">
        <v>0.17</v>
      </c>
    </row>
    <row r="42" spans="1:22" s="32" customFormat="1" x14ac:dyDescent="0.2">
      <c r="A42" s="62"/>
      <c r="B42" s="326"/>
      <c r="C42" s="337"/>
      <c r="D42" s="59" t="s">
        <v>221</v>
      </c>
      <c r="E42" s="59">
        <v>4.5999999999999996</v>
      </c>
      <c r="F42" s="59">
        <v>0.15</v>
      </c>
      <c r="G42" s="65">
        <f>H42-F42</f>
        <v>0.24000000000000002</v>
      </c>
      <c r="H42" s="59">
        <v>0.39</v>
      </c>
      <c r="I42" s="65">
        <f t="shared" si="4"/>
        <v>0.21000000000000002</v>
      </c>
      <c r="J42" s="59" t="s">
        <v>131</v>
      </c>
      <c r="K42" s="59">
        <v>0.23</v>
      </c>
      <c r="L42" s="59">
        <v>0.18</v>
      </c>
      <c r="M42" s="72">
        <f t="shared" si="5"/>
        <v>0.10500000000000001</v>
      </c>
      <c r="N42" s="57"/>
      <c r="P42" s="81" t="s">
        <v>291</v>
      </c>
      <c r="Q42" s="81" t="s">
        <v>608</v>
      </c>
      <c r="R42" s="81" t="s">
        <v>6</v>
      </c>
      <c r="S42" s="83">
        <v>18.899999999999999</v>
      </c>
      <c r="T42" s="83">
        <v>0.56000000000000005</v>
      </c>
      <c r="U42" s="83">
        <v>0.28999999999999998</v>
      </c>
      <c r="V42" s="83">
        <v>0.15</v>
      </c>
    </row>
    <row r="43" spans="1:22" s="32" customFormat="1" x14ac:dyDescent="0.2">
      <c r="A43" s="62"/>
      <c r="B43" s="326"/>
      <c r="C43" s="335" t="s">
        <v>609</v>
      </c>
      <c r="D43" s="57" t="s">
        <v>194</v>
      </c>
      <c r="E43" s="57">
        <v>252</v>
      </c>
      <c r="F43" s="57">
        <v>0.15</v>
      </c>
      <c r="G43" s="57">
        <v>0.43</v>
      </c>
      <c r="H43" s="57">
        <v>0.57999999999999996</v>
      </c>
      <c r="I43" s="64">
        <f t="shared" si="4"/>
        <v>0.33999999999999997</v>
      </c>
      <c r="J43" s="57" t="s">
        <v>131</v>
      </c>
      <c r="K43" s="57">
        <v>0.35</v>
      </c>
      <c r="L43" s="57">
        <v>0.24</v>
      </c>
      <c r="M43" s="71">
        <f t="shared" si="5"/>
        <v>0.16999999999999998</v>
      </c>
      <c r="N43" s="62"/>
      <c r="P43" s="81" t="s">
        <v>291</v>
      </c>
      <c r="Q43" s="81" t="s">
        <v>612</v>
      </c>
      <c r="R43" s="81" t="s">
        <v>6</v>
      </c>
      <c r="S43" s="83">
        <v>12.3</v>
      </c>
      <c r="T43" s="83">
        <v>0.42</v>
      </c>
      <c r="U43" s="83">
        <v>0.13</v>
      </c>
      <c r="V43" s="83">
        <v>7.0000000000000007E-2</v>
      </c>
    </row>
    <row r="44" spans="1:22" s="32" customFormat="1" x14ac:dyDescent="0.2">
      <c r="A44" s="62"/>
      <c r="B44" s="327"/>
      <c r="C44" s="337"/>
      <c r="D44" s="59" t="s">
        <v>6</v>
      </c>
      <c r="E44" s="59">
        <v>24</v>
      </c>
      <c r="F44" s="59">
        <v>0.01</v>
      </c>
      <c r="G44" s="59">
        <v>0.52</v>
      </c>
      <c r="H44" s="59">
        <v>0.52</v>
      </c>
      <c r="I44" s="65">
        <f t="shared" si="4"/>
        <v>0.27</v>
      </c>
      <c r="J44" s="59" t="s">
        <v>131</v>
      </c>
      <c r="K44" s="59">
        <v>0.38</v>
      </c>
      <c r="L44" s="59">
        <v>0.25</v>
      </c>
      <c r="M44" s="72">
        <f t="shared" si="5"/>
        <v>0.13500000000000001</v>
      </c>
      <c r="N44" s="62"/>
      <c r="P44" s="81" t="s">
        <v>291</v>
      </c>
      <c r="Q44" s="81" t="s">
        <v>609</v>
      </c>
      <c r="R44" s="81" t="s">
        <v>6</v>
      </c>
      <c r="S44" s="83">
        <v>682</v>
      </c>
      <c r="T44" s="83">
        <v>0.62</v>
      </c>
      <c r="U44" s="83">
        <v>0.37</v>
      </c>
      <c r="V44" s="83">
        <v>0.19</v>
      </c>
    </row>
    <row r="45" spans="1:22" s="32" customFormat="1" x14ac:dyDescent="0.2">
      <c r="A45" s="62"/>
      <c r="B45" s="325" t="s">
        <v>291</v>
      </c>
      <c r="C45" s="69" t="s">
        <v>608</v>
      </c>
      <c r="D45" s="60" t="s">
        <v>6</v>
      </c>
      <c r="E45" s="60">
        <v>18.899999999999999</v>
      </c>
      <c r="F45" s="60">
        <v>0.16</v>
      </c>
      <c r="G45" s="60">
        <v>0.4</v>
      </c>
      <c r="H45" s="60">
        <v>0.56000000000000005</v>
      </c>
      <c r="I45" s="56">
        <f t="shared" si="4"/>
        <v>0.29000000000000004</v>
      </c>
      <c r="J45" s="60" t="s">
        <v>131</v>
      </c>
      <c r="K45" s="60">
        <v>0.41</v>
      </c>
      <c r="L45" s="60">
        <v>0.27</v>
      </c>
      <c r="M45" s="73">
        <f t="shared" si="5"/>
        <v>0.14500000000000002</v>
      </c>
      <c r="N45" s="62"/>
      <c r="P45" s="81" t="s">
        <v>291</v>
      </c>
      <c r="Q45" s="81" t="s">
        <v>609</v>
      </c>
      <c r="R45" s="81" t="s">
        <v>51</v>
      </c>
      <c r="S45" s="83">
        <v>400</v>
      </c>
      <c r="T45" s="83">
        <v>0.57999999999999996</v>
      </c>
      <c r="U45" s="83">
        <v>0.28999999999999998</v>
      </c>
      <c r="V45" s="83">
        <v>0.15</v>
      </c>
    </row>
    <row r="46" spans="1:22" s="32" customFormat="1" x14ac:dyDescent="0.2">
      <c r="A46" s="62"/>
      <c r="B46" s="326"/>
      <c r="C46" s="69" t="s">
        <v>612</v>
      </c>
      <c r="D46" s="67" t="s">
        <v>6</v>
      </c>
      <c r="E46" s="57">
        <v>12.3</v>
      </c>
      <c r="F46" s="57">
        <v>0.05</v>
      </c>
      <c r="G46" s="57">
        <v>0.37</v>
      </c>
      <c r="H46" s="57">
        <v>0.42</v>
      </c>
      <c r="I46" s="65">
        <f t="shared" si="4"/>
        <v>0.13</v>
      </c>
      <c r="J46" s="57" t="s">
        <v>131</v>
      </c>
      <c r="K46" s="57">
        <v>0.41</v>
      </c>
      <c r="L46" s="57">
        <v>0.28999999999999998</v>
      </c>
      <c r="M46" s="72">
        <f t="shared" si="5"/>
        <v>6.5000000000000002E-2</v>
      </c>
      <c r="N46" s="62"/>
      <c r="P46" s="81" t="s">
        <v>291</v>
      </c>
      <c r="Q46" s="81" t="s">
        <v>609</v>
      </c>
      <c r="R46" s="81" t="s">
        <v>194</v>
      </c>
      <c r="S46" s="83">
        <v>153.30000000000001</v>
      </c>
      <c r="T46" s="83">
        <v>0.62</v>
      </c>
      <c r="U46" s="83">
        <v>0.36</v>
      </c>
      <c r="V46" s="83">
        <v>0.18</v>
      </c>
    </row>
    <row r="47" spans="1:22" s="32" customFormat="1" x14ac:dyDescent="0.2">
      <c r="A47" s="62"/>
      <c r="B47" s="326"/>
      <c r="C47" s="335" t="s">
        <v>609</v>
      </c>
      <c r="D47" s="58" t="s">
        <v>194</v>
      </c>
      <c r="E47" s="58">
        <v>153.30000000000001</v>
      </c>
      <c r="F47" s="58">
        <v>0.23</v>
      </c>
      <c r="G47" s="58">
        <v>0.39</v>
      </c>
      <c r="H47" s="58">
        <v>0.62</v>
      </c>
      <c r="I47" s="63">
        <f t="shared" si="4"/>
        <v>0.36</v>
      </c>
      <c r="J47" s="58" t="s">
        <v>131</v>
      </c>
      <c r="K47" s="58">
        <v>0.39</v>
      </c>
      <c r="L47" s="58">
        <v>0.26</v>
      </c>
      <c r="M47" s="70">
        <f t="shared" si="5"/>
        <v>0.18</v>
      </c>
      <c r="N47" s="62"/>
      <c r="P47" s="81" t="s">
        <v>336</v>
      </c>
      <c r="Q47" s="81" t="s">
        <v>608</v>
      </c>
      <c r="R47" s="81" t="s">
        <v>51</v>
      </c>
      <c r="S47" s="83">
        <v>40</v>
      </c>
      <c r="T47" s="83">
        <v>0.43</v>
      </c>
      <c r="U47" s="83">
        <v>0.21</v>
      </c>
      <c r="V47" s="83">
        <v>0.11</v>
      </c>
    </row>
    <row r="48" spans="1:22" s="32" customFormat="1" x14ac:dyDescent="0.2">
      <c r="A48" s="62"/>
      <c r="B48" s="326"/>
      <c r="C48" s="336"/>
      <c r="D48" s="57" t="s">
        <v>6</v>
      </c>
      <c r="E48" s="57">
        <v>682</v>
      </c>
      <c r="F48" s="64">
        <v>0.3</v>
      </c>
      <c r="G48" s="64">
        <f t="shared" ref="G48:G53" si="6">H48-F48</f>
        <v>0.32</v>
      </c>
      <c r="H48" s="57">
        <v>0.62</v>
      </c>
      <c r="I48" s="64">
        <f t="shared" si="4"/>
        <v>0.37</v>
      </c>
      <c r="J48" s="57" t="s">
        <v>131</v>
      </c>
      <c r="K48" s="57">
        <v>0.31</v>
      </c>
      <c r="L48" s="57">
        <v>0.25</v>
      </c>
      <c r="M48" s="71">
        <f t="shared" si="5"/>
        <v>0.185</v>
      </c>
      <c r="N48" s="62"/>
      <c r="P48" s="81" t="s">
        <v>336</v>
      </c>
      <c r="Q48" s="81" t="s">
        <v>608</v>
      </c>
      <c r="R48" s="81" t="s">
        <v>306</v>
      </c>
      <c r="S48" s="83">
        <v>76</v>
      </c>
      <c r="T48" s="83">
        <v>0.61</v>
      </c>
      <c r="U48" s="83">
        <v>0.26</v>
      </c>
      <c r="V48" s="83">
        <v>0.13</v>
      </c>
    </row>
    <row r="49" spans="1:22" s="32" customFormat="1" x14ac:dyDescent="0.2">
      <c r="A49" s="62"/>
      <c r="B49" s="327"/>
      <c r="C49" s="337"/>
      <c r="D49" s="59" t="s">
        <v>51</v>
      </c>
      <c r="E49" s="59">
        <v>400</v>
      </c>
      <c r="F49" s="59">
        <v>0.23</v>
      </c>
      <c r="G49" s="59">
        <f t="shared" si="6"/>
        <v>0.35</v>
      </c>
      <c r="H49" s="59">
        <v>0.57999999999999996</v>
      </c>
      <c r="I49" s="65">
        <f t="shared" si="4"/>
        <v>0.28999999999999998</v>
      </c>
      <c r="J49" s="59" t="s">
        <v>131</v>
      </c>
      <c r="K49" s="59">
        <v>0.34</v>
      </c>
      <c r="L49" s="59">
        <v>0.28999999999999998</v>
      </c>
      <c r="M49" s="72">
        <f t="shared" si="5"/>
        <v>0.14499999999999999</v>
      </c>
      <c r="N49" s="62"/>
      <c r="P49" s="81" t="s">
        <v>336</v>
      </c>
      <c r="Q49" s="81" t="s">
        <v>608</v>
      </c>
      <c r="R49" s="81" t="s">
        <v>31</v>
      </c>
      <c r="S49" s="83">
        <v>140</v>
      </c>
      <c r="T49" s="83">
        <v>0.43</v>
      </c>
      <c r="U49" s="83">
        <v>0.26</v>
      </c>
      <c r="V49" s="83">
        <v>0.13</v>
      </c>
    </row>
    <row r="50" spans="1:22" s="32" customFormat="1" x14ac:dyDescent="0.2">
      <c r="A50" s="62"/>
      <c r="B50" s="325" t="s">
        <v>336</v>
      </c>
      <c r="C50" s="335" t="s">
        <v>608</v>
      </c>
      <c r="D50" s="57" t="s">
        <v>306</v>
      </c>
      <c r="E50" s="57">
        <v>76</v>
      </c>
      <c r="F50" s="57">
        <v>0.18</v>
      </c>
      <c r="G50" s="57">
        <f t="shared" si="6"/>
        <v>0.43</v>
      </c>
      <c r="H50" s="57">
        <v>0.61</v>
      </c>
      <c r="I50" s="64">
        <f t="shared" si="4"/>
        <v>0.26</v>
      </c>
      <c r="J50" s="57">
        <v>0.42</v>
      </c>
      <c r="K50" s="57">
        <v>0.41</v>
      </c>
      <c r="L50" s="57">
        <v>0.35</v>
      </c>
      <c r="M50" s="71">
        <f t="shared" si="5"/>
        <v>0.13</v>
      </c>
      <c r="N50" s="62"/>
      <c r="P50" s="81" t="s">
        <v>336</v>
      </c>
      <c r="Q50" s="81" t="s">
        <v>608</v>
      </c>
      <c r="R50" s="81" t="s">
        <v>194</v>
      </c>
      <c r="S50" s="83">
        <v>8</v>
      </c>
      <c r="T50" s="83">
        <v>0.56999999999999995</v>
      </c>
      <c r="U50" s="83">
        <v>0.19</v>
      </c>
      <c r="V50" s="84">
        <v>0.1</v>
      </c>
    </row>
    <row r="51" spans="1:22" s="32" customFormat="1" x14ac:dyDescent="0.2">
      <c r="A51" s="62"/>
      <c r="B51" s="326"/>
      <c r="C51" s="336"/>
      <c r="D51" s="57" t="s">
        <v>186</v>
      </c>
      <c r="E51" s="57">
        <v>140</v>
      </c>
      <c r="F51" s="57">
        <v>0.17</v>
      </c>
      <c r="G51" s="57">
        <f>H51-F51</f>
        <v>0.26</v>
      </c>
      <c r="H51" s="57">
        <v>0.43</v>
      </c>
      <c r="I51" s="64">
        <f>H51-L51</f>
        <v>0.26</v>
      </c>
      <c r="J51" s="57">
        <v>0.26</v>
      </c>
      <c r="K51" s="57">
        <v>0.26</v>
      </c>
      <c r="L51" s="57">
        <v>0.17</v>
      </c>
      <c r="M51" s="71">
        <f>(H51-L51)/2</f>
        <v>0.13</v>
      </c>
      <c r="N51" s="62"/>
      <c r="P51" s="81" t="s">
        <v>336</v>
      </c>
      <c r="Q51" s="81" t="s">
        <v>609</v>
      </c>
      <c r="R51" s="81" t="s">
        <v>6</v>
      </c>
      <c r="S51" s="83">
        <v>77</v>
      </c>
      <c r="T51" s="83">
        <v>0.55000000000000004</v>
      </c>
      <c r="U51" s="83">
        <v>0.33</v>
      </c>
      <c r="V51" s="83">
        <v>0.17</v>
      </c>
    </row>
    <row r="52" spans="1:22" s="32" customFormat="1" x14ac:dyDescent="0.2">
      <c r="A52" s="62"/>
      <c r="B52" s="326"/>
      <c r="C52" s="336"/>
      <c r="D52" s="57" t="s">
        <v>51</v>
      </c>
      <c r="E52" s="57">
        <v>40</v>
      </c>
      <c r="F52" s="64">
        <v>0.1</v>
      </c>
      <c r="G52" s="57">
        <f>H52-F52</f>
        <v>0.32999999999999996</v>
      </c>
      <c r="H52" s="57">
        <v>0.43</v>
      </c>
      <c r="I52" s="64">
        <f>H52-L52</f>
        <v>0.21</v>
      </c>
      <c r="J52" s="57">
        <v>0.31</v>
      </c>
      <c r="K52" s="57">
        <v>0.31</v>
      </c>
      <c r="L52" s="57">
        <v>0.22</v>
      </c>
      <c r="M52" s="71">
        <f>(H52-L52)/2</f>
        <v>0.105</v>
      </c>
      <c r="N52" s="62"/>
      <c r="P52" s="81" t="s">
        <v>336</v>
      </c>
      <c r="Q52" s="81" t="s">
        <v>609</v>
      </c>
      <c r="R52" s="81" t="s">
        <v>51</v>
      </c>
      <c r="S52" s="83">
        <v>2</v>
      </c>
      <c r="T52" s="83">
        <v>0.45</v>
      </c>
      <c r="U52" s="83">
        <v>0.17</v>
      </c>
      <c r="V52" s="83">
        <v>0.09</v>
      </c>
    </row>
    <row r="53" spans="1:22" s="32" customFormat="1" x14ac:dyDescent="0.2">
      <c r="A53" s="62"/>
      <c r="B53" s="326"/>
      <c r="C53" s="337"/>
      <c r="D53" s="59" t="s">
        <v>194</v>
      </c>
      <c r="E53" s="59">
        <v>8</v>
      </c>
      <c r="F53" s="59">
        <v>0.12</v>
      </c>
      <c r="G53" s="59">
        <f t="shared" si="6"/>
        <v>0.44999999999999996</v>
      </c>
      <c r="H53" s="59">
        <v>0.56999999999999995</v>
      </c>
      <c r="I53" s="65">
        <f t="shared" si="4"/>
        <v>0.18999999999999995</v>
      </c>
      <c r="J53" s="59">
        <v>0.44</v>
      </c>
      <c r="K53" s="59">
        <v>0.43</v>
      </c>
      <c r="L53" s="59">
        <v>0.38</v>
      </c>
      <c r="M53" s="72">
        <f t="shared" si="5"/>
        <v>9.4999999999999973E-2</v>
      </c>
      <c r="N53" s="62"/>
      <c r="P53" s="81" t="s">
        <v>336</v>
      </c>
      <c r="Q53" s="81" t="s">
        <v>609</v>
      </c>
      <c r="R53" s="81" t="s">
        <v>31</v>
      </c>
      <c r="S53" s="83">
        <v>5</v>
      </c>
      <c r="T53" s="83">
        <v>0.35</v>
      </c>
      <c r="U53" s="84">
        <v>0.2</v>
      </c>
      <c r="V53" s="84">
        <v>0.1</v>
      </c>
    </row>
    <row r="54" spans="1:22" s="32" customFormat="1" x14ac:dyDescent="0.2">
      <c r="A54" s="62"/>
      <c r="B54" s="326"/>
      <c r="C54" s="335" t="s">
        <v>609</v>
      </c>
      <c r="D54" s="57" t="s">
        <v>186</v>
      </c>
      <c r="E54" s="57">
        <v>5</v>
      </c>
      <c r="F54" s="64">
        <v>0.1</v>
      </c>
      <c r="G54" s="57">
        <v>0.25</v>
      </c>
      <c r="H54" s="64">
        <v>0.35</v>
      </c>
      <c r="I54" s="64">
        <f t="shared" si="4"/>
        <v>0.19999999999999998</v>
      </c>
      <c r="J54" s="57">
        <v>0.28000000000000003</v>
      </c>
      <c r="K54" s="57">
        <v>0.25</v>
      </c>
      <c r="L54" s="57">
        <v>0.15</v>
      </c>
      <c r="M54" s="71">
        <f t="shared" si="5"/>
        <v>9.9999999999999992E-2</v>
      </c>
      <c r="N54" s="62"/>
      <c r="P54" s="81" t="s">
        <v>336</v>
      </c>
      <c r="Q54" s="81" t="s">
        <v>609</v>
      </c>
      <c r="R54" s="81" t="s">
        <v>32</v>
      </c>
      <c r="S54" s="83">
        <v>5</v>
      </c>
      <c r="T54" s="83">
        <v>0.35</v>
      </c>
      <c r="U54" s="84">
        <v>0.2</v>
      </c>
      <c r="V54" s="84">
        <v>0.1</v>
      </c>
    </row>
    <row r="55" spans="1:22" s="32" customFormat="1" x14ac:dyDescent="0.2">
      <c r="A55" s="62"/>
      <c r="B55" s="326"/>
      <c r="C55" s="336"/>
      <c r="D55" s="57" t="s">
        <v>221</v>
      </c>
      <c r="E55" s="57">
        <v>5</v>
      </c>
      <c r="F55" s="57">
        <v>0.14000000000000001</v>
      </c>
      <c r="G55" s="57">
        <v>0.21</v>
      </c>
      <c r="H55" s="64">
        <v>0.35</v>
      </c>
      <c r="I55" s="64">
        <f t="shared" si="4"/>
        <v>0.19999999999999998</v>
      </c>
      <c r="J55" s="57">
        <v>0.26</v>
      </c>
      <c r="K55" s="57">
        <v>0.22</v>
      </c>
      <c r="L55" s="57">
        <v>0.15</v>
      </c>
      <c r="M55" s="71">
        <f t="shared" si="5"/>
        <v>9.9999999999999992E-2</v>
      </c>
      <c r="N55" s="62"/>
      <c r="P55" s="81" t="s">
        <v>336</v>
      </c>
      <c r="Q55" s="81" t="s">
        <v>609</v>
      </c>
      <c r="R55" s="81" t="s">
        <v>32</v>
      </c>
      <c r="S55" s="83">
        <v>33</v>
      </c>
      <c r="T55" s="84">
        <v>0.6</v>
      </c>
      <c r="U55" s="83">
        <v>0.45</v>
      </c>
      <c r="V55" s="83">
        <v>0.23</v>
      </c>
    </row>
    <row r="56" spans="1:22" s="32" customFormat="1" x14ac:dyDescent="0.2">
      <c r="A56" s="62"/>
      <c r="B56" s="326"/>
      <c r="C56" s="336"/>
      <c r="D56" s="67" t="s">
        <v>32</v>
      </c>
      <c r="E56" s="57">
        <v>33</v>
      </c>
      <c r="F56" s="57" t="s">
        <v>131</v>
      </c>
      <c r="G56" s="57" t="s">
        <v>131</v>
      </c>
      <c r="H56" s="64">
        <v>0.6</v>
      </c>
      <c r="I56" s="64">
        <f t="shared" ref="I56:I70" si="7">H56-L56</f>
        <v>0.44999999999999996</v>
      </c>
      <c r="J56" s="57" t="s">
        <v>131</v>
      </c>
      <c r="K56" s="57">
        <v>0.26</v>
      </c>
      <c r="L56" s="57">
        <v>0.15</v>
      </c>
      <c r="M56" s="71">
        <f t="shared" ref="M56:M70" si="8">(H56-L56)/2</f>
        <v>0.22499999999999998</v>
      </c>
      <c r="N56" s="62"/>
      <c r="P56" s="81" t="s">
        <v>336</v>
      </c>
      <c r="Q56" s="81" t="s">
        <v>609</v>
      </c>
      <c r="R56" s="81" t="s">
        <v>194</v>
      </c>
      <c r="S56" s="83">
        <v>2</v>
      </c>
      <c r="T56" s="82">
        <v>0.48</v>
      </c>
      <c r="U56" s="83">
        <v>0.17</v>
      </c>
      <c r="V56" s="83">
        <v>0.09</v>
      </c>
    </row>
    <row r="57" spans="1:22" s="32" customFormat="1" x14ac:dyDescent="0.2">
      <c r="A57" s="62"/>
      <c r="B57" s="326"/>
      <c r="C57" s="336"/>
      <c r="D57" s="57" t="s">
        <v>6</v>
      </c>
      <c r="E57" s="57">
        <v>77</v>
      </c>
      <c r="F57" s="57">
        <v>0.2</v>
      </c>
      <c r="G57" s="57">
        <f t="shared" ref="G57:G63" si="9">H57-F57</f>
        <v>0.35000000000000003</v>
      </c>
      <c r="H57" s="57">
        <v>0.55000000000000004</v>
      </c>
      <c r="I57" s="64">
        <f t="shared" si="7"/>
        <v>0.33000000000000007</v>
      </c>
      <c r="J57" s="57">
        <v>0.35</v>
      </c>
      <c r="K57" s="57">
        <v>0.33</v>
      </c>
      <c r="L57" s="57">
        <v>0.22</v>
      </c>
      <c r="M57" s="71">
        <f t="shared" si="8"/>
        <v>0.16500000000000004</v>
      </c>
      <c r="N57" s="62"/>
      <c r="P57" s="81" t="s">
        <v>336</v>
      </c>
      <c r="Q57" s="81" t="s">
        <v>611</v>
      </c>
      <c r="R57" s="81" t="s">
        <v>2</v>
      </c>
      <c r="S57" s="83">
        <v>155</v>
      </c>
      <c r="T57" s="82">
        <v>0.39</v>
      </c>
      <c r="U57" s="83">
        <v>0.34</v>
      </c>
      <c r="V57" s="83">
        <v>0.17</v>
      </c>
    </row>
    <row r="58" spans="1:22" s="32" customFormat="1" x14ac:dyDescent="0.2">
      <c r="A58" s="62"/>
      <c r="B58" s="326"/>
      <c r="C58" s="336"/>
      <c r="D58" s="57" t="s">
        <v>569</v>
      </c>
      <c r="E58" s="57">
        <v>2</v>
      </c>
      <c r="F58" s="57">
        <v>0.06</v>
      </c>
      <c r="G58" s="57">
        <f t="shared" si="9"/>
        <v>0.39</v>
      </c>
      <c r="H58" s="57">
        <v>0.45</v>
      </c>
      <c r="I58" s="64">
        <f t="shared" si="7"/>
        <v>0.16999999999999998</v>
      </c>
      <c r="J58" s="57">
        <v>0.38</v>
      </c>
      <c r="K58" s="57">
        <v>0.37</v>
      </c>
      <c r="L58" s="57">
        <v>0.28000000000000003</v>
      </c>
      <c r="M58" s="71">
        <f t="shared" si="8"/>
        <v>8.4999999999999992E-2</v>
      </c>
      <c r="N58" s="62"/>
      <c r="P58" s="81" t="s">
        <v>336</v>
      </c>
      <c r="Q58" s="81" t="s">
        <v>611</v>
      </c>
      <c r="R58" s="81" t="s">
        <v>136</v>
      </c>
      <c r="S58" s="83">
        <v>182</v>
      </c>
      <c r="T58" s="82">
        <v>0.38</v>
      </c>
      <c r="U58" s="83">
        <v>0.32</v>
      </c>
      <c r="V58" s="83">
        <v>0.16</v>
      </c>
    </row>
    <row r="59" spans="1:22" s="32" customFormat="1" x14ac:dyDescent="0.2">
      <c r="A59" s="62"/>
      <c r="B59" s="326"/>
      <c r="C59" s="337"/>
      <c r="D59" s="59" t="s">
        <v>194</v>
      </c>
      <c r="E59" s="59">
        <v>2</v>
      </c>
      <c r="F59" s="59">
        <v>0.09</v>
      </c>
      <c r="G59" s="59">
        <f t="shared" si="9"/>
        <v>0.39</v>
      </c>
      <c r="H59" s="59">
        <v>0.48</v>
      </c>
      <c r="I59" s="65">
        <f t="shared" si="7"/>
        <v>0.16999999999999998</v>
      </c>
      <c r="J59" s="59">
        <v>0.39</v>
      </c>
      <c r="K59" s="59">
        <v>0.38</v>
      </c>
      <c r="L59" s="59">
        <v>0.31</v>
      </c>
      <c r="M59" s="72">
        <f t="shared" si="8"/>
        <v>8.4999999999999992E-2</v>
      </c>
      <c r="N59" s="62"/>
      <c r="P59" s="81" t="s">
        <v>336</v>
      </c>
      <c r="Q59" s="81" t="s">
        <v>611</v>
      </c>
      <c r="R59" s="81" t="s">
        <v>6</v>
      </c>
      <c r="S59" s="83">
        <v>250</v>
      </c>
      <c r="T59" s="82">
        <v>0.55000000000000004</v>
      </c>
      <c r="U59" s="83">
        <v>0.34</v>
      </c>
      <c r="V59" s="83">
        <v>0.17</v>
      </c>
    </row>
    <row r="60" spans="1:22" s="32" customFormat="1" x14ac:dyDescent="0.2">
      <c r="A60" s="62"/>
      <c r="B60" s="326"/>
      <c r="C60" s="335" t="s">
        <v>611</v>
      </c>
      <c r="D60" s="58" t="s">
        <v>6</v>
      </c>
      <c r="E60" s="58">
        <v>250</v>
      </c>
      <c r="F60" s="58">
        <v>0.22</v>
      </c>
      <c r="G60" s="58">
        <f t="shared" si="9"/>
        <v>0.33000000000000007</v>
      </c>
      <c r="H60" s="58">
        <v>0.55000000000000004</v>
      </c>
      <c r="I60" s="63">
        <f t="shared" si="7"/>
        <v>0.34000000000000008</v>
      </c>
      <c r="J60" s="58">
        <v>0.33</v>
      </c>
      <c r="K60" s="63">
        <v>0.3</v>
      </c>
      <c r="L60" s="58">
        <v>0.21</v>
      </c>
      <c r="M60" s="70">
        <f t="shared" si="8"/>
        <v>0.17000000000000004</v>
      </c>
      <c r="N60" s="57"/>
      <c r="P60" s="81" t="s">
        <v>336</v>
      </c>
      <c r="Q60" s="81" t="s">
        <v>611</v>
      </c>
      <c r="R60" s="81" t="s">
        <v>194</v>
      </c>
      <c r="S60" s="83">
        <v>104</v>
      </c>
      <c r="T60" s="82">
        <v>0.59</v>
      </c>
      <c r="U60" s="83">
        <v>0.33</v>
      </c>
      <c r="V60" s="83">
        <v>0.17</v>
      </c>
    </row>
    <row r="61" spans="1:22" s="32" customFormat="1" x14ac:dyDescent="0.2">
      <c r="A61" s="62"/>
      <c r="B61" s="326"/>
      <c r="C61" s="336"/>
      <c r="D61" s="57" t="s">
        <v>194</v>
      </c>
      <c r="E61" s="57">
        <v>104</v>
      </c>
      <c r="F61" s="64">
        <v>0.2</v>
      </c>
      <c r="G61" s="57">
        <f t="shared" si="9"/>
        <v>0.38999999999999996</v>
      </c>
      <c r="H61" s="57">
        <v>0.59</v>
      </c>
      <c r="I61" s="64">
        <f t="shared" si="7"/>
        <v>0.32999999999999996</v>
      </c>
      <c r="J61" s="57">
        <v>0.39</v>
      </c>
      <c r="K61" s="57">
        <v>0.35</v>
      </c>
      <c r="L61" s="57">
        <v>0.26</v>
      </c>
      <c r="M61" s="71">
        <f t="shared" si="8"/>
        <v>0.16499999999999998</v>
      </c>
      <c r="N61" s="57"/>
      <c r="P61" s="81" t="s">
        <v>346</v>
      </c>
      <c r="Q61" s="81" t="s">
        <v>612</v>
      </c>
      <c r="R61" s="81" t="s">
        <v>6</v>
      </c>
      <c r="S61" s="83">
        <v>22</v>
      </c>
      <c r="T61" s="83">
        <v>0.65</v>
      </c>
      <c r="U61" s="83">
        <v>0.47</v>
      </c>
      <c r="V61" s="83">
        <v>0.24</v>
      </c>
    </row>
    <row r="62" spans="1:22" s="32" customFormat="1" x14ac:dyDescent="0.2">
      <c r="A62" s="62"/>
      <c r="B62" s="326"/>
      <c r="C62" s="336"/>
      <c r="D62" s="57" t="s">
        <v>2</v>
      </c>
      <c r="E62" s="57">
        <v>155</v>
      </c>
      <c r="F62" s="64">
        <v>0.13</v>
      </c>
      <c r="G62" s="57">
        <f t="shared" si="9"/>
        <v>0.26</v>
      </c>
      <c r="H62" s="57">
        <v>0.39</v>
      </c>
      <c r="I62" s="64">
        <f t="shared" si="7"/>
        <v>0.34</v>
      </c>
      <c r="J62" s="57">
        <v>0.13</v>
      </c>
      <c r="K62" s="57">
        <v>0.11</v>
      </c>
      <c r="L62" s="57">
        <v>0.05</v>
      </c>
      <c r="M62" s="71">
        <f t="shared" si="8"/>
        <v>0.17</v>
      </c>
      <c r="N62" s="57"/>
      <c r="P62" s="81" t="s">
        <v>346</v>
      </c>
      <c r="Q62" s="81" t="s">
        <v>612</v>
      </c>
      <c r="R62" s="81" t="s">
        <v>59</v>
      </c>
      <c r="S62" s="83">
        <v>6.1</v>
      </c>
      <c r="T62" s="83">
        <v>0.63</v>
      </c>
      <c r="U62" s="83">
        <v>0.44</v>
      </c>
      <c r="V62" s="83">
        <v>0.22</v>
      </c>
    </row>
    <row r="63" spans="1:22" s="32" customFormat="1" x14ac:dyDescent="0.2">
      <c r="A63" s="62"/>
      <c r="B63" s="327"/>
      <c r="C63" s="337"/>
      <c r="D63" s="59" t="s">
        <v>136</v>
      </c>
      <c r="E63" s="59">
        <v>182</v>
      </c>
      <c r="F63" s="65">
        <v>0.17</v>
      </c>
      <c r="G63" s="59">
        <f t="shared" si="9"/>
        <v>0.21</v>
      </c>
      <c r="H63" s="59">
        <v>0.38</v>
      </c>
      <c r="I63" s="65">
        <f t="shared" si="7"/>
        <v>0.32</v>
      </c>
      <c r="J63" s="59">
        <v>0.17</v>
      </c>
      <c r="K63" s="59">
        <v>0.12</v>
      </c>
      <c r="L63" s="59">
        <v>0.06</v>
      </c>
      <c r="M63" s="72">
        <f t="shared" si="8"/>
        <v>0.16</v>
      </c>
      <c r="N63" s="57"/>
      <c r="P63" s="81" t="s">
        <v>346</v>
      </c>
      <c r="Q63" s="81" t="s">
        <v>612</v>
      </c>
      <c r="R63" s="81" t="s">
        <v>194</v>
      </c>
      <c r="S63" s="83">
        <v>6.7</v>
      </c>
      <c r="T63" s="83">
        <v>0.62</v>
      </c>
      <c r="U63" s="83">
        <v>0.56000000000000005</v>
      </c>
      <c r="V63" s="83">
        <v>0.28000000000000003</v>
      </c>
    </row>
    <row r="64" spans="1:22" s="32" customFormat="1" x14ac:dyDescent="0.2">
      <c r="A64" s="62"/>
      <c r="B64" s="325" t="s">
        <v>346</v>
      </c>
      <c r="C64" s="335" t="s">
        <v>612</v>
      </c>
      <c r="D64" s="58" t="s">
        <v>6</v>
      </c>
      <c r="E64" s="58">
        <v>22</v>
      </c>
      <c r="F64" s="58" t="s">
        <v>131</v>
      </c>
      <c r="G64" s="58" t="s">
        <v>131</v>
      </c>
      <c r="H64" s="58">
        <v>0.65</v>
      </c>
      <c r="I64" s="64">
        <f t="shared" si="7"/>
        <v>0.47000000000000003</v>
      </c>
      <c r="J64" s="57" t="s">
        <v>131</v>
      </c>
      <c r="K64" s="57">
        <v>0.44</v>
      </c>
      <c r="L64" s="57">
        <v>0.18</v>
      </c>
      <c r="M64" s="71">
        <f t="shared" si="8"/>
        <v>0.23500000000000001</v>
      </c>
      <c r="N64" s="62"/>
      <c r="P64" s="81" t="s">
        <v>346</v>
      </c>
      <c r="Q64" s="81" t="s">
        <v>613</v>
      </c>
      <c r="R64" s="81" t="s">
        <v>51</v>
      </c>
      <c r="S64" s="83">
        <v>34.5</v>
      </c>
      <c r="T64" s="83">
        <v>0.43</v>
      </c>
      <c r="U64" s="83">
        <v>0.32</v>
      </c>
      <c r="V64" s="83">
        <v>0.16</v>
      </c>
    </row>
    <row r="65" spans="1:22" s="32" customFormat="1" x14ac:dyDescent="0.2">
      <c r="A65" s="62"/>
      <c r="B65" s="326"/>
      <c r="C65" s="336"/>
      <c r="D65" s="57" t="s">
        <v>59</v>
      </c>
      <c r="E65" s="57">
        <v>6.1</v>
      </c>
      <c r="F65" s="57" t="s">
        <v>131</v>
      </c>
      <c r="G65" s="57" t="s">
        <v>131</v>
      </c>
      <c r="H65" s="57">
        <v>0.63</v>
      </c>
      <c r="I65" s="64">
        <f t="shared" si="7"/>
        <v>0.44</v>
      </c>
      <c r="J65" s="57" t="s">
        <v>131</v>
      </c>
      <c r="K65" s="57">
        <v>0.44</v>
      </c>
      <c r="L65" s="57">
        <v>0.19</v>
      </c>
      <c r="M65" s="71">
        <f t="shared" si="8"/>
        <v>0.22</v>
      </c>
      <c r="N65" s="62"/>
      <c r="P65" s="81" t="s">
        <v>346</v>
      </c>
      <c r="Q65" s="81" t="s">
        <v>613</v>
      </c>
      <c r="R65" s="81" t="s">
        <v>31</v>
      </c>
      <c r="S65" s="83">
        <v>11.1</v>
      </c>
      <c r="T65" s="83">
        <v>0.34</v>
      </c>
      <c r="U65" s="83">
        <v>0.26</v>
      </c>
      <c r="V65" s="83">
        <v>0.13</v>
      </c>
    </row>
    <row r="66" spans="1:22" s="32" customFormat="1" x14ac:dyDescent="0.2">
      <c r="A66" s="62"/>
      <c r="B66" s="326"/>
      <c r="C66" s="337"/>
      <c r="D66" s="59" t="s">
        <v>194</v>
      </c>
      <c r="E66" s="59">
        <v>6.7</v>
      </c>
      <c r="F66" s="59" t="s">
        <v>131</v>
      </c>
      <c r="G66" s="59" t="s">
        <v>131</v>
      </c>
      <c r="H66" s="59">
        <v>0.62</v>
      </c>
      <c r="I66" s="65">
        <f t="shared" si="7"/>
        <v>0.56000000000000005</v>
      </c>
      <c r="J66" s="59" t="s">
        <v>131</v>
      </c>
      <c r="K66" s="59">
        <v>0.27</v>
      </c>
      <c r="L66" s="59">
        <v>0.06</v>
      </c>
      <c r="M66" s="72">
        <f t="shared" si="8"/>
        <v>0.28000000000000003</v>
      </c>
      <c r="N66" s="62"/>
      <c r="P66" s="81" t="s">
        <v>346</v>
      </c>
      <c r="Q66" s="81" t="s">
        <v>613</v>
      </c>
      <c r="R66" s="81" t="s">
        <v>32</v>
      </c>
      <c r="S66" s="83">
        <v>34.200000000000003</v>
      </c>
      <c r="T66" s="83">
        <v>0.34</v>
      </c>
      <c r="U66" s="83">
        <v>0.28000000000000003</v>
      </c>
      <c r="V66" s="83">
        <v>0.14000000000000001</v>
      </c>
    </row>
    <row r="67" spans="1:22" s="32" customFormat="1" x14ac:dyDescent="0.2">
      <c r="A67" s="62"/>
      <c r="B67" s="326"/>
      <c r="C67" s="335" t="s">
        <v>613</v>
      </c>
      <c r="D67" s="57" t="s">
        <v>51</v>
      </c>
      <c r="E67" s="57">
        <v>34.5</v>
      </c>
      <c r="F67" s="57">
        <v>7.0000000000000007E-2</v>
      </c>
      <c r="G67" s="57">
        <f>H67-F67</f>
        <v>0.36</v>
      </c>
      <c r="H67" s="57">
        <v>0.43</v>
      </c>
      <c r="I67" s="64">
        <f t="shared" si="7"/>
        <v>0.32</v>
      </c>
      <c r="J67" s="57" t="s">
        <v>131</v>
      </c>
      <c r="K67" s="57">
        <v>0.22</v>
      </c>
      <c r="L67" s="57">
        <v>0.11</v>
      </c>
      <c r="M67" s="71">
        <f t="shared" si="8"/>
        <v>0.16</v>
      </c>
      <c r="N67" s="62"/>
      <c r="P67" s="81" t="s">
        <v>346</v>
      </c>
      <c r="Q67" s="81" t="s">
        <v>611</v>
      </c>
      <c r="R67" s="81" t="s">
        <v>2</v>
      </c>
      <c r="S67" s="83">
        <v>401</v>
      </c>
      <c r="T67" s="83">
        <v>0.45</v>
      </c>
      <c r="U67" s="83">
        <v>0.42</v>
      </c>
      <c r="V67" s="83">
        <v>0.21</v>
      </c>
    </row>
    <row r="68" spans="1:22" s="32" customFormat="1" x14ac:dyDescent="0.2">
      <c r="A68" s="62"/>
      <c r="B68" s="326"/>
      <c r="C68" s="336"/>
      <c r="D68" s="57" t="s">
        <v>186</v>
      </c>
      <c r="E68" s="57">
        <v>11.1</v>
      </c>
      <c r="F68" s="57">
        <v>0.05</v>
      </c>
      <c r="G68" s="57">
        <f>H68-F68</f>
        <v>0.29000000000000004</v>
      </c>
      <c r="H68" s="57">
        <v>0.34</v>
      </c>
      <c r="I68" s="64">
        <f t="shared" si="7"/>
        <v>0.26</v>
      </c>
      <c r="J68" s="57" t="s">
        <v>131</v>
      </c>
      <c r="K68" s="64">
        <v>0.2</v>
      </c>
      <c r="L68" s="57">
        <v>0.08</v>
      </c>
      <c r="M68" s="71">
        <f t="shared" si="8"/>
        <v>0.13</v>
      </c>
      <c r="N68" s="62"/>
      <c r="P68" s="81" t="s">
        <v>346</v>
      </c>
      <c r="Q68" s="81" t="s">
        <v>611</v>
      </c>
      <c r="R68" s="81" t="s">
        <v>136</v>
      </c>
      <c r="S68" s="83">
        <v>396</v>
      </c>
      <c r="T68" s="83">
        <v>0.48</v>
      </c>
      <c r="U68" s="83">
        <v>0.43</v>
      </c>
      <c r="V68" s="83">
        <v>0.22</v>
      </c>
    </row>
    <row r="69" spans="1:22" s="32" customFormat="1" x14ac:dyDescent="0.2">
      <c r="A69" s="62"/>
      <c r="B69" s="326"/>
      <c r="C69" s="337"/>
      <c r="D69" s="67" t="s">
        <v>32</v>
      </c>
      <c r="E69" s="59">
        <v>34.200000000000003</v>
      </c>
      <c r="F69" s="59">
        <v>0.04</v>
      </c>
      <c r="G69" s="64">
        <f>H69-F69</f>
        <v>0.30000000000000004</v>
      </c>
      <c r="H69" s="59">
        <v>0.34</v>
      </c>
      <c r="I69" s="65">
        <f t="shared" si="7"/>
        <v>0.28000000000000003</v>
      </c>
      <c r="J69" s="59" t="s">
        <v>131</v>
      </c>
      <c r="K69" s="59">
        <v>0.16</v>
      </c>
      <c r="L69" s="59">
        <v>0.06</v>
      </c>
      <c r="M69" s="72">
        <f t="shared" si="8"/>
        <v>0.14000000000000001</v>
      </c>
      <c r="N69" s="62"/>
      <c r="P69" s="81" t="s">
        <v>346</v>
      </c>
      <c r="Q69" s="81" t="s">
        <v>614</v>
      </c>
      <c r="R69" s="81" t="s">
        <v>31</v>
      </c>
      <c r="S69" s="83">
        <v>10.9</v>
      </c>
      <c r="T69" s="83">
        <v>0.31</v>
      </c>
      <c r="U69" s="83">
        <v>0.26</v>
      </c>
      <c r="V69" s="83">
        <v>0.13</v>
      </c>
    </row>
    <row r="70" spans="1:22" s="32" customFormat="1" x14ac:dyDescent="0.2">
      <c r="A70" s="62"/>
      <c r="B70" s="326"/>
      <c r="C70" s="335" t="s">
        <v>611</v>
      </c>
      <c r="D70" s="58" t="s">
        <v>136</v>
      </c>
      <c r="E70" s="58">
        <v>396</v>
      </c>
      <c r="F70" s="58" t="s">
        <v>131</v>
      </c>
      <c r="G70" s="58" t="s">
        <v>131</v>
      </c>
      <c r="H70" s="58">
        <v>0.48</v>
      </c>
      <c r="I70" s="64">
        <f t="shared" si="7"/>
        <v>0.43</v>
      </c>
      <c r="J70" s="57" t="s">
        <v>131</v>
      </c>
      <c r="K70" s="57">
        <v>0.15</v>
      </c>
      <c r="L70" s="57">
        <v>0.05</v>
      </c>
      <c r="M70" s="71">
        <f t="shared" si="8"/>
        <v>0.215</v>
      </c>
      <c r="N70" s="62"/>
      <c r="P70" s="81" t="s">
        <v>346</v>
      </c>
      <c r="Q70" s="81" t="s">
        <v>614</v>
      </c>
      <c r="R70" s="81" t="s">
        <v>32</v>
      </c>
      <c r="S70" s="83">
        <v>17.3</v>
      </c>
      <c r="T70" s="83">
        <v>0.28999999999999998</v>
      </c>
      <c r="U70" s="83">
        <v>0.23</v>
      </c>
      <c r="V70" s="83">
        <v>0.12</v>
      </c>
    </row>
    <row r="71" spans="1:22" s="32" customFormat="1" x14ac:dyDescent="0.2">
      <c r="A71" s="62"/>
      <c r="B71" s="326"/>
      <c r="C71" s="337"/>
      <c r="D71" s="59" t="s">
        <v>2</v>
      </c>
      <c r="E71" s="59">
        <v>401</v>
      </c>
      <c r="F71" s="59" t="s">
        <v>131</v>
      </c>
      <c r="G71" s="59" t="s">
        <v>131</v>
      </c>
      <c r="H71" s="59">
        <v>0.45</v>
      </c>
      <c r="I71" s="65">
        <f t="shared" ref="I71:I90" si="10">H71-L71</f>
        <v>0.42000000000000004</v>
      </c>
      <c r="J71" s="59" t="s">
        <v>131</v>
      </c>
      <c r="K71" s="59">
        <v>0.12</v>
      </c>
      <c r="L71" s="59">
        <v>0.03</v>
      </c>
      <c r="M71" s="72">
        <f t="shared" ref="M71:M90" si="11">(H71-L71)/2</f>
        <v>0.21000000000000002</v>
      </c>
      <c r="N71" s="62"/>
      <c r="P71" s="81" t="s">
        <v>346</v>
      </c>
      <c r="Q71" s="81" t="s">
        <v>615</v>
      </c>
      <c r="R71" s="81" t="s">
        <v>6</v>
      </c>
      <c r="S71" s="83">
        <v>8.3000000000000007</v>
      </c>
      <c r="T71" s="83">
        <v>0.59</v>
      </c>
      <c r="U71" s="83">
        <v>0.35</v>
      </c>
      <c r="V71" s="83">
        <v>0.18</v>
      </c>
    </row>
    <row r="72" spans="1:22" s="32" customFormat="1" x14ac:dyDescent="0.2">
      <c r="A72" s="62"/>
      <c r="B72" s="326"/>
      <c r="C72" s="335" t="s">
        <v>614</v>
      </c>
      <c r="D72" s="57" t="s">
        <v>186</v>
      </c>
      <c r="E72" s="58">
        <v>10.9</v>
      </c>
      <c r="F72" s="58">
        <v>0.04</v>
      </c>
      <c r="G72" s="58">
        <f>H72-F72</f>
        <v>0.27</v>
      </c>
      <c r="H72" s="58">
        <v>0.31</v>
      </c>
      <c r="I72" s="64">
        <f t="shared" si="10"/>
        <v>0.26</v>
      </c>
      <c r="J72" s="58" t="s">
        <v>131</v>
      </c>
      <c r="K72" s="58">
        <v>0.17</v>
      </c>
      <c r="L72" s="58">
        <v>0.05</v>
      </c>
      <c r="M72" s="71">
        <f t="shared" si="11"/>
        <v>0.13</v>
      </c>
      <c r="N72" s="62"/>
      <c r="P72" s="81" t="s">
        <v>346</v>
      </c>
      <c r="Q72" s="81" t="s">
        <v>615</v>
      </c>
      <c r="R72" s="81" t="s">
        <v>194</v>
      </c>
      <c r="S72" s="83">
        <v>8.6</v>
      </c>
      <c r="T72" s="83">
        <v>0.44</v>
      </c>
      <c r="U72" s="83">
        <v>0.21</v>
      </c>
      <c r="V72" s="83">
        <v>0.11</v>
      </c>
    </row>
    <row r="73" spans="1:22" s="32" customFormat="1" x14ac:dyDescent="0.2">
      <c r="A73" s="62"/>
      <c r="B73" s="326"/>
      <c r="C73" s="337"/>
      <c r="D73" s="68" t="s">
        <v>32</v>
      </c>
      <c r="E73" s="59">
        <v>17.3</v>
      </c>
      <c r="F73" s="59">
        <v>0.04</v>
      </c>
      <c r="G73" s="59">
        <f>H73-F73</f>
        <v>0.24999999999999997</v>
      </c>
      <c r="H73" s="59">
        <v>0.28999999999999998</v>
      </c>
      <c r="I73" s="65">
        <f t="shared" si="10"/>
        <v>0.22999999999999998</v>
      </c>
      <c r="J73" s="59" t="s">
        <v>131</v>
      </c>
      <c r="K73" s="59">
        <v>0.16</v>
      </c>
      <c r="L73" s="59">
        <v>0.06</v>
      </c>
      <c r="M73" s="72">
        <f t="shared" si="11"/>
        <v>0.11499999999999999</v>
      </c>
      <c r="N73" s="62"/>
      <c r="P73" s="81" t="s">
        <v>494</v>
      </c>
      <c r="Q73" s="81" t="s">
        <v>608</v>
      </c>
      <c r="R73" s="81" t="s">
        <v>6</v>
      </c>
      <c r="S73" s="83">
        <v>12.2</v>
      </c>
      <c r="T73" s="83">
        <v>0.43</v>
      </c>
      <c r="U73" s="83">
        <v>0.17</v>
      </c>
      <c r="V73" s="83">
        <v>0.09</v>
      </c>
    </row>
    <row r="74" spans="1:22" s="32" customFormat="1" x14ac:dyDescent="0.2">
      <c r="A74" s="62"/>
      <c r="B74" s="326"/>
      <c r="C74" s="335" t="s">
        <v>615</v>
      </c>
      <c r="D74" s="58" t="s">
        <v>6</v>
      </c>
      <c r="E74" s="58">
        <v>8.3000000000000007</v>
      </c>
      <c r="F74" s="58" t="s">
        <v>131</v>
      </c>
      <c r="G74" s="58" t="s">
        <v>131</v>
      </c>
      <c r="H74" s="58">
        <v>0.59</v>
      </c>
      <c r="I74" s="63">
        <f t="shared" si="10"/>
        <v>0.35</v>
      </c>
      <c r="J74" s="58" t="s">
        <v>131</v>
      </c>
      <c r="K74" s="58">
        <v>0.35</v>
      </c>
      <c r="L74" s="58">
        <v>0.24</v>
      </c>
      <c r="M74" s="70">
        <f t="shared" si="11"/>
        <v>0.17499999999999999</v>
      </c>
      <c r="N74" s="62"/>
      <c r="P74" s="81" t="s">
        <v>494</v>
      </c>
      <c r="Q74" s="81" t="s">
        <v>608</v>
      </c>
      <c r="R74" s="81" t="s">
        <v>51</v>
      </c>
      <c r="S74" s="83">
        <v>5.4</v>
      </c>
      <c r="T74" s="83">
        <v>0.44</v>
      </c>
      <c r="U74" s="83">
        <v>0.22</v>
      </c>
      <c r="V74" s="83">
        <v>0.11</v>
      </c>
    </row>
    <row r="75" spans="1:22" s="32" customFormat="1" x14ac:dyDescent="0.2">
      <c r="A75" s="62"/>
      <c r="B75" s="327"/>
      <c r="C75" s="337"/>
      <c r="D75" s="59" t="s">
        <v>194</v>
      </c>
      <c r="E75" s="59">
        <v>8.6</v>
      </c>
      <c r="F75" s="59" t="s">
        <v>131</v>
      </c>
      <c r="G75" s="59" t="s">
        <v>131</v>
      </c>
      <c r="H75" s="59">
        <v>0.44</v>
      </c>
      <c r="I75" s="65">
        <f t="shared" si="10"/>
        <v>0.21</v>
      </c>
      <c r="J75" s="59" t="s">
        <v>131</v>
      </c>
      <c r="K75" s="65">
        <v>0.3</v>
      </c>
      <c r="L75" s="59">
        <v>0.23</v>
      </c>
      <c r="M75" s="72">
        <f t="shared" si="11"/>
        <v>0.105</v>
      </c>
      <c r="N75" s="62"/>
      <c r="P75" s="81" t="s">
        <v>494</v>
      </c>
      <c r="Q75" s="81" t="s">
        <v>612</v>
      </c>
      <c r="R75" s="81" t="s">
        <v>6</v>
      </c>
      <c r="S75" s="83">
        <v>396.3</v>
      </c>
      <c r="T75" s="83">
        <v>0.55000000000000004</v>
      </c>
      <c r="U75" s="83">
        <v>0.28999999999999998</v>
      </c>
      <c r="V75" s="83">
        <v>0.15</v>
      </c>
    </row>
    <row r="76" spans="1:22" s="32" customFormat="1" x14ac:dyDescent="0.2">
      <c r="A76" s="62"/>
      <c r="B76" s="325" t="s">
        <v>494</v>
      </c>
      <c r="C76" s="335" t="s">
        <v>608</v>
      </c>
      <c r="D76" s="57" t="s">
        <v>51</v>
      </c>
      <c r="E76" s="57">
        <v>5.4</v>
      </c>
      <c r="F76" s="57">
        <v>0.13</v>
      </c>
      <c r="G76" s="57">
        <f t="shared" ref="G76:G83" si="12">H76-F76</f>
        <v>0.31</v>
      </c>
      <c r="H76" s="57">
        <v>0.44</v>
      </c>
      <c r="I76" s="64">
        <f t="shared" si="10"/>
        <v>0.22</v>
      </c>
      <c r="J76" s="57" t="s">
        <v>131</v>
      </c>
      <c r="K76" s="57">
        <v>0.48</v>
      </c>
      <c r="L76" s="57">
        <v>0.22</v>
      </c>
      <c r="M76" s="71">
        <f t="shared" si="11"/>
        <v>0.11</v>
      </c>
      <c r="N76" s="62"/>
      <c r="P76" s="81" t="s">
        <v>494</v>
      </c>
      <c r="Q76" s="81" t="s">
        <v>612</v>
      </c>
      <c r="R76" s="81" t="s">
        <v>306</v>
      </c>
      <c r="S76" s="83">
        <v>353.1</v>
      </c>
      <c r="T76" s="83">
        <v>0.57999999999999996</v>
      </c>
      <c r="U76" s="83">
        <v>0.32</v>
      </c>
      <c r="V76" s="83">
        <v>0.16</v>
      </c>
    </row>
    <row r="77" spans="1:22" s="32" customFormat="1" x14ac:dyDescent="0.2">
      <c r="A77" s="62"/>
      <c r="B77" s="326"/>
      <c r="C77" s="337"/>
      <c r="D77" s="59" t="s">
        <v>6</v>
      </c>
      <c r="E77" s="59">
        <v>12.2</v>
      </c>
      <c r="F77" s="59">
        <v>0.06</v>
      </c>
      <c r="G77" s="59">
        <f t="shared" si="12"/>
        <v>0.37</v>
      </c>
      <c r="H77" s="59">
        <v>0.43</v>
      </c>
      <c r="I77" s="65">
        <f t="shared" si="10"/>
        <v>0.16999999999999998</v>
      </c>
      <c r="J77" s="59">
        <v>0.32</v>
      </c>
      <c r="K77" s="65">
        <v>0.3</v>
      </c>
      <c r="L77" s="59">
        <v>0.26</v>
      </c>
      <c r="M77" s="72">
        <f t="shared" si="11"/>
        <v>8.4999999999999992E-2</v>
      </c>
      <c r="N77" s="62"/>
      <c r="P77" s="81" t="s">
        <v>494</v>
      </c>
      <c r="Q77" s="81" t="s">
        <v>612</v>
      </c>
      <c r="R77" s="81" t="s">
        <v>32</v>
      </c>
      <c r="S77" s="83">
        <v>134.19999999999999</v>
      </c>
      <c r="T77" s="83">
        <v>0.41</v>
      </c>
      <c r="U77" s="83">
        <v>0.25</v>
      </c>
      <c r="V77" s="83">
        <v>0.13</v>
      </c>
    </row>
    <row r="78" spans="1:22" s="32" customFormat="1" x14ac:dyDescent="0.2">
      <c r="A78" s="62"/>
      <c r="B78" s="326"/>
      <c r="C78" s="335" t="s">
        <v>612</v>
      </c>
      <c r="D78" s="57" t="s">
        <v>6</v>
      </c>
      <c r="E78" s="57">
        <v>396.3</v>
      </c>
      <c r="F78" s="57">
        <v>7.0000000000000007E-2</v>
      </c>
      <c r="G78" s="57">
        <f t="shared" si="12"/>
        <v>0.48000000000000004</v>
      </c>
      <c r="H78" s="57">
        <v>0.55000000000000004</v>
      </c>
      <c r="I78" s="64">
        <f t="shared" si="10"/>
        <v>0.29000000000000004</v>
      </c>
      <c r="J78" s="57" t="s">
        <v>131</v>
      </c>
      <c r="K78" s="64">
        <v>0.6</v>
      </c>
      <c r="L78" s="57">
        <v>0.26</v>
      </c>
      <c r="M78" s="71">
        <f t="shared" si="11"/>
        <v>0.14500000000000002</v>
      </c>
      <c r="N78" s="62"/>
      <c r="P78" s="81" t="s">
        <v>494</v>
      </c>
      <c r="Q78" s="81" t="s">
        <v>612</v>
      </c>
      <c r="R78" s="81" t="s">
        <v>194</v>
      </c>
      <c r="S78" s="83">
        <v>508.7</v>
      </c>
      <c r="T78" s="83">
        <v>0.57999999999999996</v>
      </c>
      <c r="U78" s="83">
        <v>1.27</v>
      </c>
      <c r="V78" s="83">
        <v>0.64</v>
      </c>
    </row>
    <row r="79" spans="1:22" s="32" customFormat="1" x14ac:dyDescent="0.2">
      <c r="A79" s="62"/>
      <c r="B79" s="326"/>
      <c r="C79" s="336"/>
      <c r="D79" s="57" t="s">
        <v>306</v>
      </c>
      <c r="E79" s="57">
        <v>353.1</v>
      </c>
      <c r="F79" s="57">
        <v>0.09</v>
      </c>
      <c r="G79" s="57">
        <f t="shared" si="12"/>
        <v>0.49</v>
      </c>
      <c r="H79" s="57">
        <v>0.57999999999999996</v>
      </c>
      <c r="I79" s="64">
        <f t="shared" si="10"/>
        <v>0.31999999999999995</v>
      </c>
      <c r="J79" s="57" t="s">
        <v>131</v>
      </c>
      <c r="K79" s="57">
        <v>0.63</v>
      </c>
      <c r="L79" s="57">
        <v>0.26</v>
      </c>
      <c r="M79" s="71">
        <f t="shared" si="11"/>
        <v>0.15999999999999998</v>
      </c>
      <c r="N79" s="62"/>
      <c r="P79" s="81" t="s">
        <v>494</v>
      </c>
      <c r="Q79" s="81" t="s">
        <v>611</v>
      </c>
      <c r="R79" s="81" t="s">
        <v>2</v>
      </c>
      <c r="S79" s="83">
        <v>239.7</v>
      </c>
      <c r="T79" s="83">
        <v>0.46</v>
      </c>
      <c r="U79" s="83">
        <v>0.43</v>
      </c>
      <c r="V79" s="83">
        <v>0.22</v>
      </c>
    </row>
    <row r="80" spans="1:22" s="32" customFormat="1" x14ac:dyDescent="0.2">
      <c r="A80" s="62"/>
      <c r="B80" s="326"/>
      <c r="C80" s="336"/>
      <c r="D80" s="57" t="s">
        <v>194</v>
      </c>
      <c r="E80" s="57">
        <v>508.7</v>
      </c>
      <c r="F80" s="57">
        <v>0.12</v>
      </c>
      <c r="G80" s="57">
        <f t="shared" si="12"/>
        <v>0.45999999999999996</v>
      </c>
      <c r="H80" s="57">
        <v>0.57999999999999996</v>
      </c>
      <c r="I80" s="64">
        <f t="shared" si="10"/>
        <v>1.27</v>
      </c>
      <c r="J80" s="57" t="s">
        <v>131</v>
      </c>
      <c r="K80" s="57">
        <v>0.57999999999999996</v>
      </c>
      <c r="L80" s="57">
        <v>-0.69</v>
      </c>
      <c r="M80" s="71">
        <f t="shared" si="11"/>
        <v>0.63500000000000001</v>
      </c>
      <c r="N80" s="62"/>
      <c r="P80" s="81" t="s">
        <v>494</v>
      </c>
      <c r="Q80" s="81" t="s">
        <v>611</v>
      </c>
      <c r="R80" s="81" t="s">
        <v>136</v>
      </c>
      <c r="S80" s="83">
        <v>188.1</v>
      </c>
      <c r="T80" s="83">
        <v>0.46</v>
      </c>
      <c r="U80" s="84">
        <v>0.4</v>
      </c>
      <c r="V80" s="84">
        <v>0.2</v>
      </c>
    </row>
    <row r="81" spans="1:22" s="32" customFormat="1" x14ac:dyDescent="0.2">
      <c r="A81" s="62"/>
      <c r="B81" s="326"/>
      <c r="C81" s="337"/>
      <c r="D81" s="68" t="s">
        <v>32</v>
      </c>
      <c r="E81" s="59">
        <v>134.19999999999999</v>
      </c>
      <c r="F81" s="59">
        <v>0.15</v>
      </c>
      <c r="G81" s="59">
        <f t="shared" si="12"/>
        <v>0.26</v>
      </c>
      <c r="H81" s="59">
        <v>0.41</v>
      </c>
      <c r="I81" s="65">
        <f t="shared" si="10"/>
        <v>0.24999999999999997</v>
      </c>
      <c r="J81" s="59" t="s">
        <v>131</v>
      </c>
      <c r="K81" s="59">
        <v>0.57999999999999996</v>
      </c>
      <c r="L81" s="59">
        <v>0.16</v>
      </c>
      <c r="M81" s="72">
        <f t="shared" si="11"/>
        <v>0.12499999999999999</v>
      </c>
      <c r="N81" s="62"/>
      <c r="P81" s="81" t="s">
        <v>503</v>
      </c>
      <c r="Q81" s="81" t="s">
        <v>608</v>
      </c>
      <c r="R81" s="81" t="s">
        <v>31</v>
      </c>
      <c r="S81" s="83">
        <v>325</v>
      </c>
      <c r="T81" s="83">
        <v>0.42</v>
      </c>
      <c r="U81" s="83">
        <v>0.21</v>
      </c>
      <c r="V81" s="83">
        <v>0.11</v>
      </c>
    </row>
    <row r="82" spans="1:22" s="32" customFormat="1" x14ac:dyDescent="0.2">
      <c r="A82" s="62"/>
      <c r="B82" s="326"/>
      <c r="C82" s="335" t="s">
        <v>611</v>
      </c>
      <c r="D82" s="57" t="s">
        <v>136</v>
      </c>
      <c r="E82" s="57">
        <v>188.1</v>
      </c>
      <c r="F82" s="57">
        <v>0.31</v>
      </c>
      <c r="G82" s="57">
        <f t="shared" si="12"/>
        <v>0.15000000000000002</v>
      </c>
      <c r="H82" s="57">
        <v>0.46</v>
      </c>
      <c r="I82" s="64">
        <f t="shared" si="10"/>
        <v>0.4</v>
      </c>
      <c r="J82" s="57" t="s">
        <v>131</v>
      </c>
      <c r="K82" s="57">
        <v>0.45</v>
      </c>
      <c r="L82" s="57">
        <v>0.06</v>
      </c>
      <c r="M82" s="71">
        <f t="shared" si="11"/>
        <v>0.2</v>
      </c>
      <c r="N82" s="62"/>
      <c r="P82" s="81" t="s">
        <v>503</v>
      </c>
      <c r="Q82" s="81" t="s">
        <v>608</v>
      </c>
      <c r="R82" s="81" t="s">
        <v>32</v>
      </c>
      <c r="S82" s="83">
        <v>2</v>
      </c>
      <c r="T82" s="83">
        <v>0.38</v>
      </c>
      <c r="U82" s="83">
        <v>0.21</v>
      </c>
      <c r="V82" s="83">
        <v>0.11</v>
      </c>
    </row>
    <row r="83" spans="1:22" s="32" customFormat="1" x14ac:dyDescent="0.2">
      <c r="A83" s="62"/>
      <c r="B83" s="327"/>
      <c r="C83" s="337"/>
      <c r="D83" s="59" t="s">
        <v>2</v>
      </c>
      <c r="E83" s="59">
        <v>239.7</v>
      </c>
      <c r="F83" s="59">
        <v>0.38</v>
      </c>
      <c r="G83" s="59">
        <f t="shared" si="12"/>
        <v>8.0000000000000016E-2</v>
      </c>
      <c r="H83" s="59">
        <v>0.46</v>
      </c>
      <c r="I83" s="65">
        <f t="shared" si="10"/>
        <v>0.43000000000000005</v>
      </c>
      <c r="J83" s="59" t="s">
        <v>131</v>
      </c>
      <c r="K83" s="59">
        <v>0.44</v>
      </c>
      <c r="L83" s="59">
        <v>0.03</v>
      </c>
      <c r="M83" s="72">
        <f t="shared" si="11"/>
        <v>0.21500000000000002</v>
      </c>
      <c r="N83" s="62"/>
      <c r="P83" s="81" t="s">
        <v>565</v>
      </c>
      <c r="Q83" s="81" t="s">
        <v>613</v>
      </c>
      <c r="R83" s="81" t="s">
        <v>6</v>
      </c>
      <c r="S83" s="83">
        <v>0.7</v>
      </c>
      <c r="T83" s="83">
        <v>0.33</v>
      </c>
      <c r="U83" s="84">
        <v>0.2</v>
      </c>
      <c r="V83" s="84">
        <v>0.1</v>
      </c>
    </row>
    <row r="84" spans="1:22" s="32" customFormat="1" x14ac:dyDescent="0.2">
      <c r="A84" s="62"/>
      <c r="B84" s="325" t="s">
        <v>503</v>
      </c>
      <c r="C84" s="331" t="s">
        <v>608</v>
      </c>
      <c r="D84" s="57" t="s">
        <v>186</v>
      </c>
      <c r="E84" s="57">
        <v>325</v>
      </c>
      <c r="F84" s="57">
        <v>0.14000000000000001</v>
      </c>
      <c r="G84" s="57"/>
      <c r="H84" s="57">
        <v>0.42</v>
      </c>
      <c r="I84" s="64">
        <f t="shared" si="10"/>
        <v>0.21</v>
      </c>
      <c r="J84" s="57" t="s">
        <v>131</v>
      </c>
      <c r="K84" s="57">
        <v>0.28000000000000003</v>
      </c>
      <c r="L84" s="57">
        <v>0.21</v>
      </c>
      <c r="M84" s="71">
        <f t="shared" si="11"/>
        <v>0.105</v>
      </c>
      <c r="N84" s="62"/>
      <c r="P84" s="81" t="s">
        <v>565</v>
      </c>
      <c r="Q84" s="81" t="s">
        <v>613</v>
      </c>
      <c r="R84" s="81" t="s">
        <v>117</v>
      </c>
      <c r="S84" s="83">
        <v>0.7</v>
      </c>
      <c r="T84" s="83">
        <v>0.38</v>
      </c>
      <c r="U84" s="83">
        <v>0.26</v>
      </c>
      <c r="V84" s="83">
        <v>0.13</v>
      </c>
    </row>
    <row r="85" spans="1:22" s="32" customFormat="1" x14ac:dyDescent="0.2">
      <c r="A85" s="62"/>
      <c r="B85" s="327"/>
      <c r="C85" s="333"/>
      <c r="D85" s="57" t="s">
        <v>221</v>
      </c>
      <c r="E85" s="57">
        <v>2</v>
      </c>
      <c r="F85" s="57">
        <v>0.12</v>
      </c>
      <c r="G85" s="57"/>
      <c r="H85" s="57">
        <v>0.38</v>
      </c>
      <c r="I85" s="65">
        <f t="shared" si="10"/>
        <v>0.21</v>
      </c>
      <c r="J85" s="59" t="s">
        <v>131</v>
      </c>
      <c r="K85" s="59">
        <v>0.26</v>
      </c>
      <c r="L85" s="59">
        <v>0.17</v>
      </c>
      <c r="M85" s="72">
        <f t="shared" si="11"/>
        <v>0.105</v>
      </c>
      <c r="N85" s="62"/>
      <c r="P85" s="81" t="s">
        <v>565</v>
      </c>
      <c r="Q85" s="81" t="s">
        <v>613</v>
      </c>
      <c r="R85" s="81" t="s">
        <v>59</v>
      </c>
      <c r="S85" s="83">
        <v>3.6</v>
      </c>
      <c r="T85" s="83">
        <v>0.37</v>
      </c>
      <c r="U85" s="83">
        <v>0.28000000000000003</v>
      </c>
      <c r="V85" s="83">
        <v>0.14000000000000001</v>
      </c>
    </row>
    <row r="86" spans="1:22" x14ac:dyDescent="0.2">
      <c r="B86" s="325" t="s">
        <v>565</v>
      </c>
      <c r="C86" s="335" t="s">
        <v>613</v>
      </c>
      <c r="D86" s="58" t="s">
        <v>59</v>
      </c>
      <c r="E86" s="58">
        <v>3.6</v>
      </c>
      <c r="F86" s="58" t="s">
        <v>131</v>
      </c>
      <c r="G86" s="58" t="s">
        <v>131</v>
      </c>
      <c r="H86" s="58">
        <v>0.37</v>
      </c>
      <c r="I86" s="64">
        <f t="shared" si="10"/>
        <v>0.28000000000000003</v>
      </c>
      <c r="J86" s="57" t="s">
        <v>131</v>
      </c>
      <c r="K86" s="57">
        <v>0.22</v>
      </c>
      <c r="L86" s="57">
        <v>0.09</v>
      </c>
      <c r="M86" s="71">
        <f t="shared" si="11"/>
        <v>0.14000000000000001</v>
      </c>
      <c r="P86" s="81" t="s">
        <v>565</v>
      </c>
      <c r="Q86" s="81" t="s">
        <v>611</v>
      </c>
      <c r="R86" s="81" t="s">
        <v>136</v>
      </c>
      <c r="S86" s="83">
        <v>108</v>
      </c>
      <c r="T86" s="83">
        <v>0.33</v>
      </c>
      <c r="U86" s="83">
        <v>0.31</v>
      </c>
      <c r="V86" s="83">
        <v>0.16</v>
      </c>
    </row>
    <row r="87" spans="1:22" x14ac:dyDescent="0.2">
      <c r="B87" s="326"/>
      <c r="C87" s="336"/>
      <c r="D87" s="57" t="s">
        <v>6</v>
      </c>
      <c r="E87" s="57">
        <v>0.7</v>
      </c>
      <c r="F87" s="57" t="s">
        <v>131</v>
      </c>
      <c r="G87" s="57" t="s">
        <v>131</v>
      </c>
      <c r="H87" s="57">
        <v>0.33</v>
      </c>
      <c r="I87" s="64">
        <f t="shared" si="10"/>
        <v>0.2</v>
      </c>
      <c r="J87" s="57" t="s">
        <v>131</v>
      </c>
      <c r="K87" s="57">
        <v>0.25</v>
      </c>
      <c r="L87" s="57">
        <v>0.13</v>
      </c>
      <c r="M87" s="71">
        <f t="shared" si="11"/>
        <v>0.1</v>
      </c>
      <c r="P87" s="81" t="s">
        <v>565</v>
      </c>
      <c r="Q87" s="81" t="s">
        <v>611</v>
      </c>
      <c r="R87" s="81" t="s">
        <v>31</v>
      </c>
      <c r="S87" s="83">
        <v>108</v>
      </c>
      <c r="T87" s="83">
        <v>0.38</v>
      </c>
      <c r="U87" s="83">
        <v>0.35</v>
      </c>
      <c r="V87" s="83">
        <v>0.18</v>
      </c>
    </row>
    <row r="88" spans="1:22" x14ac:dyDescent="0.2">
      <c r="B88" s="326"/>
      <c r="C88" s="337"/>
      <c r="D88" s="59" t="s">
        <v>117</v>
      </c>
      <c r="E88" s="59">
        <v>0.7</v>
      </c>
      <c r="F88" s="59" t="s">
        <v>131</v>
      </c>
      <c r="G88" s="59" t="s">
        <v>131</v>
      </c>
      <c r="H88" s="59">
        <v>0.38</v>
      </c>
      <c r="I88" s="65">
        <f t="shared" si="10"/>
        <v>0.26</v>
      </c>
      <c r="J88" s="59" t="s">
        <v>131</v>
      </c>
      <c r="K88" s="59">
        <v>0.24</v>
      </c>
      <c r="L88" s="59">
        <v>0.12</v>
      </c>
      <c r="M88" s="72">
        <f t="shared" si="11"/>
        <v>0.13</v>
      </c>
      <c r="P88" s="81" t="s">
        <v>565</v>
      </c>
      <c r="Q88" s="81" t="s">
        <v>614</v>
      </c>
      <c r="R88" s="81" t="s">
        <v>31</v>
      </c>
      <c r="S88" s="83">
        <v>96</v>
      </c>
      <c r="T88" s="83">
        <v>0.34</v>
      </c>
      <c r="U88" s="83">
        <v>0.28999999999999998</v>
      </c>
      <c r="V88" s="83">
        <v>0.15</v>
      </c>
    </row>
    <row r="89" spans="1:22" x14ac:dyDescent="0.2">
      <c r="B89" s="326"/>
      <c r="C89" s="335" t="s">
        <v>611</v>
      </c>
      <c r="D89" s="57" t="s">
        <v>136</v>
      </c>
      <c r="E89" s="57">
        <v>108</v>
      </c>
      <c r="F89" s="57" t="s">
        <v>131</v>
      </c>
      <c r="G89" s="57" t="s">
        <v>131</v>
      </c>
      <c r="H89" s="57">
        <v>0.33</v>
      </c>
      <c r="I89" s="64">
        <f t="shared" si="10"/>
        <v>0.31</v>
      </c>
      <c r="J89" s="57" t="s">
        <v>131</v>
      </c>
      <c r="K89" s="57">
        <v>0.06</v>
      </c>
      <c r="L89" s="57">
        <v>0.02</v>
      </c>
      <c r="M89" s="71">
        <f t="shared" si="11"/>
        <v>0.155</v>
      </c>
      <c r="P89" s="81" t="s">
        <v>565</v>
      </c>
      <c r="Q89" s="81" t="s">
        <v>614</v>
      </c>
      <c r="R89" s="81" t="s">
        <v>32</v>
      </c>
      <c r="S89" s="83">
        <v>96</v>
      </c>
      <c r="T89" s="83">
        <v>0.38</v>
      </c>
      <c r="U89" s="83">
        <v>0.34</v>
      </c>
      <c r="V89" s="83">
        <v>0.17</v>
      </c>
    </row>
    <row r="90" spans="1:22" x14ac:dyDescent="0.2">
      <c r="B90" s="326"/>
      <c r="C90" s="337"/>
      <c r="D90" s="59" t="s">
        <v>186</v>
      </c>
      <c r="E90" s="59">
        <v>108</v>
      </c>
      <c r="F90" s="59" t="s">
        <v>131</v>
      </c>
      <c r="G90" s="59" t="s">
        <v>131</v>
      </c>
      <c r="H90" s="59">
        <v>0.38</v>
      </c>
      <c r="I90" s="65">
        <f t="shared" si="10"/>
        <v>0.35</v>
      </c>
      <c r="J90" s="59" t="s">
        <v>131</v>
      </c>
      <c r="K90" s="59">
        <v>0.06</v>
      </c>
      <c r="L90" s="59">
        <v>0.03</v>
      </c>
      <c r="M90" s="72">
        <f t="shared" si="11"/>
        <v>0.17499999999999999</v>
      </c>
      <c r="P90" s="81" t="s">
        <v>566</v>
      </c>
      <c r="Q90" s="1" t="s">
        <v>609</v>
      </c>
      <c r="R90" s="81" t="s">
        <v>6</v>
      </c>
      <c r="S90" s="83">
        <v>11.2</v>
      </c>
      <c r="T90" s="83">
        <v>0.64</v>
      </c>
      <c r="U90" s="83">
        <v>0.41</v>
      </c>
      <c r="V90" s="83">
        <v>0.21</v>
      </c>
    </row>
    <row r="91" spans="1:22" x14ac:dyDescent="0.2">
      <c r="B91" s="326"/>
      <c r="C91" s="335" t="s">
        <v>614</v>
      </c>
      <c r="D91" s="58" t="s">
        <v>186</v>
      </c>
      <c r="E91" s="58">
        <v>96</v>
      </c>
      <c r="F91" s="58" t="s">
        <v>131</v>
      </c>
      <c r="G91" s="58" t="s">
        <v>131</v>
      </c>
      <c r="H91" s="63">
        <v>0.34</v>
      </c>
      <c r="I91" s="63">
        <f>H91-L91</f>
        <v>0.29000000000000004</v>
      </c>
      <c r="J91" s="58" t="s">
        <v>131</v>
      </c>
      <c r="K91" s="58">
        <v>0.12</v>
      </c>
      <c r="L91" s="58">
        <v>0.05</v>
      </c>
      <c r="M91" s="70">
        <f>(H91-L91)/2</f>
        <v>0.14500000000000002</v>
      </c>
      <c r="P91" s="81" t="s">
        <v>566</v>
      </c>
      <c r="Q91" s="1" t="s">
        <v>609</v>
      </c>
      <c r="R91" s="81" t="s">
        <v>59</v>
      </c>
      <c r="S91" s="83">
        <v>133</v>
      </c>
      <c r="T91" s="83">
        <v>0.52</v>
      </c>
      <c r="U91" s="83">
        <v>0.28999999999999998</v>
      </c>
      <c r="V91" s="83">
        <v>0.15</v>
      </c>
    </row>
    <row r="92" spans="1:22" x14ac:dyDescent="0.2">
      <c r="B92" s="327"/>
      <c r="C92" s="337"/>
      <c r="D92" s="68" t="s">
        <v>32</v>
      </c>
      <c r="E92" s="59">
        <v>96</v>
      </c>
      <c r="F92" s="59" t="s">
        <v>131</v>
      </c>
      <c r="G92" s="59" t="s">
        <v>131</v>
      </c>
      <c r="H92" s="65">
        <v>0.38</v>
      </c>
      <c r="I92" s="65">
        <f>H92-L92</f>
        <v>0.34</v>
      </c>
      <c r="J92" s="59" t="s">
        <v>131</v>
      </c>
      <c r="K92" s="59">
        <v>0.11</v>
      </c>
      <c r="L92" s="59">
        <v>0.04</v>
      </c>
      <c r="M92" s="72">
        <f>(H92-L92)/2</f>
        <v>0.17</v>
      </c>
      <c r="P92" s="81" t="s">
        <v>566</v>
      </c>
      <c r="Q92" s="1" t="s">
        <v>609</v>
      </c>
      <c r="R92" s="81" t="s">
        <v>194</v>
      </c>
      <c r="S92" s="83">
        <v>9.6</v>
      </c>
      <c r="T92" s="83">
        <v>0.68</v>
      </c>
      <c r="U92" s="83">
        <v>0.45</v>
      </c>
      <c r="V92" s="83">
        <v>0.23</v>
      </c>
    </row>
    <row r="93" spans="1:22" x14ac:dyDescent="0.2">
      <c r="B93" s="325" t="s">
        <v>566</v>
      </c>
      <c r="C93" s="335" t="s">
        <v>609</v>
      </c>
      <c r="D93" s="58" t="s">
        <v>59</v>
      </c>
      <c r="E93" s="58">
        <v>133</v>
      </c>
      <c r="F93" s="58">
        <v>0.09</v>
      </c>
      <c r="G93" s="63">
        <f>H93-F93</f>
        <v>0.43000000000000005</v>
      </c>
      <c r="H93" s="63">
        <v>0.52</v>
      </c>
      <c r="I93" s="64">
        <f>H93-L93</f>
        <v>0.29000000000000004</v>
      </c>
      <c r="J93" s="57" t="s">
        <v>131</v>
      </c>
      <c r="K93" s="64">
        <v>0.3</v>
      </c>
      <c r="L93" s="57">
        <v>0.23</v>
      </c>
      <c r="M93" s="71">
        <f>(H93-L93)/2</f>
        <v>0.14500000000000002</v>
      </c>
    </row>
    <row r="94" spans="1:22" x14ac:dyDescent="0.2">
      <c r="B94" s="326"/>
      <c r="C94" s="336"/>
      <c r="D94" s="57" t="s">
        <v>6</v>
      </c>
      <c r="E94" s="57">
        <v>11.2</v>
      </c>
      <c r="F94" s="57" t="s">
        <v>131</v>
      </c>
      <c r="G94" s="57" t="s">
        <v>131</v>
      </c>
      <c r="H94" s="57">
        <v>0.64</v>
      </c>
      <c r="I94" s="64">
        <f>H94-L94</f>
        <v>0.41000000000000003</v>
      </c>
      <c r="J94" s="57" t="s">
        <v>131</v>
      </c>
      <c r="K94" s="57">
        <f>(0.65+0.6+0.63+0.64)/4</f>
        <v>0.63</v>
      </c>
      <c r="L94" s="57">
        <v>0.23</v>
      </c>
      <c r="M94" s="71">
        <f>(H94-L94)/2</f>
        <v>0.20500000000000002</v>
      </c>
    </row>
    <row r="95" spans="1:22" x14ac:dyDescent="0.2">
      <c r="B95" s="327"/>
      <c r="C95" s="337"/>
      <c r="D95" s="59" t="s">
        <v>194</v>
      </c>
      <c r="E95" s="59">
        <v>9.6</v>
      </c>
      <c r="F95" s="59" t="s">
        <v>131</v>
      </c>
      <c r="G95" s="59" t="s">
        <v>131</v>
      </c>
      <c r="H95" s="59">
        <v>0.68</v>
      </c>
      <c r="I95" s="65">
        <f>H95-L95</f>
        <v>0.45000000000000007</v>
      </c>
      <c r="J95" s="59" t="s">
        <v>131</v>
      </c>
      <c r="K95" s="59">
        <v>0.68</v>
      </c>
      <c r="L95" s="59">
        <v>0.23</v>
      </c>
      <c r="M95" s="72">
        <f>(H95-L95)/2</f>
        <v>0.22500000000000003</v>
      </c>
    </row>
    <row r="96" spans="1:22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</sheetData>
  <mergeCells count="46">
    <mergeCell ref="C93:C95"/>
    <mergeCell ref="B93:B95"/>
    <mergeCell ref="B84:B85"/>
    <mergeCell ref="C84:C85"/>
    <mergeCell ref="C86:C88"/>
    <mergeCell ref="C89:C90"/>
    <mergeCell ref="C91:C92"/>
    <mergeCell ref="B86:B92"/>
    <mergeCell ref="B64:B75"/>
    <mergeCell ref="C76:C77"/>
    <mergeCell ref="C78:C81"/>
    <mergeCell ref="C82:C83"/>
    <mergeCell ref="B76:B83"/>
    <mergeCell ref="C64:C66"/>
    <mergeCell ref="C67:C69"/>
    <mergeCell ref="C70:C71"/>
    <mergeCell ref="C72:C73"/>
    <mergeCell ref="C74:C75"/>
    <mergeCell ref="C47:C49"/>
    <mergeCell ref="B45:B49"/>
    <mergeCell ref="C50:C53"/>
    <mergeCell ref="C54:C59"/>
    <mergeCell ref="C60:C63"/>
    <mergeCell ref="B50:B63"/>
    <mergeCell ref="C32:C33"/>
    <mergeCell ref="C34:C39"/>
    <mergeCell ref="B32:B39"/>
    <mergeCell ref="C41:C42"/>
    <mergeCell ref="C43:C44"/>
    <mergeCell ref="B41:B44"/>
    <mergeCell ref="C23:C26"/>
    <mergeCell ref="C27:C29"/>
    <mergeCell ref="B23:B29"/>
    <mergeCell ref="C30:C31"/>
    <mergeCell ref="B30:B31"/>
    <mergeCell ref="J2:L2"/>
    <mergeCell ref="F4:L4"/>
    <mergeCell ref="D2:D3"/>
    <mergeCell ref="C2:C4"/>
    <mergeCell ref="C20:C22"/>
    <mergeCell ref="B5:B22"/>
    <mergeCell ref="F2:I2"/>
    <mergeCell ref="C5:C10"/>
    <mergeCell ref="B2:B4"/>
    <mergeCell ref="C11:C14"/>
    <mergeCell ref="C15:C19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06B0-7A4F-40AE-A88A-29A6EC796EFC}">
  <dimension ref="A1:J1054"/>
  <sheetViews>
    <sheetView workbookViewId="0">
      <selection activeCell="O15" sqref="O15"/>
    </sheetView>
  </sheetViews>
  <sheetFormatPr defaultColWidth="9.140625" defaultRowHeight="11.25" x14ac:dyDescent="0.2"/>
  <cols>
    <col min="1" max="1" width="9.140625" style="87"/>
    <col min="2" max="2" width="5.85546875" style="12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/>
    <col min="7" max="7" width="18.42578125" style="87" customWidth="1"/>
    <col min="8" max="8" width="3.7109375" style="128" customWidth="1"/>
    <col min="9" max="9" width="13.85546875" style="87" customWidth="1"/>
    <col min="10" max="16384" width="9.140625" style="87"/>
  </cols>
  <sheetData>
    <row r="1" spans="1:10" x14ac:dyDescent="0.2">
      <c r="A1" s="85"/>
      <c r="B1" s="115"/>
      <c r="C1" s="85"/>
      <c r="D1" s="85"/>
      <c r="E1" s="85"/>
      <c r="F1" s="85"/>
      <c r="G1" s="85"/>
      <c r="H1" s="86"/>
      <c r="I1" s="85"/>
      <c r="J1" s="85"/>
    </row>
    <row r="2" spans="1:10" ht="15" customHeight="1" x14ac:dyDescent="0.2">
      <c r="A2" s="85"/>
      <c r="B2" s="377" t="s">
        <v>0</v>
      </c>
      <c r="C2" s="377" t="s">
        <v>624</v>
      </c>
      <c r="D2" s="377" t="s">
        <v>16</v>
      </c>
      <c r="E2" s="90" t="s">
        <v>620</v>
      </c>
      <c r="F2" s="377" t="s">
        <v>622</v>
      </c>
      <c r="G2" s="90" t="s">
        <v>618</v>
      </c>
      <c r="H2" s="377" t="s">
        <v>33</v>
      </c>
      <c r="I2" s="377" t="s">
        <v>623</v>
      </c>
      <c r="J2" s="85"/>
    </row>
    <row r="3" spans="1:10" ht="42.75" customHeight="1" x14ac:dyDescent="0.2">
      <c r="A3" s="85"/>
      <c r="B3" s="378"/>
      <c r="C3" s="378"/>
      <c r="D3" s="378"/>
      <c r="E3" s="380" t="s">
        <v>619</v>
      </c>
      <c r="F3" s="378"/>
      <c r="G3" s="378" t="s">
        <v>621</v>
      </c>
      <c r="H3" s="378"/>
      <c r="I3" s="378"/>
      <c r="J3" s="85"/>
    </row>
    <row r="4" spans="1:10" ht="17.25" customHeight="1" x14ac:dyDescent="0.2">
      <c r="A4" s="85"/>
      <c r="B4" s="379"/>
      <c r="C4" s="379"/>
      <c r="D4" s="116" t="s">
        <v>15</v>
      </c>
      <c r="E4" s="381"/>
      <c r="F4" s="116" t="s">
        <v>878</v>
      </c>
      <c r="G4" s="379"/>
      <c r="H4" s="379"/>
      <c r="I4" s="379"/>
      <c r="J4" s="85"/>
    </row>
    <row r="5" spans="1:10" ht="17.25" customHeight="1" x14ac:dyDescent="0.2">
      <c r="A5" s="85"/>
      <c r="B5" s="117">
        <v>1</v>
      </c>
      <c r="C5" s="353" t="s">
        <v>625</v>
      </c>
      <c r="D5" s="353"/>
      <c r="E5" s="353"/>
      <c r="F5" s="353"/>
      <c r="G5" s="347" t="s">
        <v>773</v>
      </c>
      <c r="H5" s="91"/>
      <c r="I5" s="360" t="s">
        <v>626</v>
      </c>
      <c r="J5" s="85"/>
    </row>
    <row r="6" spans="1:10" x14ac:dyDescent="0.2">
      <c r="A6" s="85"/>
      <c r="B6" s="118"/>
      <c r="C6" s="105" t="s">
        <v>17</v>
      </c>
      <c r="D6" s="105" t="s">
        <v>23</v>
      </c>
      <c r="E6" s="105" t="s">
        <v>31</v>
      </c>
      <c r="F6" s="105">
        <v>1050</v>
      </c>
      <c r="G6" s="348"/>
      <c r="H6" s="92" t="s">
        <v>34</v>
      </c>
      <c r="I6" s="361"/>
      <c r="J6" s="85"/>
    </row>
    <row r="7" spans="1:10" x14ac:dyDescent="0.2">
      <c r="A7" s="85"/>
      <c r="B7" s="117"/>
      <c r="C7" s="105" t="s">
        <v>18</v>
      </c>
      <c r="D7" s="93" t="s">
        <v>30</v>
      </c>
      <c r="E7" s="105" t="s">
        <v>31</v>
      </c>
      <c r="F7" s="105">
        <v>786</v>
      </c>
      <c r="G7" s="348"/>
      <c r="H7" s="94"/>
      <c r="I7" s="361"/>
      <c r="J7" s="85"/>
    </row>
    <row r="8" spans="1:10" x14ac:dyDescent="0.2">
      <c r="A8" s="85"/>
      <c r="B8" s="117"/>
      <c r="C8" s="105" t="s">
        <v>19</v>
      </c>
      <c r="D8" s="105" t="s">
        <v>24</v>
      </c>
      <c r="E8" s="105" t="s">
        <v>32</v>
      </c>
      <c r="F8" s="105">
        <v>186</v>
      </c>
      <c r="G8" s="348"/>
      <c r="H8" s="94"/>
      <c r="I8" s="361"/>
      <c r="J8" s="85"/>
    </row>
    <row r="9" spans="1:10" x14ac:dyDescent="0.2">
      <c r="A9" s="85"/>
      <c r="B9" s="117"/>
      <c r="C9" s="105" t="s">
        <v>20</v>
      </c>
      <c r="D9" s="105" t="s">
        <v>25</v>
      </c>
      <c r="E9" s="105" t="s">
        <v>32</v>
      </c>
      <c r="F9" s="105">
        <v>156</v>
      </c>
      <c r="G9" s="348"/>
      <c r="H9" s="94"/>
      <c r="I9" s="361"/>
      <c r="J9" s="85"/>
    </row>
    <row r="10" spans="1:10" x14ac:dyDescent="0.2">
      <c r="A10" s="85"/>
      <c r="B10" s="117"/>
      <c r="C10" s="105" t="s">
        <v>21</v>
      </c>
      <c r="D10" s="105" t="s">
        <v>26</v>
      </c>
      <c r="E10" s="105" t="s">
        <v>32</v>
      </c>
      <c r="F10" s="105">
        <v>168</v>
      </c>
      <c r="G10" s="348"/>
      <c r="H10" s="94"/>
      <c r="I10" s="361"/>
      <c r="J10" s="85"/>
    </row>
    <row r="11" spans="1:10" x14ac:dyDescent="0.2">
      <c r="A11" s="85"/>
      <c r="B11" s="119"/>
      <c r="C11" s="106" t="s">
        <v>22</v>
      </c>
      <c r="D11" s="106" t="s">
        <v>27</v>
      </c>
      <c r="E11" s="106" t="s">
        <v>32</v>
      </c>
      <c r="F11" s="106">
        <v>102</v>
      </c>
      <c r="G11" s="349"/>
      <c r="H11" s="95"/>
      <c r="I11" s="362"/>
      <c r="J11" s="85"/>
    </row>
    <row r="12" spans="1:10" ht="15" customHeight="1" x14ac:dyDescent="0.2">
      <c r="A12" s="85"/>
      <c r="B12" s="110">
        <v>2</v>
      </c>
      <c r="C12" s="353" t="s">
        <v>625</v>
      </c>
      <c r="D12" s="353"/>
      <c r="E12" s="353"/>
      <c r="F12" s="353"/>
      <c r="G12" s="347" t="s">
        <v>689</v>
      </c>
      <c r="H12" s="91"/>
      <c r="I12" s="360" t="s">
        <v>626</v>
      </c>
      <c r="J12" s="85"/>
    </row>
    <row r="13" spans="1:10" x14ac:dyDescent="0.2">
      <c r="A13" s="85"/>
      <c r="B13" s="117"/>
      <c r="C13" s="97" t="s">
        <v>17</v>
      </c>
      <c r="D13" s="97" t="s">
        <v>36</v>
      </c>
      <c r="E13" s="97" t="s">
        <v>31</v>
      </c>
      <c r="F13" s="97">
        <v>1602</v>
      </c>
      <c r="G13" s="348"/>
      <c r="H13" s="120" t="s">
        <v>34</v>
      </c>
      <c r="I13" s="361"/>
      <c r="J13" s="85"/>
    </row>
    <row r="14" spans="1:10" x14ac:dyDescent="0.2">
      <c r="A14" s="85"/>
      <c r="B14" s="117"/>
      <c r="C14" s="97" t="s">
        <v>35</v>
      </c>
      <c r="D14" s="97" t="s">
        <v>37</v>
      </c>
      <c r="E14" s="97" t="s">
        <v>31</v>
      </c>
      <c r="F14" s="97">
        <v>786</v>
      </c>
      <c r="G14" s="348"/>
      <c r="H14" s="120"/>
      <c r="I14" s="361"/>
      <c r="J14" s="85"/>
    </row>
    <row r="15" spans="1:10" x14ac:dyDescent="0.2">
      <c r="A15" s="85"/>
      <c r="B15" s="117"/>
      <c r="C15" s="97" t="s">
        <v>20</v>
      </c>
      <c r="D15" s="97" t="s">
        <v>38</v>
      </c>
      <c r="E15" s="97" t="s">
        <v>32</v>
      </c>
      <c r="F15" s="97">
        <v>198</v>
      </c>
      <c r="G15" s="348"/>
      <c r="H15" s="120"/>
      <c r="I15" s="361"/>
      <c r="J15" s="85"/>
    </row>
    <row r="16" spans="1:10" x14ac:dyDescent="0.2">
      <c r="A16" s="85"/>
      <c r="B16" s="117"/>
      <c r="C16" s="97" t="s">
        <v>21</v>
      </c>
      <c r="D16" s="97" t="s">
        <v>39</v>
      </c>
      <c r="E16" s="97" t="s">
        <v>6</v>
      </c>
      <c r="F16" s="97">
        <v>90</v>
      </c>
      <c r="G16" s="348"/>
      <c r="H16" s="120"/>
      <c r="I16" s="361"/>
      <c r="J16" s="85"/>
    </row>
    <row r="17" spans="1:10" x14ac:dyDescent="0.2">
      <c r="A17" s="85"/>
      <c r="B17" s="119"/>
      <c r="C17" s="100" t="s">
        <v>22</v>
      </c>
      <c r="D17" s="100" t="s">
        <v>40</v>
      </c>
      <c r="E17" s="100" t="s">
        <v>6</v>
      </c>
      <c r="F17" s="100">
        <v>90</v>
      </c>
      <c r="G17" s="349"/>
      <c r="H17" s="121"/>
      <c r="I17" s="362"/>
      <c r="J17" s="85"/>
    </row>
    <row r="18" spans="1:10" ht="15" customHeight="1" x14ac:dyDescent="0.2">
      <c r="A18" s="85"/>
      <c r="B18" s="117">
        <v>3</v>
      </c>
      <c r="C18" s="353" t="s">
        <v>625</v>
      </c>
      <c r="D18" s="353"/>
      <c r="E18" s="353"/>
      <c r="F18" s="353"/>
      <c r="G18" s="344" t="s">
        <v>690</v>
      </c>
      <c r="H18" s="120"/>
      <c r="I18" s="357" t="s">
        <v>626</v>
      </c>
      <c r="J18" s="85"/>
    </row>
    <row r="19" spans="1:10" x14ac:dyDescent="0.2">
      <c r="A19" s="85"/>
      <c r="B19" s="117"/>
      <c r="C19" s="97" t="s">
        <v>17</v>
      </c>
      <c r="D19" s="97" t="s">
        <v>41</v>
      </c>
      <c r="E19" s="97" t="s">
        <v>31</v>
      </c>
      <c r="F19" s="97">
        <v>576</v>
      </c>
      <c r="G19" s="345"/>
      <c r="H19" s="120" t="s">
        <v>34</v>
      </c>
      <c r="I19" s="358"/>
      <c r="J19" s="85"/>
    </row>
    <row r="20" spans="1:10" x14ac:dyDescent="0.2">
      <c r="A20" s="85"/>
      <c r="B20" s="117"/>
      <c r="C20" s="97" t="s">
        <v>18</v>
      </c>
      <c r="D20" s="99" t="s">
        <v>42</v>
      </c>
      <c r="E20" s="97" t="s">
        <v>31</v>
      </c>
      <c r="F20" s="97">
        <v>1632</v>
      </c>
      <c r="G20" s="345"/>
      <c r="H20" s="120"/>
      <c r="I20" s="358"/>
      <c r="J20" s="85"/>
    </row>
    <row r="21" spans="1:10" x14ac:dyDescent="0.2">
      <c r="A21" s="85"/>
      <c r="B21" s="117"/>
      <c r="C21" s="97" t="s">
        <v>20</v>
      </c>
      <c r="D21" s="99" t="s">
        <v>43</v>
      </c>
      <c r="E21" s="97" t="s">
        <v>31</v>
      </c>
      <c r="F21" s="97">
        <v>138</v>
      </c>
      <c r="G21" s="345"/>
      <c r="H21" s="120"/>
      <c r="I21" s="358"/>
      <c r="J21" s="85"/>
    </row>
    <row r="22" spans="1:10" x14ac:dyDescent="0.2">
      <c r="A22" s="85"/>
      <c r="B22" s="117"/>
      <c r="C22" s="97" t="s">
        <v>21</v>
      </c>
      <c r="D22" s="97" t="s">
        <v>44</v>
      </c>
      <c r="E22" s="97" t="s">
        <v>6</v>
      </c>
      <c r="F22" s="97">
        <v>96</v>
      </c>
      <c r="G22" s="345"/>
      <c r="H22" s="120"/>
      <c r="I22" s="358"/>
      <c r="J22" s="85"/>
    </row>
    <row r="23" spans="1:10" x14ac:dyDescent="0.2">
      <c r="A23" s="85"/>
      <c r="B23" s="119"/>
      <c r="C23" s="100" t="s">
        <v>22</v>
      </c>
      <c r="D23" s="100" t="s">
        <v>45</v>
      </c>
      <c r="E23" s="100" t="s">
        <v>6</v>
      </c>
      <c r="F23" s="100">
        <v>84</v>
      </c>
      <c r="G23" s="346"/>
      <c r="H23" s="121"/>
      <c r="I23" s="359"/>
      <c r="J23" s="85"/>
    </row>
    <row r="24" spans="1:10" ht="15" customHeight="1" x14ac:dyDescent="0.2">
      <c r="A24" s="85"/>
      <c r="B24" s="117">
        <v>4</v>
      </c>
      <c r="C24" s="353" t="s">
        <v>625</v>
      </c>
      <c r="D24" s="353"/>
      <c r="E24" s="353"/>
      <c r="F24" s="353"/>
      <c r="G24" s="344" t="s">
        <v>691</v>
      </c>
      <c r="H24" s="120"/>
      <c r="I24" s="382" t="s">
        <v>626</v>
      </c>
      <c r="J24" s="85"/>
    </row>
    <row r="25" spans="1:10" x14ac:dyDescent="0.2">
      <c r="A25" s="85"/>
      <c r="B25" s="117"/>
      <c r="C25" s="105" t="s">
        <v>17</v>
      </c>
      <c r="D25" s="97" t="s">
        <v>41</v>
      </c>
      <c r="E25" s="97" t="s">
        <v>31</v>
      </c>
      <c r="F25" s="97">
        <v>654</v>
      </c>
      <c r="G25" s="345"/>
      <c r="H25" s="98" t="s">
        <v>34</v>
      </c>
      <c r="I25" s="382"/>
      <c r="J25" s="85"/>
    </row>
    <row r="26" spans="1:10" x14ac:dyDescent="0.2">
      <c r="A26" s="85"/>
      <c r="B26" s="117"/>
      <c r="C26" s="105" t="s">
        <v>18</v>
      </c>
      <c r="D26" s="99" t="s">
        <v>46</v>
      </c>
      <c r="E26" s="97" t="s">
        <v>31</v>
      </c>
      <c r="F26" s="97">
        <v>720</v>
      </c>
      <c r="G26" s="345"/>
      <c r="H26" s="98"/>
      <c r="I26" s="382"/>
      <c r="J26" s="85"/>
    </row>
    <row r="27" spans="1:10" x14ac:dyDescent="0.2">
      <c r="A27" s="85"/>
      <c r="B27" s="117"/>
      <c r="C27" s="105" t="s">
        <v>19</v>
      </c>
      <c r="D27" s="97" t="s">
        <v>47</v>
      </c>
      <c r="E27" s="97" t="s">
        <v>51</v>
      </c>
      <c r="F27" s="97">
        <v>138</v>
      </c>
      <c r="G27" s="345"/>
      <c r="H27" s="98"/>
      <c r="I27" s="382"/>
      <c r="J27" s="85"/>
    </row>
    <row r="28" spans="1:10" x14ac:dyDescent="0.2">
      <c r="A28" s="85"/>
      <c r="B28" s="117"/>
      <c r="C28" s="105" t="s">
        <v>20</v>
      </c>
      <c r="D28" s="97" t="s">
        <v>48</v>
      </c>
      <c r="E28" s="97" t="s">
        <v>6</v>
      </c>
      <c r="F28" s="97">
        <v>102</v>
      </c>
      <c r="G28" s="345"/>
      <c r="H28" s="98"/>
      <c r="I28" s="382"/>
      <c r="J28" s="85"/>
    </row>
    <row r="29" spans="1:10" x14ac:dyDescent="0.2">
      <c r="A29" s="85"/>
      <c r="B29" s="117"/>
      <c r="C29" s="105" t="s">
        <v>21</v>
      </c>
      <c r="D29" s="97" t="s">
        <v>49</v>
      </c>
      <c r="E29" s="97" t="s">
        <v>6</v>
      </c>
      <c r="F29" s="97">
        <v>96</v>
      </c>
      <c r="G29" s="345"/>
      <c r="H29" s="98"/>
      <c r="I29" s="382"/>
      <c r="J29" s="85"/>
    </row>
    <row r="30" spans="1:10" x14ac:dyDescent="0.2">
      <c r="A30" s="85"/>
      <c r="B30" s="119"/>
      <c r="C30" s="106" t="s">
        <v>22</v>
      </c>
      <c r="D30" s="100" t="s">
        <v>50</v>
      </c>
      <c r="E30" s="100" t="s">
        <v>6</v>
      </c>
      <c r="F30" s="100">
        <v>78</v>
      </c>
      <c r="G30" s="346"/>
      <c r="H30" s="101"/>
      <c r="I30" s="382"/>
      <c r="J30" s="85"/>
    </row>
    <row r="31" spans="1:10" ht="15" customHeight="1" x14ac:dyDescent="0.2">
      <c r="A31" s="85"/>
      <c r="B31" s="110">
        <v>5</v>
      </c>
      <c r="C31" s="351" t="s">
        <v>627</v>
      </c>
      <c r="D31" s="351"/>
      <c r="E31" s="351"/>
      <c r="F31" s="351"/>
      <c r="G31" s="344" t="s">
        <v>694</v>
      </c>
      <c r="H31" s="96"/>
      <c r="I31" s="357" t="s">
        <v>626</v>
      </c>
      <c r="J31" s="85"/>
    </row>
    <row r="32" spans="1:10" x14ac:dyDescent="0.2">
      <c r="A32" s="85"/>
      <c r="B32" s="117"/>
      <c r="C32" s="97" t="s">
        <v>17</v>
      </c>
      <c r="D32" s="97" t="s">
        <v>53</v>
      </c>
      <c r="E32" s="97" t="s">
        <v>31</v>
      </c>
      <c r="F32" s="97">
        <v>816</v>
      </c>
      <c r="G32" s="345"/>
      <c r="H32" s="98" t="s">
        <v>34</v>
      </c>
      <c r="I32" s="358"/>
      <c r="J32" s="85"/>
    </row>
    <row r="33" spans="1:10" x14ac:dyDescent="0.2">
      <c r="A33" s="85"/>
      <c r="B33" s="117"/>
      <c r="C33" s="97" t="s">
        <v>18</v>
      </c>
      <c r="D33" s="99" t="s">
        <v>54</v>
      </c>
      <c r="E33" s="97" t="s">
        <v>32</v>
      </c>
      <c r="F33" s="97">
        <v>258</v>
      </c>
      <c r="G33" s="345"/>
      <c r="H33" s="98"/>
      <c r="I33" s="358"/>
      <c r="J33" s="85"/>
    </row>
    <row r="34" spans="1:10" x14ac:dyDescent="0.2">
      <c r="A34" s="85"/>
      <c r="B34" s="117"/>
      <c r="C34" s="97" t="s">
        <v>20</v>
      </c>
      <c r="D34" s="97" t="s">
        <v>55</v>
      </c>
      <c r="E34" s="97" t="s">
        <v>59</v>
      </c>
      <c r="F34" s="97">
        <v>138</v>
      </c>
      <c r="G34" s="345"/>
      <c r="H34" s="98"/>
      <c r="I34" s="358"/>
      <c r="J34" s="85"/>
    </row>
    <row r="35" spans="1:10" x14ac:dyDescent="0.2">
      <c r="A35" s="85"/>
      <c r="B35" s="117"/>
      <c r="C35" s="97" t="s">
        <v>21</v>
      </c>
      <c r="D35" s="97" t="s">
        <v>56</v>
      </c>
      <c r="E35" s="97" t="s">
        <v>6</v>
      </c>
      <c r="F35" s="97">
        <v>96</v>
      </c>
      <c r="G35" s="345"/>
      <c r="H35" s="98"/>
      <c r="I35" s="358"/>
      <c r="J35" s="85"/>
    </row>
    <row r="36" spans="1:10" x14ac:dyDescent="0.2">
      <c r="A36" s="85"/>
      <c r="B36" s="117"/>
      <c r="C36" s="97" t="s">
        <v>60</v>
      </c>
      <c r="D36" s="97" t="s">
        <v>57</v>
      </c>
      <c r="E36" s="97" t="s">
        <v>59</v>
      </c>
      <c r="F36" s="97">
        <v>120</v>
      </c>
      <c r="G36" s="345"/>
      <c r="H36" s="98"/>
      <c r="I36" s="358"/>
      <c r="J36" s="85"/>
    </row>
    <row r="37" spans="1:10" x14ac:dyDescent="0.2">
      <c r="A37" s="85"/>
      <c r="B37" s="119"/>
      <c r="C37" s="100" t="s">
        <v>52</v>
      </c>
      <c r="D37" s="100" t="s">
        <v>58</v>
      </c>
      <c r="E37" s="100" t="s">
        <v>59</v>
      </c>
      <c r="F37" s="100">
        <v>126</v>
      </c>
      <c r="G37" s="346"/>
      <c r="H37" s="101"/>
      <c r="I37" s="359"/>
      <c r="J37" s="85"/>
    </row>
    <row r="38" spans="1:10" ht="15" customHeight="1" x14ac:dyDescent="0.2">
      <c r="A38" s="85"/>
      <c r="B38" s="110">
        <v>6</v>
      </c>
      <c r="C38" s="351" t="s">
        <v>627</v>
      </c>
      <c r="D38" s="351"/>
      <c r="E38" s="351"/>
      <c r="F38" s="351"/>
      <c r="G38" s="344" t="s">
        <v>692</v>
      </c>
      <c r="H38" s="96"/>
      <c r="I38" s="357" t="s">
        <v>626</v>
      </c>
      <c r="J38" s="85"/>
    </row>
    <row r="39" spans="1:10" x14ac:dyDescent="0.2">
      <c r="A39" s="85"/>
      <c r="B39" s="117"/>
      <c r="C39" s="105" t="s">
        <v>17</v>
      </c>
      <c r="D39" s="97" t="s">
        <v>62</v>
      </c>
      <c r="E39" s="97" t="s">
        <v>31</v>
      </c>
      <c r="F39" s="97">
        <v>1206</v>
      </c>
      <c r="G39" s="345"/>
      <c r="H39" s="98" t="s">
        <v>34</v>
      </c>
      <c r="I39" s="358"/>
      <c r="J39" s="85"/>
    </row>
    <row r="40" spans="1:10" x14ac:dyDescent="0.2">
      <c r="A40" s="85"/>
      <c r="B40" s="117"/>
      <c r="C40" s="105" t="s">
        <v>18</v>
      </c>
      <c r="D40" s="97" t="s">
        <v>63</v>
      </c>
      <c r="E40" s="97" t="s">
        <v>31</v>
      </c>
      <c r="F40" s="97">
        <v>936</v>
      </c>
      <c r="G40" s="345"/>
      <c r="H40" s="98"/>
      <c r="I40" s="358"/>
      <c r="J40" s="85"/>
    </row>
    <row r="41" spans="1:10" x14ac:dyDescent="0.2">
      <c r="A41" s="85"/>
      <c r="B41" s="117"/>
      <c r="C41" s="105" t="s">
        <v>19</v>
      </c>
      <c r="D41" s="97" t="s">
        <v>64</v>
      </c>
      <c r="E41" s="97" t="s">
        <v>31</v>
      </c>
      <c r="F41" s="97">
        <v>582</v>
      </c>
      <c r="G41" s="345"/>
      <c r="H41" s="98"/>
      <c r="I41" s="358"/>
      <c r="J41" s="85"/>
    </row>
    <row r="42" spans="1:10" x14ac:dyDescent="0.2">
      <c r="A42" s="85"/>
      <c r="B42" s="117"/>
      <c r="C42" s="105" t="s">
        <v>20</v>
      </c>
      <c r="D42" s="97" t="s">
        <v>65</v>
      </c>
      <c r="E42" s="97" t="s">
        <v>32</v>
      </c>
      <c r="F42" s="97">
        <v>168</v>
      </c>
      <c r="G42" s="345"/>
      <c r="H42" s="98"/>
      <c r="I42" s="358"/>
      <c r="J42" s="85"/>
    </row>
    <row r="43" spans="1:10" x14ac:dyDescent="0.2">
      <c r="A43" s="85"/>
      <c r="B43" s="117"/>
      <c r="C43" s="105" t="s">
        <v>21</v>
      </c>
      <c r="D43" s="97" t="s">
        <v>66</v>
      </c>
      <c r="E43" s="97" t="s">
        <v>59</v>
      </c>
      <c r="F43" s="97">
        <v>138</v>
      </c>
      <c r="G43" s="345"/>
      <c r="H43" s="98"/>
      <c r="I43" s="358"/>
      <c r="J43" s="85"/>
    </row>
    <row r="44" spans="1:10" x14ac:dyDescent="0.2">
      <c r="A44" s="85"/>
      <c r="B44" s="119"/>
      <c r="C44" s="100" t="s">
        <v>61</v>
      </c>
      <c r="D44" s="100" t="s">
        <v>67</v>
      </c>
      <c r="E44" s="100" t="s">
        <v>59</v>
      </c>
      <c r="F44" s="100">
        <v>120</v>
      </c>
      <c r="G44" s="346"/>
      <c r="H44" s="101"/>
      <c r="I44" s="359"/>
      <c r="J44" s="85"/>
    </row>
    <row r="45" spans="1:10" ht="15" customHeight="1" x14ac:dyDescent="0.2">
      <c r="A45" s="85"/>
      <c r="B45" s="110">
        <v>7</v>
      </c>
      <c r="C45" s="351" t="s">
        <v>627</v>
      </c>
      <c r="D45" s="351"/>
      <c r="E45" s="351"/>
      <c r="F45" s="351"/>
      <c r="G45" s="344" t="s">
        <v>693</v>
      </c>
      <c r="H45" s="96"/>
      <c r="I45" s="357" t="s">
        <v>626</v>
      </c>
      <c r="J45" s="85"/>
    </row>
    <row r="46" spans="1:10" x14ac:dyDescent="0.2">
      <c r="A46" s="85"/>
      <c r="B46" s="117"/>
      <c r="C46" s="105" t="s">
        <v>17</v>
      </c>
      <c r="D46" s="97" t="s">
        <v>41</v>
      </c>
      <c r="E46" s="97" t="s">
        <v>68</v>
      </c>
      <c r="F46" s="97">
        <v>528</v>
      </c>
      <c r="G46" s="345"/>
      <c r="H46" s="98" t="s">
        <v>34</v>
      </c>
      <c r="I46" s="358"/>
      <c r="J46" s="85"/>
    </row>
    <row r="47" spans="1:10" x14ac:dyDescent="0.2">
      <c r="A47" s="85"/>
      <c r="B47" s="117"/>
      <c r="C47" s="105" t="s">
        <v>18</v>
      </c>
      <c r="D47" s="99" t="s">
        <v>42</v>
      </c>
      <c r="E47" s="97" t="s">
        <v>68</v>
      </c>
      <c r="F47" s="97">
        <v>432</v>
      </c>
      <c r="G47" s="345"/>
      <c r="H47" s="98"/>
      <c r="I47" s="358"/>
      <c r="J47" s="85"/>
    </row>
    <row r="48" spans="1:10" x14ac:dyDescent="0.2">
      <c r="A48" s="85"/>
      <c r="B48" s="117"/>
      <c r="C48" s="105" t="s">
        <v>19</v>
      </c>
      <c r="D48" s="99" t="s">
        <v>69</v>
      </c>
      <c r="E48" s="97" t="s">
        <v>59</v>
      </c>
      <c r="F48" s="97">
        <v>276</v>
      </c>
      <c r="G48" s="345"/>
      <c r="H48" s="98"/>
      <c r="I48" s="358"/>
      <c r="J48" s="85"/>
    </row>
    <row r="49" spans="1:10" x14ac:dyDescent="0.2">
      <c r="A49" s="85"/>
      <c r="B49" s="117"/>
      <c r="C49" s="105" t="s">
        <v>20</v>
      </c>
      <c r="D49" s="97" t="s">
        <v>70</v>
      </c>
      <c r="E49" s="97" t="s">
        <v>6</v>
      </c>
      <c r="F49" s="97">
        <v>126</v>
      </c>
      <c r="G49" s="345"/>
      <c r="H49" s="98"/>
      <c r="I49" s="358"/>
      <c r="J49" s="85"/>
    </row>
    <row r="50" spans="1:10" x14ac:dyDescent="0.2">
      <c r="A50" s="85"/>
      <c r="B50" s="117"/>
      <c r="C50" s="105" t="s">
        <v>21</v>
      </c>
      <c r="D50" s="97" t="s">
        <v>71</v>
      </c>
      <c r="E50" s="97" t="s">
        <v>6</v>
      </c>
      <c r="F50" s="97">
        <v>120</v>
      </c>
      <c r="G50" s="345"/>
      <c r="H50" s="98"/>
      <c r="I50" s="358"/>
      <c r="J50" s="85"/>
    </row>
    <row r="51" spans="1:10" x14ac:dyDescent="0.2">
      <c r="A51" s="85"/>
      <c r="B51" s="119"/>
      <c r="C51" s="100" t="s">
        <v>60</v>
      </c>
      <c r="D51" s="100" t="s">
        <v>72</v>
      </c>
      <c r="E51" s="100" t="s">
        <v>6</v>
      </c>
      <c r="F51" s="100">
        <v>108</v>
      </c>
      <c r="G51" s="346"/>
      <c r="H51" s="101"/>
      <c r="I51" s="359"/>
      <c r="J51" s="85"/>
    </row>
    <row r="52" spans="1:10" ht="15" customHeight="1" x14ac:dyDescent="0.2">
      <c r="A52" s="85"/>
      <c r="B52" s="110">
        <v>8</v>
      </c>
      <c r="C52" s="351" t="s">
        <v>627</v>
      </c>
      <c r="D52" s="351"/>
      <c r="E52" s="351"/>
      <c r="F52" s="351"/>
      <c r="G52" s="344" t="s">
        <v>690</v>
      </c>
      <c r="H52" s="96"/>
      <c r="I52" s="357" t="s">
        <v>626</v>
      </c>
      <c r="J52" s="85"/>
    </row>
    <row r="53" spans="1:10" x14ac:dyDescent="0.2">
      <c r="A53" s="85"/>
      <c r="B53" s="117"/>
      <c r="C53" s="105" t="s">
        <v>17</v>
      </c>
      <c r="D53" s="97" t="s">
        <v>41</v>
      </c>
      <c r="E53" s="97" t="s">
        <v>31</v>
      </c>
      <c r="F53" s="97">
        <v>558</v>
      </c>
      <c r="G53" s="345"/>
      <c r="H53" s="98" t="s">
        <v>34</v>
      </c>
      <c r="I53" s="358"/>
      <c r="J53" s="85"/>
    </row>
    <row r="54" spans="1:10" x14ac:dyDescent="0.2">
      <c r="A54" s="85"/>
      <c r="B54" s="117"/>
      <c r="C54" s="105" t="s">
        <v>18</v>
      </c>
      <c r="D54" s="99" t="s">
        <v>42</v>
      </c>
      <c r="E54" s="97" t="s">
        <v>32</v>
      </c>
      <c r="F54" s="97">
        <v>390</v>
      </c>
      <c r="G54" s="345"/>
      <c r="H54" s="98"/>
      <c r="I54" s="358"/>
      <c r="J54" s="85"/>
    </row>
    <row r="55" spans="1:10" x14ac:dyDescent="0.2">
      <c r="A55" s="85"/>
      <c r="B55" s="117"/>
      <c r="C55" s="105" t="s">
        <v>19</v>
      </c>
      <c r="D55" s="99" t="s">
        <v>73</v>
      </c>
      <c r="E55" s="97" t="s">
        <v>51</v>
      </c>
      <c r="F55" s="97">
        <v>126</v>
      </c>
      <c r="G55" s="345"/>
      <c r="H55" s="98"/>
      <c r="I55" s="358"/>
      <c r="J55" s="85"/>
    </row>
    <row r="56" spans="1:10" x14ac:dyDescent="0.2">
      <c r="A56" s="85"/>
      <c r="B56" s="117"/>
      <c r="C56" s="105" t="s">
        <v>20</v>
      </c>
      <c r="D56" s="97" t="s">
        <v>25</v>
      </c>
      <c r="E56" s="97" t="s">
        <v>6</v>
      </c>
      <c r="F56" s="97">
        <v>102</v>
      </c>
      <c r="G56" s="345"/>
      <c r="H56" s="98"/>
      <c r="I56" s="358"/>
      <c r="J56" s="85"/>
    </row>
    <row r="57" spans="1:10" x14ac:dyDescent="0.2">
      <c r="A57" s="85"/>
      <c r="B57" s="119"/>
      <c r="C57" s="106" t="s">
        <v>21</v>
      </c>
      <c r="D57" s="100" t="s">
        <v>74</v>
      </c>
      <c r="E57" s="100" t="s">
        <v>6</v>
      </c>
      <c r="F57" s="100">
        <v>84</v>
      </c>
      <c r="G57" s="346"/>
      <c r="H57" s="101"/>
      <c r="I57" s="359"/>
      <c r="J57" s="85"/>
    </row>
    <row r="58" spans="1:10" ht="15" customHeight="1" x14ac:dyDescent="0.2">
      <c r="A58" s="85"/>
      <c r="B58" s="110">
        <v>9</v>
      </c>
      <c r="C58" s="351" t="s">
        <v>628</v>
      </c>
      <c r="D58" s="351"/>
      <c r="E58" s="351"/>
      <c r="F58" s="351"/>
      <c r="G58" s="344" t="s">
        <v>696</v>
      </c>
      <c r="H58" s="96"/>
      <c r="I58" s="357" t="s">
        <v>626</v>
      </c>
      <c r="J58" s="85"/>
    </row>
    <row r="59" spans="1:10" ht="15" customHeight="1" x14ac:dyDescent="0.2">
      <c r="A59" s="85"/>
      <c r="B59" s="117"/>
      <c r="C59" s="105" t="s">
        <v>17</v>
      </c>
      <c r="D59" s="97" t="s">
        <v>78</v>
      </c>
      <c r="E59" s="97" t="s">
        <v>6</v>
      </c>
      <c r="F59" s="97">
        <v>90</v>
      </c>
      <c r="G59" s="345"/>
      <c r="H59" s="98" t="s">
        <v>34</v>
      </c>
      <c r="I59" s="358"/>
      <c r="J59" s="85"/>
    </row>
    <row r="60" spans="1:10" x14ac:dyDescent="0.2">
      <c r="A60" s="85"/>
      <c r="B60" s="117"/>
      <c r="C60" s="105" t="s">
        <v>18</v>
      </c>
      <c r="D60" s="99" t="s">
        <v>79</v>
      </c>
      <c r="E60" s="97" t="s">
        <v>6</v>
      </c>
      <c r="F60" s="97">
        <v>78</v>
      </c>
      <c r="G60" s="345"/>
      <c r="H60" s="98"/>
      <c r="I60" s="358"/>
      <c r="J60" s="85"/>
    </row>
    <row r="61" spans="1:10" x14ac:dyDescent="0.2">
      <c r="A61" s="85"/>
      <c r="B61" s="117"/>
      <c r="C61" s="105" t="s">
        <v>19</v>
      </c>
      <c r="D61" s="97" t="s">
        <v>80</v>
      </c>
      <c r="E61" s="97" t="s">
        <v>6</v>
      </c>
      <c r="F61" s="97">
        <v>78</v>
      </c>
      <c r="G61" s="345"/>
      <c r="H61" s="98"/>
      <c r="I61" s="358"/>
      <c r="J61" s="85"/>
    </row>
    <row r="62" spans="1:10" ht="15" customHeight="1" x14ac:dyDescent="0.2">
      <c r="A62" s="85"/>
      <c r="B62" s="117"/>
      <c r="C62" s="105" t="s">
        <v>75</v>
      </c>
      <c r="D62" s="97" t="s">
        <v>81</v>
      </c>
      <c r="E62" s="97" t="s">
        <v>6</v>
      </c>
      <c r="F62" s="97">
        <v>78</v>
      </c>
      <c r="G62" s="345"/>
      <c r="H62" s="98"/>
      <c r="I62" s="358"/>
      <c r="J62" s="85"/>
    </row>
    <row r="63" spans="1:10" ht="15" customHeight="1" x14ac:dyDescent="0.2">
      <c r="A63" s="85"/>
      <c r="B63" s="117"/>
      <c r="C63" s="105" t="s">
        <v>76</v>
      </c>
      <c r="D63" s="97" t="s">
        <v>82</v>
      </c>
      <c r="E63" s="97" t="s">
        <v>6</v>
      </c>
      <c r="F63" s="97">
        <v>84</v>
      </c>
      <c r="G63" s="345"/>
      <c r="H63" s="98"/>
      <c r="I63" s="358"/>
      <c r="J63" s="85"/>
    </row>
    <row r="64" spans="1:10" x14ac:dyDescent="0.2">
      <c r="A64" s="85"/>
      <c r="B64" s="119"/>
      <c r="C64" s="106" t="s">
        <v>77</v>
      </c>
      <c r="D64" s="100" t="s">
        <v>83</v>
      </c>
      <c r="E64" s="100" t="s">
        <v>6</v>
      </c>
      <c r="F64" s="100">
        <v>84</v>
      </c>
      <c r="G64" s="346"/>
      <c r="H64" s="101"/>
      <c r="I64" s="359"/>
      <c r="J64" s="85"/>
    </row>
    <row r="65" spans="1:10" x14ac:dyDescent="0.2">
      <c r="A65" s="85"/>
      <c r="B65" s="110">
        <v>10</v>
      </c>
      <c r="C65" s="351" t="s">
        <v>628</v>
      </c>
      <c r="D65" s="351"/>
      <c r="E65" s="351"/>
      <c r="F65" s="351"/>
      <c r="G65" s="344" t="s">
        <v>696</v>
      </c>
      <c r="H65" s="96"/>
      <c r="I65" s="357" t="s">
        <v>626</v>
      </c>
      <c r="J65" s="85"/>
    </row>
    <row r="66" spans="1:10" ht="15" customHeight="1" x14ac:dyDescent="0.2">
      <c r="A66" s="85"/>
      <c r="B66" s="117"/>
      <c r="C66" s="105" t="s">
        <v>17</v>
      </c>
      <c r="D66" s="97" t="s">
        <v>84</v>
      </c>
      <c r="E66" s="97" t="s">
        <v>32</v>
      </c>
      <c r="F66" s="97">
        <v>162</v>
      </c>
      <c r="G66" s="345"/>
      <c r="H66" s="98" t="s">
        <v>34</v>
      </c>
      <c r="I66" s="358"/>
      <c r="J66" s="85"/>
    </row>
    <row r="67" spans="1:10" ht="15" customHeight="1" x14ac:dyDescent="0.2">
      <c r="A67" s="85"/>
      <c r="B67" s="117"/>
      <c r="C67" s="105" t="s">
        <v>18</v>
      </c>
      <c r="D67" s="99" t="s">
        <v>89</v>
      </c>
      <c r="E67" s="97" t="s">
        <v>6</v>
      </c>
      <c r="F67" s="97">
        <v>84</v>
      </c>
      <c r="G67" s="345"/>
      <c r="H67" s="98"/>
      <c r="I67" s="358"/>
      <c r="J67" s="85"/>
    </row>
    <row r="68" spans="1:10" x14ac:dyDescent="0.2">
      <c r="A68" s="85"/>
      <c r="B68" s="117"/>
      <c r="C68" s="105" t="s">
        <v>19</v>
      </c>
      <c r="D68" s="97" t="s">
        <v>85</v>
      </c>
      <c r="E68" s="97" t="s">
        <v>6</v>
      </c>
      <c r="F68" s="97">
        <v>78</v>
      </c>
      <c r="G68" s="345"/>
      <c r="H68" s="98"/>
      <c r="I68" s="358"/>
      <c r="J68" s="85"/>
    </row>
    <row r="69" spans="1:10" x14ac:dyDescent="0.2">
      <c r="A69" s="85"/>
      <c r="B69" s="117"/>
      <c r="C69" s="105" t="s">
        <v>75</v>
      </c>
      <c r="D69" s="97" t="s">
        <v>86</v>
      </c>
      <c r="E69" s="97" t="s">
        <v>6</v>
      </c>
      <c r="F69" s="97">
        <v>84</v>
      </c>
      <c r="G69" s="345"/>
      <c r="H69" s="98"/>
      <c r="I69" s="358"/>
      <c r="J69" s="85"/>
    </row>
    <row r="70" spans="1:10" ht="15" customHeight="1" x14ac:dyDescent="0.2">
      <c r="A70" s="85"/>
      <c r="B70" s="117"/>
      <c r="C70" s="105" t="s">
        <v>76</v>
      </c>
      <c r="D70" s="97" t="s">
        <v>87</v>
      </c>
      <c r="E70" s="97" t="s">
        <v>6</v>
      </c>
      <c r="F70" s="97">
        <v>84</v>
      </c>
      <c r="G70" s="345"/>
      <c r="H70" s="98"/>
      <c r="I70" s="358"/>
      <c r="J70" s="85"/>
    </row>
    <row r="71" spans="1:10" x14ac:dyDescent="0.2">
      <c r="A71" s="85"/>
      <c r="B71" s="119"/>
      <c r="C71" s="106" t="s">
        <v>77</v>
      </c>
      <c r="D71" s="100" t="s">
        <v>88</v>
      </c>
      <c r="E71" s="100" t="s">
        <v>6</v>
      </c>
      <c r="F71" s="100">
        <v>84</v>
      </c>
      <c r="G71" s="346"/>
      <c r="H71" s="101"/>
      <c r="I71" s="359"/>
      <c r="J71" s="85"/>
    </row>
    <row r="72" spans="1:10" x14ac:dyDescent="0.2">
      <c r="A72" s="85"/>
      <c r="B72" s="110">
        <v>11</v>
      </c>
      <c r="C72" s="351" t="s">
        <v>628</v>
      </c>
      <c r="D72" s="351"/>
      <c r="E72" s="351"/>
      <c r="F72" s="351"/>
      <c r="G72" s="344" t="s">
        <v>697</v>
      </c>
      <c r="H72" s="96"/>
      <c r="I72" s="357" t="s">
        <v>626</v>
      </c>
      <c r="J72" s="85"/>
    </row>
    <row r="73" spans="1:10" ht="15" customHeight="1" x14ac:dyDescent="0.2">
      <c r="A73" s="85"/>
      <c r="B73" s="117"/>
      <c r="C73" s="105" t="s">
        <v>17</v>
      </c>
      <c r="D73" s="97" t="s">
        <v>84</v>
      </c>
      <c r="E73" s="97" t="s">
        <v>32</v>
      </c>
      <c r="F73" s="97">
        <v>252</v>
      </c>
      <c r="G73" s="345"/>
      <c r="H73" s="98" t="s">
        <v>34</v>
      </c>
      <c r="I73" s="358"/>
      <c r="J73" s="85"/>
    </row>
    <row r="74" spans="1:10" x14ac:dyDescent="0.2">
      <c r="A74" s="85"/>
      <c r="B74" s="117"/>
      <c r="C74" s="105" t="s">
        <v>18</v>
      </c>
      <c r="D74" s="99" t="s">
        <v>69</v>
      </c>
      <c r="E74" s="97" t="s">
        <v>51</v>
      </c>
      <c r="F74" s="97">
        <v>120</v>
      </c>
      <c r="G74" s="345"/>
      <c r="H74" s="98"/>
      <c r="I74" s="358"/>
      <c r="J74" s="85"/>
    </row>
    <row r="75" spans="1:10" x14ac:dyDescent="0.2">
      <c r="A75" s="85"/>
      <c r="B75" s="117"/>
      <c r="C75" s="105" t="s">
        <v>19</v>
      </c>
      <c r="D75" s="97" t="s">
        <v>90</v>
      </c>
      <c r="E75" s="97" t="s">
        <v>6</v>
      </c>
      <c r="F75" s="97">
        <v>96</v>
      </c>
      <c r="G75" s="345"/>
      <c r="H75" s="98"/>
      <c r="I75" s="358"/>
      <c r="J75" s="85"/>
    </row>
    <row r="76" spans="1:10" x14ac:dyDescent="0.2">
      <c r="A76" s="85"/>
      <c r="B76" s="117"/>
      <c r="C76" s="105" t="s">
        <v>75</v>
      </c>
      <c r="D76" s="97" t="s">
        <v>91</v>
      </c>
      <c r="E76" s="97" t="s">
        <v>6</v>
      </c>
      <c r="F76" s="97">
        <v>90</v>
      </c>
      <c r="G76" s="345"/>
      <c r="H76" s="98"/>
      <c r="I76" s="358"/>
      <c r="J76" s="85"/>
    </row>
    <row r="77" spans="1:10" x14ac:dyDescent="0.2">
      <c r="A77" s="85"/>
      <c r="B77" s="117"/>
      <c r="C77" s="105" t="s">
        <v>76</v>
      </c>
      <c r="D77" s="97" t="s">
        <v>92</v>
      </c>
      <c r="E77" s="97" t="s">
        <v>6</v>
      </c>
      <c r="F77" s="97">
        <v>90</v>
      </c>
      <c r="G77" s="345"/>
      <c r="H77" s="98"/>
      <c r="I77" s="358"/>
      <c r="J77" s="85"/>
    </row>
    <row r="78" spans="1:10" ht="15" customHeight="1" x14ac:dyDescent="0.2">
      <c r="A78" s="85"/>
      <c r="B78" s="119"/>
      <c r="C78" s="106" t="s">
        <v>77</v>
      </c>
      <c r="D78" s="100" t="s">
        <v>93</v>
      </c>
      <c r="E78" s="100" t="s">
        <v>6</v>
      </c>
      <c r="F78" s="100">
        <v>102</v>
      </c>
      <c r="G78" s="346"/>
      <c r="H78" s="101"/>
      <c r="I78" s="359"/>
      <c r="J78" s="85"/>
    </row>
    <row r="79" spans="1:10" x14ac:dyDescent="0.2">
      <c r="A79" s="85"/>
      <c r="B79" s="110">
        <v>12</v>
      </c>
      <c r="C79" s="351" t="s">
        <v>628</v>
      </c>
      <c r="D79" s="351"/>
      <c r="E79" s="351"/>
      <c r="F79" s="351"/>
      <c r="G79" s="344" t="s">
        <v>691</v>
      </c>
      <c r="H79" s="96"/>
      <c r="I79" s="357" t="s">
        <v>626</v>
      </c>
      <c r="J79" s="85"/>
    </row>
    <row r="80" spans="1:10" x14ac:dyDescent="0.2">
      <c r="A80" s="85"/>
      <c r="B80" s="117"/>
      <c r="C80" s="105" t="s">
        <v>17</v>
      </c>
      <c r="D80" s="97" t="s">
        <v>94</v>
      </c>
      <c r="E80" s="97" t="s">
        <v>32</v>
      </c>
      <c r="F80" s="97">
        <v>234</v>
      </c>
      <c r="G80" s="345"/>
      <c r="H80" s="98" t="s">
        <v>34</v>
      </c>
      <c r="I80" s="358"/>
      <c r="J80" s="85"/>
    </row>
    <row r="81" spans="1:10" x14ac:dyDescent="0.2">
      <c r="A81" s="85"/>
      <c r="B81" s="117"/>
      <c r="C81" s="105" t="s">
        <v>18</v>
      </c>
      <c r="D81" s="97" t="s">
        <v>95</v>
      </c>
      <c r="E81" s="97" t="s">
        <v>51</v>
      </c>
      <c r="F81" s="97">
        <v>114</v>
      </c>
      <c r="G81" s="345"/>
      <c r="H81" s="98"/>
      <c r="I81" s="358"/>
      <c r="J81" s="85"/>
    </row>
    <row r="82" spans="1:10" x14ac:dyDescent="0.2">
      <c r="A82" s="85"/>
      <c r="B82" s="117"/>
      <c r="C82" s="105" t="s">
        <v>19</v>
      </c>
      <c r="D82" s="97" t="s">
        <v>96</v>
      </c>
      <c r="E82" s="97" t="s">
        <v>6</v>
      </c>
      <c r="F82" s="97">
        <v>90</v>
      </c>
      <c r="G82" s="345"/>
      <c r="H82" s="98"/>
      <c r="I82" s="358"/>
      <c r="J82" s="85"/>
    </row>
    <row r="83" spans="1:10" ht="15" customHeight="1" x14ac:dyDescent="0.2">
      <c r="A83" s="85"/>
      <c r="B83" s="117"/>
      <c r="C83" s="105" t="s">
        <v>75</v>
      </c>
      <c r="D83" s="97" t="s">
        <v>97</v>
      </c>
      <c r="E83" s="97" t="s">
        <v>6</v>
      </c>
      <c r="F83" s="97">
        <v>84</v>
      </c>
      <c r="G83" s="345"/>
      <c r="H83" s="98"/>
      <c r="I83" s="358"/>
      <c r="J83" s="85"/>
    </row>
    <row r="84" spans="1:10" x14ac:dyDescent="0.2">
      <c r="A84" s="85"/>
      <c r="B84" s="117"/>
      <c r="C84" s="105" t="s">
        <v>76</v>
      </c>
      <c r="D84" s="97" t="s">
        <v>98</v>
      </c>
      <c r="E84" s="97" t="s">
        <v>6</v>
      </c>
      <c r="F84" s="97">
        <v>84</v>
      </c>
      <c r="G84" s="345"/>
      <c r="H84" s="98"/>
      <c r="I84" s="358"/>
      <c r="J84" s="85"/>
    </row>
    <row r="85" spans="1:10" x14ac:dyDescent="0.2">
      <c r="A85" s="85"/>
      <c r="B85" s="119"/>
      <c r="C85" s="106" t="s">
        <v>77</v>
      </c>
      <c r="D85" s="100" t="s">
        <v>99</v>
      </c>
      <c r="E85" s="100" t="s">
        <v>6</v>
      </c>
      <c r="F85" s="100">
        <v>78</v>
      </c>
      <c r="G85" s="346"/>
      <c r="H85" s="101"/>
      <c r="I85" s="359"/>
      <c r="J85" s="85"/>
    </row>
    <row r="86" spans="1:10" x14ac:dyDescent="0.2">
      <c r="A86" s="85"/>
      <c r="B86" s="110">
        <v>13</v>
      </c>
      <c r="C86" s="351" t="s">
        <v>629</v>
      </c>
      <c r="D86" s="351"/>
      <c r="E86" s="351"/>
      <c r="F86" s="351"/>
      <c r="G86" s="344" t="s">
        <v>690</v>
      </c>
      <c r="H86" s="96"/>
      <c r="I86" s="357" t="s">
        <v>626</v>
      </c>
      <c r="J86" s="85"/>
    </row>
    <row r="87" spans="1:10" x14ac:dyDescent="0.2">
      <c r="A87" s="85"/>
      <c r="B87" s="117"/>
      <c r="C87" s="105" t="s">
        <v>17</v>
      </c>
      <c r="D87" s="97" t="s">
        <v>100</v>
      </c>
      <c r="E87" s="97" t="s">
        <v>32</v>
      </c>
      <c r="F87" s="97">
        <v>192</v>
      </c>
      <c r="G87" s="345"/>
      <c r="H87" s="98" t="s">
        <v>34</v>
      </c>
      <c r="I87" s="358"/>
      <c r="J87" s="85"/>
    </row>
    <row r="88" spans="1:10" ht="15" customHeight="1" x14ac:dyDescent="0.2">
      <c r="A88" s="85"/>
      <c r="B88" s="117"/>
      <c r="C88" s="105" t="s">
        <v>18</v>
      </c>
      <c r="D88" s="99" t="s">
        <v>101</v>
      </c>
      <c r="E88" s="97" t="s">
        <v>51</v>
      </c>
      <c r="F88" s="97">
        <v>102</v>
      </c>
      <c r="G88" s="345"/>
      <c r="H88" s="98"/>
      <c r="I88" s="358"/>
      <c r="J88" s="85"/>
    </row>
    <row r="89" spans="1:10" x14ac:dyDescent="0.2">
      <c r="A89" s="85"/>
      <c r="B89" s="117"/>
      <c r="C89" s="105" t="s">
        <v>19</v>
      </c>
      <c r="D89" s="97" t="s">
        <v>102</v>
      </c>
      <c r="E89" s="97" t="s">
        <v>6</v>
      </c>
      <c r="F89" s="97">
        <v>90</v>
      </c>
      <c r="G89" s="345"/>
      <c r="H89" s="98"/>
      <c r="I89" s="358"/>
      <c r="J89" s="85"/>
    </row>
    <row r="90" spans="1:10" x14ac:dyDescent="0.2">
      <c r="A90" s="85"/>
      <c r="B90" s="117"/>
      <c r="C90" s="105" t="s">
        <v>75</v>
      </c>
      <c r="D90" s="97" t="s">
        <v>103</v>
      </c>
      <c r="E90" s="97" t="s">
        <v>6</v>
      </c>
      <c r="F90" s="97">
        <v>84</v>
      </c>
      <c r="G90" s="345"/>
      <c r="H90" s="98"/>
      <c r="I90" s="358"/>
      <c r="J90" s="85"/>
    </row>
    <row r="91" spans="1:10" x14ac:dyDescent="0.2">
      <c r="A91" s="85"/>
      <c r="B91" s="117"/>
      <c r="C91" s="105" t="s">
        <v>76</v>
      </c>
      <c r="D91" s="97" t="s">
        <v>104</v>
      </c>
      <c r="E91" s="97" t="s">
        <v>6</v>
      </c>
      <c r="F91" s="97">
        <v>84</v>
      </c>
      <c r="G91" s="345"/>
      <c r="H91" s="98"/>
      <c r="I91" s="358"/>
      <c r="J91" s="85"/>
    </row>
    <row r="92" spans="1:10" x14ac:dyDescent="0.2">
      <c r="A92" s="85"/>
      <c r="B92" s="119"/>
      <c r="C92" s="106" t="s">
        <v>77</v>
      </c>
      <c r="D92" s="100" t="s">
        <v>105</v>
      </c>
      <c r="E92" s="100" t="s">
        <v>6</v>
      </c>
      <c r="F92" s="100">
        <v>90</v>
      </c>
      <c r="G92" s="346"/>
      <c r="H92" s="101"/>
      <c r="I92" s="359"/>
      <c r="J92" s="85"/>
    </row>
    <row r="93" spans="1:10" ht="15" customHeight="1" x14ac:dyDescent="0.2">
      <c r="A93" s="85"/>
      <c r="B93" s="110">
        <v>14</v>
      </c>
      <c r="C93" s="351" t="s">
        <v>630</v>
      </c>
      <c r="D93" s="351"/>
      <c r="E93" s="351"/>
      <c r="F93" s="351"/>
      <c r="G93" s="344" t="s">
        <v>698</v>
      </c>
      <c r="H93" s="96"/>
      <c r="I93" s="357" t="s">
        <v>626</v>
      </c>
      <c r="J93" s="85"/>
    </row>
    <row r="94" spans="1:10" x14ac:dyDescent="0.2">
      <c r="A94" s="85"/>
      <c r="B94" s="117"/>
      <c r="C94" s="105" t="s">
        <v>17</v>
      </c>
      <c r="D94" s="97" t="s">
        <v>23</v>
      </c>
      <c r="E94" s="97" t="s">
        <v>59</v>
      </c>
      <c r="F94" s="97">
        <v>162</v>
      </c>
      <c r="G94" s="345"/>
      <c r="H94" s="98" t="s">
        <v>34</v>
      </c>
      <c r="I94" s="358"/>
      <c r="J94" s="85"/>
    </row>
    <row r="95" spans="1:10" x14ac:dyDescent="0.2">
      <c r="A95" s="85"/>
      <c r="B95" s="117"/>
      <c r="C95" s="105" t="s">
        <v>106</v>
      </c>
      <c r="D95" s="99" t="s">
        <v>107</v>
      </c>
      <c r="E95" s="97" t="s">
        <v>6</v>
      </c>
      <c r="F95" s="97">
        <v>132</v>
      </c>
      <c r="G95" s="345"/>
      <c r="H95" s="98"/>
      <c r="I95" s="358"/>
      <c r="J95" s="85"/>
    </row>
    <row r="96" spans="1:10" x14ac:dyDescent="0.2">
      <c r="A96" s="85"/>
      <c r="B96" s="117"/>
      <c r="C96" s="105" t="s">
        <v>19</v>
      </c>
      <c r="D96" s="97" t="s">
        <v>108</v>
      </c>
      <c r="E96" s="97" t="s">
        <v>6</v>
      </c>
      <c r="F96" s="97">
        <v>102</v>
      </c>
      <c r="G96" s="345"/>
      <c r="H96" s="98"/>
      <c r="I96" s="358"/>
      <c r="J96" s="85"/>
    </row>
    <row r="97" spans="1:10" x14ac:dyDescent="0.2">
      <c r="A97" s="85"/>
      <c r="B97" s="117"/>
      <c r="C97" s="105" t="s">
        <v>75</v>
      </c>
      <c r="D97" s="97" t="s">
        <v>109</v>
      </c>
      <c r="E97" s="97" t="s">
        <v>6</v>
      </c>
      <c r="F97" s="97">
        <v>126</v>
      </c>
      <c r="G97" s="345"/>
      <c r="H97" s="98"/>
      <c r="I97" s="358"/>
      <c r="J97" s="85"/>
    </row>
    <row r="98" spans="1:10" x14ac:dyDescent="0.2">
      <c r="A98" s="85"/>
      <c r="B98" s="119"/>
      <c r="C98" s="106" t="s">
        <v>76</v>
      </c>
      <c r="D98" s="106" t="s">
        <v>26</v>
      </c>
      <c r="E98" s="100" t="s">
        <v>6</v>
      </c>
      <c r="F98" s="106">
        <v>126</v>
      </c>
      <c r="G98" s="346"/>
      <c r="H98" s="103"/>
      <c r="I98" s="359"/>
      <c r="J98" s="85"/>
    </row>
    <row r="99" spans="1:10" x14ac:dyDescent="0.2">
      <c r="A99" s="85"/>
      <c r="B99" s="110">
        <v>15</v>
      </c>
      <c r="C99" s="351" t="s">
        <v>631</v>
      </c>
      <c r="D99" s="351"/>
      <c r="E99" s="351"/>
      <c r="F99" s="351"/>
      <c r="G99" s="344" t="s">
        <v>699</v>
      </c>
      <c r="H99" s="104"/>
      <c r="I99" s="357" t="s">
        <v>626</v>
      </c>
      <c r="J99" s="85"/>
    </row>
    <row r="100" spans="1:10" ht="15" customHeight="1" x14ac:dyDescent="0.2">
      <c r="A100" s="85"/>
      <c r="B100" s="117"/>
      <c r="C100" s="105" t="s">
        <v>17</v>
      </c>
      <c r="D100" s="105" t="s">
        <v>84</v>
      </c>
      <c r="E100" s="105" t="s">
        <v>117</v>
      </c>
      <c r="F100" s="105">
        <v>384</v>
      </c>
      <c r="G100" s="345"/>
      <c r="H100" s="92" t="s">
        <v>34</v>
      </c>
      <c r="I100" s="358"/>
      <c r="J100" s="85"/>
    </row>
    <row r="101" spans="1:10" x14ac:dyDescent="0.2">
      <c r="A101" s="85"/>
      <c r="B101" s="117"/>
      <c r="C101" s="105" t="s">
        <v>18</v>
      </c>
      <c r="D101" s="93" t="s">
        <v>112</v>
      </c>
      <c r="E101" s="105" t="s">
        <v>118</v>
      </c>
      <c r="F101" s="105">
        <v>234</v>
      </c>
      <c r="G101" s="345"/>
      <c r="H101" s="92"/>
      <c r="I101" s="358"/>
      <c r="J101" s="85"/>
    </row>
    <row r="102" spans="1:10" x14ac:dyDescent="0.2">
      <c r="A102" s="85"/>
      <c r="B102" s="117"/>
      <c r="C102" s="105" t="s">
        <v>19</v>
      </c>
      <c r="D102" s="105" t="s">
        <v>113</v>
      </c>
      <c r="E102" s="97" t="s">
        <v>6</v>
      </c>
      <c r="F102" s="105">
        <v>144</v>
      </c>
      <c r="G102" s="345"/>
      <c r="H102" s="92"/>
      <c r="I102" s="358"/>
      <c r="J102" s="85"/>
    </row>
    <row r="103" spans="1:10" x14ac:dyDescent="0.2">
      <c r="A103" s="85"/>
      <c r="B103" s="117"/>
      <c r="C103" s="105" t="s">
        <v>61</v>
      </c>
      <c r="D103" s="105" t="s">
        <v>114</v>
      </c>
      <c r="E103" s="97" t="s">
        <v>6</v>
      </c>
      <c r="F103" s="105">
        <v>144</v>
      </c>
      <c r="G103" s="345"/>
      <c r="H103" s="92"/>
      <c r="I103" s="358"/>
      <c r="J103" s="85"/>
    </row>
    <row r="104" spans="1:10" x14ac:dyDescent="0.2">
      <c r="A104" s="85"/>
      <c r="B104" s="117"/>
      <c r="C104" s="105" t="s">
        <v>110</v>
      </c>
      <c r="D104" s="105" t="s">
        <v>115</v>
      </c>
      <c r="E104" s="97" t="s">
        <v>6</v>
      </c>
      <c r="F104" s="105">
        <v>138</v>
      </c>
      <c r="G104" s="345"/>
      <c r="H104" s="92"/>
      <c r="I104" s="358"/>
      <c r="J104" s="85"/>
    </row>
    <row r="105" spans="1:10" x14ac:dyDescent="0.2">
      <c r="A105" s="85"/>
      <c r="B105" s="119"/>
      <c r="C105" s="106" t="s">
        <v>111</v>
      </c>
      <c r="D105" s="106" t="s">
        <v>116</v>
      </c>
      <c r="E105" s="100" t="s">
        <v>6</v>
      </c>
      <c r="F105" s="106">
        <v>144</v>
      </c>
      <c r="G105" s="346"/>
      <c r="H105" s="103"/>
      <c r="I105" s="359"/>
      <c r="J105" s="85"/>
    </row>
    <row r="106" spans="1:10" ht="15" customHeight="1" x14ac:dyDescent="0.2">
      <c r="A106" s="85"/>
      <c r="B106" s="110">
        <v>16</v>
      </c>
      <c r="C106" s="351" t="s">
        <v>632</v>
      </c>
      <c r="D106" s="351"/>
      <c r="E106" s="351"/>
      <c r="F106" s="351"/>
      <c r="G106" s="344" t="s">
        <v>700</v>
      </c>
      <c r="H106" s="104"/>
      <c r="I106" s="357" t="s">
        <v>626</v>
      </c>
      <c r="J106" s="85"/>
    </row>
    <row r="107" spans="1:10" ht="15" customHeight="1" x14ac:dyDescent="0.2">
      <c r="A107" s="85"/>
      <c r="B107" s="117"/>
      <c r="C107" s="105" t="s">
        <v>17</v>
      </c>
      <c r="D107" s="105" t="s">
        <v>84</v>
      </c>
      <c r="E107" s="97" t="s">
        <v>31</v>
      </c>
      <c r="F107" s="105">
        <v>1584</v>
      </c>
      <c r="G107" s="345"/>
      <c r="H107" s="92" t="s">
        <v>34</v>
      </c>
      <c r="I107" s="358"/>
      <c r="J107" s="85"/>
    </row>
    <row r="108" spans="1:10" x14ac:dyDescent="0.2">
      <c r="A108" s="85"/>
      <c r="B108" s="117"/>
      <c r="C108" s="105" t="s">
        <v>18</v>
      </c>
      <c r="D108" s="93" t="s">
        <v>119</v>
      </c>
      <c r="E108" s="97" t="s">
        <v>68</v>
      </c>
      <c r="F108" s="105">
        <v>1248</v>
      </c>
      <c r="G108" s="345"/>
      <c r="H108" s="94"/>
      <c r="I108" s="358"/>
      <c r="J108" s="85"/>
    </row>
    <row r="109" spans="1:10" x14ac:dyDescent="0.2">
      <c r="A109" s="85"/>
      <c r="B109" s="117"/>
      <c r="C109" s="105" t="s">
        <v>19</v>
      </c>
      <c r="D109" s="105" t="s">
        <v>120</v>
      </c>
      <c r="E109" s="97" t="s">
        <v>68</v>
      </c>
      <c r="F109" s="105">
        <v>630</v>
      </c>
      <c r="G109" s="345"/>
      <c r="H109" s="94"/>
      <c r="I109" s="358"/>
      <c r="J109" s="85"/>
    </row>
    <row r="110" spans="1:10" x14ac:dyDescent="0.2">
      <c r="A110" s="85"/>
      <c r="B110" s="117"/>
      <c r="C110" s="105" t="s">
        <v>61</v>
      </c>
      <c r="D110" s="105" t="s">
        <v>121</v>
      </c>
      <c r="E110" s="97" t="s">
        <v>68</v>
      </c>
      <c r="F110" s="105">
        <v>588</v>
      </c>
      <c r="G110" s="345"/>
      <c r="H110" s="94"/>
      <c r="I110" s="358"/>
      <c r="J110" s="85"/>
    </row>
    <row r="111" spans="1:10" x14ac:dyDescent="0.2">
      <c r="A111" s="85"/>
      <c r="B111" s="119"/>
      <c r="C111" s="106" t="s">
        <v>110</v>
      </c>
      <c r="D111" s="106" t="s">
        <v>122</v>
      </c>
      <c r="E111" s="100" t="s">
        <v>68</v>
      </c>
      <c r="F111" s="106">
        <v>144</v>
      </c>
      <c r="G111" s="346"/>
      <c r="H111" s="95"/>
      <c r="I111" s="359"/>
      <c r="J111" s="85"/>
    </row>
    <row r="112" spans="1:10" x14ac:dyDescent="0.2">
      <c r="A112" s="85"/>
      <c r="B112" s="110">
        <v>17</v>
      </c>
      <c r="C112" s="351" t="s">
        <v>633</v>
      </c>
      <c r="D112" s="351"/>
      <c r="E112" s="351"/>
      <c r="F112" s="351"/>
      <c r="G112" s="344" t="s">
        <v>701</v>
      </c>
      <c r="H112" s="109"/>
      <c r="I112" s="360" t="s">
        <v>634</v>
      </c>
      <c r="J112" s="85"/>
    </row>
    <row r="113" spans="1:10" s="108" customFormat="1" ht="15" customHeight="1" x14ac:dyDescent="0.2">
      <c r="A113" s="102"/>
      <c r="B113" s="117"/>
      <c r="C113" s="105" t="s">
        <v>17</v>
      </c>
      <c r="D113" s="105" t="s">
        <v>84</v>
      </c>
      <c r="E113" s="97" t="s">
        <v>31</v>
      </c>
      <c r="F113" s="105">
        <v>7.3</v>
      </c>
      <c r="G113" s="345"/>
      <c r="H113" s="92" t="s">
        <v>34</v>
      </c>
      <c r="I113" s="361"/>
      <c r="J113" s="102"/>
    </row>
    <row r="114" spans="1:10" s="108" customFormat="1" ht="32.25" customHeight="1" x14ac:dyDescent="0.2">
      <c r="A114" s="102"/>
      <c r="B114" s="117"/>
      <c r="C114" s="105" t="s">
        <v>784</v>
      </c>
      <c r="D114" s="105" t="s">
        <v>123</v>
      </c>
      <c r="E114" s="105" t="s">
        <v>31</v>
      </c>
      <c r="F114" s="105">
        <v>6.1</v>
      </c>
      <c r="G114" s="346"/>
      <c r="H114" s="92"/>
      <c r="I114" s="362"/>
      <c r="J114" s="102"/>
    </row>
    <row r="115" spans="1:10" s="108" customFormat="1" x14ac:dyDescent="0.2">
      <c r="A115" s="102"/>
      <c r="B115" s="110">
        <v>18</v>
      </c>
      <c r="C115" s="351" t="s">
        <v>633</v>
      </c>
      <c r="D115" s="351"/>
      <c r="E115" s="351"/>
      <c r="F115" s="351"/>
      <c r="G115" s="344" t="s">
        <v>702</v>
      </c>
      <c r="H115" s="104"/>
      <c r="I115" s="360" t="s">
        <v>634</v>
      </c>
      <c r="J115" s="102"/>
    </row>
    <row r="116" spans="1:10" s="108" customFormat="1" x14ac:dyDescent="0.2">
      <c r="A116" s="102"/>
      <c r="B116" s="117"/>
      <c r="C116" s="105" t="s">
        <v>17</v>
      </c>
      <c r="D116" s="105" t="s">
        <v>84</v>
      </c>
      <c r="E116" s="97" t="s">
        <v>68</v>
      </c>
      <c r="F116" s="105">
        <v>17</v>
      </c>
      <c r="G116" s="345"/>
      <c r="H116" s="92" t="s">
        <v>34</v>
      </c>
      <c r="I116" s="361"/>
      <c r="J116" s="102"/>
    </row>
    <row r="117" spans="1:10" s="108" customFormat="1" ht="29.25" customHeight="1" x14ac:dyDescent="0.2">
      <c r="A117" s="102"/>
      <c r="B117" s="119"/>
      <c r="C117" s="106" t="s">
        <v>879</v>
      </c>
      <c r="D117" s="106" t="s">
        <v>125</v>
      </c>
      <c r="E117" s="106" t="s">
        <v>117</v>
      </c>
      <c r="F117" s="106">
        <v>5.6</v>
      </c>
      <c r="G117" s="346"/>
      <c r="H117" s="103"/>
      <c r="I117" s="362"/>
      <c r="J117" s="102"/>
    </row>
    <row r="118" spans="1:10" s="108" customFormat="1" x14ac:dyDescent="0.2">
      <c r="A118" s="102"/>
      <c r="B118" s="110">
        <v>19</v>
      </c>
      <c r="C118" s="351" t="s">
        <v>633</v>
      </c>
      <c r="D118" s="351"/>
      <c r="E118" s="351"/>
      <c r="F118" s="351"/>
      <c r="G118" s="344" t="s">
        <v>703</v>
      </c>
      <c r="H118" s="104"/>
      <c r="I118" s="360" t="s">
        <v>634</v>
      </c>
      <c r="J118" s="102"/>
    </row>
    <row r="119" spans="1:10" s="108" customFormat="1" x14ac:dyDescent="0.2">
      <c r="A119" s="102"/>
      <c r="B119" s="117"/>
      <c r="C119" s="105" t="s">
        <v>17</v>
      </c>
      <c r="D119" s="105" t="s">
        <v>127</v>
      </c>
      <c r="E119" s="97" t="s">
        <v>31</v>
      </c>
      <c r="F119" s="105">
        <v>17.100000000000001</v>
      </c>
      <c r="G119" s="345"/>
      <c r="H119" s="92" t="s">
        <v>34</v>
      </c>
      <c r="I119" s="361"/>
      <c r="J119" s="102"/>
    </row>
    <row r="120" spans="1:10" s="108" customFormat="1" ht="30.75" customHeight="1" x14ac:dyDescent="0.2">
      <c r="A120" s="102"/>
      <c r="B120" s="119"/>
      <c r="C120" s="106" t="s">
        <v>126</v>
      </c>
      <c r="D120" s="107" t="s">
        <v>128</v>
      </c>
      <c r="E120" s="106" t="s">
        <v>31</v>
      </c>
      <c r="F120" s="106">
        <v>7.6</v>
      </c>
      <c r="G120" s="346"/>
      <c r="H120" s="103"/>
      <c r="I120" s="362"/>
      <c r="J120" s="102"/>
    </row>
    <row r="121" spans="1:10" s="108" customFormat="1" ht="15" customHeight="1" x14ac:dyDescent="0.2">
      <c r="A121" s="102"/>
      <c r="B121" s="110">
        <v>20</v>
      </c>
      <c r="C121" s="351" t="s">
        <v>635</v>
      </c>
      <c r="D121" s="351"/>
      <c r="E121" s="351"/>
      <c r="F121" s="351"/>
      <c r="G121" s="351"/>
      <c r="H121" s="373"/>
      <c r="I121" s="360" t="s">
        <v>636</v>
      </c>
      <c r="J121" s="102"/>
    </row>
    <row r="122" spans="1:10" s="108" customFormat="1" x14ac:dyDescent="0.2">
      <c r="A122" s="102"/>
      <c r="B122" s="117"/>
      <c r="C122" s="105" t="s">
        <v>17</v>
      </c>
      <c r="D122" s="105" t="s">
        <v>133</v>
      </c>
      <c r="E122" s="105" t="s">
        <v>136</v>
      </c>
      <c r="F122" s="105">
        <v>558</v>
      </c>
      <c r="G122" s="345" t="s">
        <v>704</v>
      </c>
      <c r="H122" s="92" t="s">
        <v>137</v>
      </c>
      <c r="I122" s="361"/>
      <c r="J122" s="102"/>
    </row>
    <row r="123" spans="1:10" s="108" customFormat="1" x14ac:dyDescent="0.2">
      <c r="A123" s="102"/>
      <c r="B123" s="117"/>
      <c r="C123" s="105" t="s">
        <v>18</v>
      </c>
      <c r="D123" s="105" t="s">
        <v>134</v>
      </c>
      <c r="E123" s="97" t="s">
        <v>31</v>
      </c>
      <c r="F123" s="105">
        <v>224</v>
      </c>
      <c r="G123" s="345"/>
      <c r="H123" s="92"/>
      <c r="I123" s="361"/>
      <c r="J123" s="102"/>
    </row>
    <row r="124" spans="1:10" s="108" customFormat="1" ht="31.5" customHeight="1" x14ac:dyDescent="0.2">
      <c r="A124" s="102"/>
      <c r="B124" s="119"/>
      <c r="C124" s="106" t="s">
        <v>132</v>
      </c>
      <c r="D124" s="106" t="s">
        <v>135</v>
      </c>
      <c r="E124" s="106" t="s">
        <v>51</v>
      </c>
      <c r="F124" s="106">
        <v>219</v>
      </c>
      <c r="G124" s="346"/>
      <c r="H124" s="103"/>
      <c r="I124" s="362"/>
      <c r="J124" s="102"/>
    </row>
    <row r="125" spans="1:10" s="108" customFormat="1" ht="15" customHeight="1" x14ac:dyDescent="0.2">
      <c r="A125" s="102"/>
      <c r="B125" s="110">
        <v>21</v>
      </c>
      <c r="C125" s="351" t="s">
        <v>635</v>
      </c>
      <c r="D125" s="351"/>
      <c r="E125" s="351"/>
      <c r="F125" s="351"/>
      <c r="G125" s="352"/>
      <c r="H125" s="373"/>
      <c r="I125" s="360" t="s">
        <v>636</v>
      </c>
      <c r="J125" s="102"/>
    </row>
    <row r="126" spans="1:10" s="108" customFormat="1" x14ac:dyDescent="0.2">
      <c r="A126" s="102"/>
      <c r="B126" s="117"/>
      <c r="C126" s="105" t="s">
        <v>17</v>
      </c>
      <c r="D126" s="105" t="s">
        <v>138</v>
      </c>
      <c r="E126" s="105" t="s">
        <v>136</v>
      </c>
      <c r="F126" s="105">
        <v>239</v>
      </c>
      <c r="G126" s="345" t="s">
        <v>705</v>
      </c>
      <c r="H126" s="92" t="s">
        <v>137</v>
      </c>
      <c r="I126" s="361"/>
      <c r="J126" s="102"/>
    </row>
    <row r="127" spans="1:10" s="108" customFormat="1" x14ac:dyDescent="0.2">
      <c r="A127" s="102"/>
      <c r="B127" s="117"/>
      <c r="C127" s="105" t="s">
        <v>18</v>
      </c>
      <c r="D127" s="105" t="s">
        <v>139</v>
      </c>
      <c r="E127" s="97" t="s">
        <v>31</v>
      </c>
      <c r="F127" s="105">
        <v>197</v>
      </c>
      <c r="G127" s="345"/>
      <c r="H127" s="92"/>
      <c r="I127" s="361"/>
      <c r="J127" s="102"/>
    </row>
    <row r="128" spans="1:10" s="108" customFormat="1" ht="32.25" customHeight="1" x14ac:dyDescent="0.2">
      <c r="A128" s="102"/>
      <c r="B128" s="119"/>
      <c r="C128" s="106" t="s">
        <v>132</v>
      </c>
      <c r="D128" s="106" t="s">
        <v>140</v>
      </c>
      <c r="E128" s="106" t="s">
        <v>51</v>
      </c>
      <c r="F128" s="106">
        <v>116</v>
      </c>
      <c r="G128" s="346"/>
      <c r="H128" s="103"/>
      <c r="I128" s="362"/>
      <c r="J128" s="102"/>
    </row>
    <row r="129" spans="1:10" s="108" customFormat="1" x14ac:dyDescent="0.2">
      <c r="A129" s="102"/>
      <c r="B129" s="110">
        <v>22</v>
      </c>
      <c r="C129" s="351" t="s">
        <v>635</v>
      </c>
      <c r="D129" s="351"/>
      <c r="E129" s="351"/>
      <c r="F129" s="351"/>
      <c r="G129" s="351"/>
      <c r="H129" s="373"/>
      <c r="I129" s="360" t="s">
        <v>636</v>
      </c>
      <c r="J129" s="102"/>
    </row>
    <row r="130" spans="1:10" s="108" customFormat="1" ht="15" customHeight="1" x14ac:dyDescent="0.2">
      <c r="A130" s="102"/>
      <c r="B130" s="117"/>
      <c r="C130" s="105" t="s">
        <v>17</v>
      </c>
      <c r="D130" s="105" t="s">
        <v>138</v>
      </c>
      <c r="E130" s="97" t="s">
        <v>31</v>
      </c>
      <c r="F130" s="105">
        <v>170</v>
      </c>
      <c r="G130" s="345" t="s">
        <v>706</v>
      </c>
      <c r="H130" s="92" t="s">
        <v>137</v>
      </c>
      <c r="I130" s="361"/>
      <c r="J130" s="102"/>
    </row>
    <row r="131" spans="1:10" s="108" customFormat="1" x14ac:dyDescent="0.2">
      <c r="A131" s="102"/>
      <c r="B131" s="117"/>
      <c r="C131" s="105" t="s">
        <v>18</v>
      </c>
      <c r="D131" s="105" t="s">
        <v>141</v>
      </c>
      <c r="E131" s="97" t="s">
        <v>31</v>
      </c>
      <c r="F131" s="105">
        <v>116</v>
      </c>
      <c r="G131" s="345"/>
      <c r="H131" s="92"/>
      <c r="I131" s="361"/>
      <c r="J131" s="102"/>
    </row>
    <row r="132" spans="1:10" s="108" customFormat="1" ht="30.75" customHeight="1" x14ac:dyDescent="0.2">
      <c r="A132" s="102"/>
      <c r="B132" s="119"/>
      <c r="C132" s="106" t="s">
        <v>20</v>
      </c>
      <c r="D132" s="106" t="s">
        <v>142</v>
      </c>
      <c r="E132" s="106" t="s">
        <v>51</v>
      </c>
      <c r="F132" s="106">
        <v>60</v>
      </c>
      <c r="G132" s="346"/>
      <c r="H132" s="103"/>
      <c r="I132" s="362"/>
      <c r="J132" s="102"/>
    </row>
    <row r="133" spans="1:10" s="108" customFormat="1" x14ac:dyDescent="0.2">
      <c r="A133" s="102"/>
      <c r="B133" s="110">
        <v>23</v>
      </c>
      <c r="C133" s="351" t="s">
        <v>637</v>
      </c>
      <c r="D133" s="351"/>
      <c r="E133" s="351"/>
      <c r="F133" s="351"/>
      <c r="G133" s="351"/>
      <c r="H133" s="104"/>
      <c r="I133" s="360" t="s">
        <v>643</v>
      </c>
      <c r="J133" s="102"/>
    </row>
    <row r="134" spans="1:10" s="108" customFormat="1" x14ac:dyDescent="0.2">
      <c r="A134" s="102"/>
      <c r="B134" s="117"/>
      <c r="C134" s="105" t="s">
        <v>17</v>
      </c>
      <c r="D134" s="105" t="s">
        <v>36</v>
      </c>
      <c r="E134" s="97" t="s">
        <v>32</v>
      </c>
      <c r="F134" s="105">
        <v>878</v>
      </c>
      <c r="G134" s="345" t="s">
        <v>707</v>
      </c>
      <c r="H134" s="92" t="s">
        <v>137</v>
      </c>
      <c r="I134" s="361"/>
      <c r="J134" s="102"/>
    </row>
    <row r="135" spans="1:10" s="108" customFormat="1" ht="15" customHeight="1" x14ac:dyDescent="0.2">
      <c r="A135" s="102"/>
      <c r="B135" s="117"/>
      <c r="C135" s="105" t="s">
        <v>18</v>
      </c>
      <c r="D135" s="105" t="s">
        <v>143</v>
      </c>
      <c r="E135" s="97" t="s">
        <v>32</v>
      </c>
      <c r="F135" s="105">
        <v>471</v>
      </c>
      <c r="G135" s="345"/>
      <c r="H135" s="92"/>
      <c r="I135" s="361"/>
      <c r="J135" s="102"/>
    </row>
    <row r="136" spans="1:10" s="108" customFormat="1" ht="30.75" customHeight="1" x14ac:dyDescent="0.2">
      <c r="A136" s="102"/>
      <c r="B136" s="119"/>
      <c r="C136" s="106" t="s">
        <v>19</v>
      </c>
      <c r="D136" s="106" t="s">
        <v>144</v>
      </c>
      <c r="E136" s="106" t="s">
        <v>51</v>
      </c>
      <c r="F136" s="106">
        <v>63</v>
      </c>
      <c r="G136" s="346"/>
      <c r="H136" s="103"/>
      <c r="I136" s="362"/>
      <c r="J136" s="102"/>
    </row>
    <row r="137" spans="1:10" s="108" customFormat="1" x14ac:dyDescent="0.2">
      <c r="A137" s="102"/>
      <c r="B137" s="110">
        <v>24</v>
      </c>
      <c r="C137" s="351" t="s">
        <v>637</v>
      </c>
      <c r="D137" s="351"/>
      <c r="E137" s="351"/>
      <c r="F137" s="351"/>
      <c r="G137" s="351"/>
      <c r="H137" s="104"/>
      <c r="I137" s="360" t="s">
        <v>643</v>
      </c>
      <c r="J137" s="102"/>
    </row>
    <row r="138" spans="1:10" s="108" customFormat="1" x14ac:dyDescent="0.2">
      <c r="A138" s="102"/>
      <c r="B138" s="117"/>
      <c r="C138" s="105" t="s">
        <v>17</v>
      </c>
      <c r="D138" s="105" t="s">
        <v>145</v>
      </c>
      <c r="E138" s="97" t="s">
        <v>32</v>
      </c>
      <c r="F138" s="105">
        <v>372</v>
      </c>
      <c r="G138" s="345" t="s">
        <v>708</v>
      </c>
      <c r="H138" s="92" t="s">
        <v>137</v>
      </c>
      <c r="I138" s="361"/>
      <c r="J138" s="102"/>
    </row>
    <row r="139" spans="1:10" s="108" customFormat="1" x14ac:dyDescent="0.2">
      <c r="A139" s="102"/>
      <c r="B139" s="117"/>
      <c r="C139" s="105" t="s">
        <v>18</v>
      </c>
      <c r="D139" s="105" t="s">
        <v>146</v>
      </c>
      <c r="E139" s="97" t="s">
        <v>32</v>
      </c>
      <c r="F139" s="105">
        <v>142</v>
      </c>
      <c r="G139" s="345"/>
      <c r="H139" s="92"/>
      <c r="I139" s="361"/>
      <c r="J139" s="102"/>
    </row>
    <row r="140" spans="1:10" s="108" customFormat="1" ht="30" customHeight="1" x14ac:dyDescent="0.2">
      <c r="A140" s="102"/>
      <c r="B140" s="119"/>
      <c r="C140" s="106" t="s">
        <v>19</v>
      </c>
      <c r="D140" s="106" t="s">
        <v>147</v>
      </c>
      <c r="E140" s="106" t="s">
        <v>51</v>
      </c>
      <c r="F140" s="106">
        <v>40</v>
      </c>
      <c r="G140" s="346"/>
      <c r="H140" s="103"/>
      <c r="I140" s="362"/>
      <c r="J140" s="102"/>
    </row>
    <row r="141" spans="1:10" s="108" customFormat="1" ht="15" customHeight="1" x14ac:dyDescent="0.2">
      <c r="A141" s="102"/>
      <c r="B141" s="110">
        <v>25</v>
      </c>
      <c r="C141" s="351" t="s">
        <v>637</v>
      </c>
      <c r="D141" s="351"/>
      <c r="E141" s="351"/>
      <c r="F141" s="351"/>
      <c r="G141" s="344" t="s">
        <v>709</v>
      </c>
      <c r="H141" s="104"/>
      <c r="I141" s="360" t="s">
        <v>643</v>
      </c>
      <c r="J141" s="102"/>
    </row>
    <row r="142" spans="1:10" s="108" customFormat="1" ht="12.75" customHeight="1" x14ac:dyDescent="0.2">
      <c r="A142" s="102"/>
      <c r="B142" s="117"/>
      <c r="C142" s="105" t="s">
        <v>17</v>
      </c>
      <c r="D142" s="105" t="s">
        <v>148</v>
      </c>
      <c r="E142" s="97" t="s">
        <v>32</v>
      </c>
      <c r="F142" s="105">
        <v>596</v>
      </c>
      <c r="G142" s="345"/>
      <c r="H142" s="92" t="s">
        <v>137</v>
      </c>
      <c r="I142" s="361"/>
      <c r="J142" s="102"/>
    </row>
    <row r="143" spans="1:10" s="108" customFormat="1" x14ac:dyDescent="0.2">
      <c r="A143" s="102"/>
      <c r="B143" s="117"/>
      <c r="C143" s="105" t="s">
        <v>18</v>
      </c>
      <c r="D143" s="105" t="s">
        <v>149</v>
      </c>
      <c r="E143" s="97" t="s">
        <v>51</v>
      </c>
      <c r="F143" s="105">
        <v>165</v>
      </c>
      <c r="G143" s="345"/>
      <c r="H143" s="92"/>
      <c r="I143" s="361"/>
      <c r="J143" s="102"/>
    </row>
    <row r="144" spans="1:10" s="108" customFormat="1" ht="30" customHeight="1" x14ac:dyDescent="0.2">
      <c r="A144" s="102"/>
      <c r="B144" s="119"/>
      <c r="C144" s="106" t="s">
        <v>19</v>
      </c>
      <c r="D144" s="106" t="s">
        <v>150</v>
      </c>
      <c r="E144" s="106" t="s">
        <v>6</v>
      </c>
      <c r="F144" s="106">
        <v>54</v>
      </c>
      <c r="G144" s="346"/>
      <c r="H144" s="103"/>
      <c r="I144" s="362"/>
      <c r="J144" s="102"/>
    </row>
    <row r="145" spans="1:10" s="108" customFormat="1" ht="15" customHeight="1" x14ac:dyDescent="0.2">
      <c r="A145" s="102"/>
      <c r="B145" s="110">
        <v>26</v>
      </c>
      <c r="C145" s="351" t="s">
        <v>637</v>
      </c>
      <c r="D145" s="351"/>
      <c r="E145" s="351"/>
      <c r="F145" s="351"/>
      <c r="G145" s="344" t="s">
        <v>710</v>
      </c>
      <c r="H145" s="104"/>
      <c r="I145" s="360" t="s">
        <v>643</v>
      </c>
      <c r="J145" s="102"/>
    </row>
    <row r="146" spans="1:10" s="108" customFormat="1" ht="12.75" customHeight="1" x14ac:dyDescent="0.2">
      <c r="A146" s="102"/>
      <c r="B146" s="117"/>
      <c r="C146" s="105" t="s">
        <v>17</v>
      </c>
      <c r="D146" s="105" t="s">
        <v>145</v>
      </c>
      <c r="E146" s="97" t="s">
        <v>32</v>
      </c>
      <c r="F146" s="105">
        <v>585</v>
      </c>
      <c r="G146" s="345"/>
      <c r="H146" s="92" t="s">
        <v>137</v>
      </c>
      <c r="I146" s="361"/>
      <c r="J146" s="102"/>
    </row>
    <row r="147" spans="1:10" s="108" customFormat="1" x14ac:dyDescent="0.2">
      <c r="A147" s="102"/>
      <c r="B147" s="117"/>
      <c r="C147" s="105" t="s">
        <v>18</v>
      </c>
      <c r="D147" s="105" t="s">
        <v>146</v>
      </c>
      <c r="E147" s="97" t="s">
        <v>51</v>
      </c>
      <c r="F147" s="105">
        <v>263</v>
      </c>
      <c r="G147" s="345"/>
      <c r="H147" s="92"/>
      <c r="I147" s="361"/>
      <c r="J147" s="102"/>
    </row>
    <row r="148" spans="1:10" s="108" customFormat="1" ht="33.75" customHeight="1" x14ac:dyDescent="0.2">
      <c r="A148" s="102"/>
      <c r="B148" s="119"/>
      <c r="C148" s="106" t="s">
        <v>19</v>
      </c>
      <c r="D148" s="106" t="s">
        <v>147</v>
      </c>
      <c r="E148" s="106" t="s">
        <v>6</v>
      </c>
      <c r="F148" s="106">
        <v>26</v>
      </c>
      <c r="G148" s="346"/>
      <c r="H148" s="103"/>
      <c r="I148" s="362"/>
      <c r="J148" s="102"/>
    </row>
    <row r="149" spans="1:10" s="108" customFormat="1" x14ac:dyDescent="0.2">
      <c r="A149" s="102"/>
      <c r="B149" s="110">
        <v>27</v>
      </c>
      <c r="C149" s="351" t="s">
        <v>638</v>
      </c>
      <c r="D149" s="351"/>
      <c r="E149" s="351"/>
      <c r="F149" s="351"/>
      <c r="G149" s="344" t="s">
        <v>711</v>
      </c>
      <c r="H149" s="104"/>
      <c r="I149" s="360" t="s">
        <v>644</v>
      </c>
      <c r="J149" s="102"/>
    </row>
    <row r="150" spans="1:10" s="108" customFormat="1" x14ac:dyDescent="0.2">
      <c r="A150" s="102"/>
      <c r="B150" s="117"/>
      <c r="C150" s="105" t="s">
        <v>18</v>
      </c>
      <c r="D150" s="105" t="s">
        <v>53</v>
      </c>
      <c r="E150" s="97" t="s">
        <v>6</v>
      </c>
      <c r="F150" s="105">
        <v>244.5</v>
      </c>
      <c r="G150" s="345"/>
      <c r="H150" s="92" t="s">
        <v>176</v>
      </c>
      <c r="I150" s="361"/>
      <c r="J150" s="102"/>
    </row>
    <row r="151" spans="1:10" s="108" customFormat="1" x14ac:dyDescent="0.2">
      <c r="A151" s="102"/>
      <c r="B151" s="117"/>
      <c r="C151" s="105" t="s">
        <v>19</v>
      </c>
      <c r="D151" s="93" t="s">
        <v>153</v>
      </c>
      <c r="E151" s="97" t="s">
        <v>194</v>
      </c>
      <c r="F151" s="105">
        <v>316.39999999999998</v>
      </c>
      <c r="G151" s="345"/>
      <c r="H151" s="92"/>
      <c r="I151" s="361"/>
      <c r="J151" s="102"/>
    </row>
    <row r="152" spans="1:10" s="108" customFormat="1" x14ac:dyDescent="0.2">
      <c r="A152" s="102"/>
      <c r="B152" s="117"/>
      <c r="C152" s="105" t="s">
        <v>75</v>
      </c>
      <c r="D152" s="105" t="s">
        <v>151</v>
      </c>
      <c r="E152" s="97" t="s">
        <v>194</v>
      </c>
      <c r="F152" s="105">
        <v>920</v>
      </c>
      <c r="G152" s="345"/>
      <c r="H152" s="92"/>
      <c r="I152" s="361"/>
      <c r="J152" s="102"/>
    </row>
    <row r="153" spans="1:10" s="108" customFormat="1" x14ac:dyDescent="0.2">
      <c r="A153" s="102"/>
      <c r="B153" s="117"/>
      <c r="C153" s="105" t="s">
        <v>76</v>
      </c>
      <c r="D153" s="105" t="s">
        <v>152</v>
      </c>
      <c r="E153" s="97" t="s">
        <v>194</v>
      </c>
      <c r="F153" s="105">
        <v>237.8</v>
      </c>
      <c r="G153" s="345"/>
      <c r="H153" s="92"/>
      <c r="I153" s="361"/>
      <c r="J153" s="102"/>
    </row>
    <row r="154" spans="1:10" s="108" customFormat="1" x14ac:dyDescent="0.2">
      <c r="A154" s="102"/>
      <c r="B154" s="110">
        <v>28</v>
      </c>
      <c r="C154" s="351" t="s">
        <v>638</v>
      </c>
      <c r="D154" s="351"/>
      <c r="E154" s="351"/>
      <c r="F154" s="351"/>
      <c r="G154" s="344" t="s">
        <v>864</v>
      </c>
      <c r="H154" s="104"/>
      <c r="I154" s="370" t="s">
        <v>788</v>
      </c>
      <c r="J154" s="102"/>
    </row>
    <row r="155" spans="1:10" s="108" customFormat="1" ht="15" customHeight="1" x14ac:dyDescent="0.2">
      <c r="B155" s="118"/>
      <c r="C155" s="105" t="s">
        <v>154</v>
      </c>
      <c r="D155" s="105" t="s">
        <v>133</v>
      </c>
      <c r="E155" s="97" t="s">
        <v>6</v>
      </c>
      <c r="F155" s="105">
        <v>912</v>
      </c>
      <c r="G155" s="345"/>
      <c r="H155" s="92" t="s">
        <v>176</v>
      </c>
      <c r="I155" s="371"/>
    </row>
    <row r="156" spans="1:10" s="108" customFormat="1" x14ac:dyDescent="0.2">
      <c r="B156" s="117"/>
      <c r="C156" s="105" t="s">
        <v>18</v>
      </c>
      <c r="D156" s="105" t="s">
        <v>155</v>
      </c>
      <c r="E156" s="97" t="s">
        <v>6</v>
      </c>
      <c r="F156" s="105">
        <v>323</v>
      </c>
      <c r="G156" s="345"/>
      <c r="H156" s="92"/>
      <c r="I156" s="371"/>
    </row>
    <row r="157" spans="1:10" s="108" customFormat="1" x14ac:dyDescent="0.2">
      <c r="B157" s="117"/>
      <c r="C157" s="105" t="s">
        <v>75</v>
      </c>
      <c r="D157" s="105" t="s">
        <v>156</v>
      </c>
      <c r="E157" s="97" t="s">
        <v>6</v>
      </c>
      <c r="F157" s="105">
        <v>186</v>
      </c>
      <c r="G157" s="345"/>
      <c r="H157" s="92"/>
      <c r="I157" s="371"/>
    </row>
    <row r="158" spans="1:10" s="108" customFormat="1" x14ac:dyDescent="0.2">
      <c r="B158" s="119"/>
      <c r="C158" s="106" t="s">
        <v>76</v>
      </c>
      <c r="D158" s="106" t="s">
        <v>157</v>
      </c>
      <c r="E158" s="100" t="s">
        <v>6</v>
      </c>
      <c r="F158" s="106">
        <v>263</v>
      </c>
      <c r="G158" s="346"/>
      <c r="H158" s="103"/>
      <c r="I158" s="372"/>
    </row>
    <row r="159" spans="1:10" s="108" customFormat="1" ht="15" customHeight="1" x14ac:dyDescent="0.2">
      <c r="B159" s="117">
        <v>29</v>
      </c>
      <c r="C159" s="351" t="s">
        <v>638</v>
      </c>
      <c r="D159" s="351"/>
      <c r="E159" s="351"/>
      <c r="F159" s="351"/>
      <c r="G159" s="344" t="s">
        <v>865</v>
      </c>
      <c r="H159" s="122"/>
      <c r="I159" s="370" t="s">
        <v>788</v>
      </c>
    </row>
    <row r="160" spans="1:10" s="108" customFormat="1" ht="15" customHeight="1" x14ac:dyDescent="0.2">
      <c r="B160" s="117"/>
      <c r="C160" s="105" t="s">
        <v>154</v>
      </c>
      <c r="D160" s="105" t="s">
        <v>158</v>
      </c>
      <c r="E160" s="97" t="s">
        <v>6</v>
      </c>
      <c r="F160" s="105">
        <v>1000</v>
      </c>
      <c r="G160" s="345"/>
      <c r="H160" s="122" t="s">
        <v>176</v>
      </c>
      <c r="I160" s="371"/>
    </row>
    <row r="161" spans="2:9" s="108" customFormat="1" x14ac:dyDescent="0.2">
      <c r="B161" s="117"/>
      <c r="C161" s="105" t="s">
        <v>18</v>
      </c>
      <c r="D161" s="105" t="s">
        <v>159</v>
      </c>
      <c r="E161" s="97" t="s">
        <v>6</v>
      </c>
      <c r="F161" s="105">
        <v>363</v>
      </c>
      <c r="G161" s="345"/>
      <c r="H161" s="122"/>
      <c r="I161" s="371"/>
    </row>
    <row r="162" spans="2:9" s="108" customFormat="1" ht="20.25" customHeight="1" x14ac:dyDescent="0.2">
      <c r="B162" s="117"/>
      <c r="C162" s="105" t="s">
        <v>75</v>
      </c>
      <c r="D162" s="105" t="s">
        <v>177</v>
      </c>
      <c r="E162" s="97" t="s">
        <v>6</v>
      </c>
      <c r="F162" s="105">
        <v>295</v>
      </c>
      <c r="G162" s="346"/>
      <c r="H162" s="122"/>
      <c r="I162" s="372"/>
    </row>
    <row r="163" spans="2:9" s="108" customFormat="1" x14ac:dyDescent="0.2">
      <c r="B163" s="110">
        <v>30</v>
      </c>
      <c r="C163" s="351" t="s">
        <v>638</v>
      </c>
      <c r="D163" s="351"/>
      <c r="E163" s="351"/>
      <c r="F163" s="351"/>
      <c r="G163" s="344" t="s">
        <v>866</v>
      </c>
      <c r="H163" s="104"/>
      <c r="I163" s="370" t="s">
        <v>788</v>
      </c>
    </row>
    <row r="164" spans="2:9" s="108" customFormat="1" x14ac:dyDescent="0.2">
      <c r="B164" s="117"/>
      <c r="C164" s="105" t="s">
        <v>154</v>
      </c>
      <c r="D164" s="105" t="s">
        <v>148</v>
      </c>
      <c r="E164" s="97" t="s">
        <v>6</v>
      </c>
      <c r="F164" s="105">
        <v>1777</v>
      </c>
      <c r="G164" s="345"/>
      <c r="H164" s="92" t="s">
        <v>176</v>
      </c>
      <c r="I164" s="371"/>
    </row>
    <row r="165" spans="2:9" s="108" customFormat="1" x14ac:dyDescent="0.2">
      <c r="B165" s="117"/>
      <c r="C165" s="105" t="s">
        <v>18</v>
      </c>
      <c r="D165" s="105" t="s">
        <v>160</v>
      </c>
      <c r="E165" s="97" t="s">
        <v>6</v>
      </c>
      <c r="F165" s="105">
        <v>1412</v>
      </c>
      <c r="G165" s="345"/>
      <c r="H165" s="92"/>
      <c r="I165" s="371"/>
    </row>
    <row r="166" spans="2:9" s="108" customFormat="1" ht="21.75" customHeight="1" x14ac:dyDescent="0.2">
      <c r="B166" s="119"/>
      <c r="C166" s="106" t="s">
        <v>75</v>
      </c>
      <c r="D166" s="106" t="s">
        <v>161</v>
      </c>
      <c r="E166" s="100" t="s">
        <v>6</v>
      </c>
      <c r="F166" s="106">
        <v>302</v>
      </c>
      <c r="G166" s="346"/>
      <c r="H166" s="103"/>
      <c r="I166" s="372"/>
    </row>
    <row r="167" spans="2:9" s="108" customFormat="1" ht="15" customHeight="1" x14ac:dyDescent="0.2">
      <c r="B167" s="117">
        <v>31</v>
      </c>
      <c r="C167" s="351" t="s">
        <v>638</v>
      </c>
      <c r="D167" s="351"/>
      <c r="E167" s="351"/>
      <c r="F167" s="351"/>
      <c r="G167" s="347" t="s">
        <v>867</v>
      </c>
      <c r="H167" s="122"/>
      <c r="I167" s="370" t="s">
        <v>788</v>
      </c>
    </row>
    <row r="168" spans="2:9" s="108" customFormat="1" x14ac:dyDescent="0.2">
      <c r="B168" s="117"/>
      <c r="C168" s="105" t="s">
        <v>154</v>
      </c>
      <c r="D168" s="105" t="s">
        <v>162</v>
      </c>
      <c r="E168" s="97" t="s">
        <v>59</v>
      </c>
      <c r="F168" s="105">
        <v>1174</v>
      </c>
      <c r="G168" s="348"/>
      <c r="H168" s="122" t="s">
        <v>176</v>
      </c>
      <c r="I168" s="371"/>
    </row>
    <row r="169" spans="2:9" s="108" customFormat="1" x14ac:dyDescent="0.2">
      <c r="B169" s="117"/>
      <c r="C169" s="105" t="s">
        <v>106</v>
      </c>
      <c r="D169" s="105" t="s">
        <v>102</v>
      </c>
      <c r="E169" s="105" t="s">
        <v>166</v>
      </c>
      <c r="F169" s="105">
        <v>758</v>
      </c>
      <c r="G169" s="348"/>
      <c r="H169" s="122"/>
      <c r="I169" s="371"/>
    </row>
    <row r="170" spans="2:9" s="108" customFormat="1" x14ac:dyDescent="0.2">
      <c r="B170" s="117"/>
      <c r="C170" s="105" t="s">
        <v>19</v>
      </c>
      <c r="D170" s="105" t="s">
        <v>163</v>
      </c>
      <c r="E170" s="97" t="s">
        <v>6</v>
      </c>
      <c r="F170" s="105">
        <v>1288</v>
      </c>
      <c r="G170" s="348"/>
      <c r="H170" s="122"/>
      <c r="I170" s="371"/>
    </row>
    <row r="171" spans="2:9" s="108" customFormat="1" x14ac:dyDescent="0.2">
      <c r="B171" s="117"/>
      <c r="C171" s="105" t="s">
        <v>75</v>
      </c>
      <c r="D171" s="105" t="s">
        <v>164</v>
      </c>
      <c r="E171" s="97" t="s">
        <v>6</v>
      </c>
      <c r="F171" s="105">
        <v>234</v>
      </c>
      <c r="G171" s="348"/>
      <c r="H171" s="122"/>
      <c r="I171" s="371"/>
    </row>
    <row r="172" spans="2:9" s="108" customFormat="1" x14ac:dyDescent="0.2">
      <c r="B172" s="117"/>
      <c r="C172" s="105" t="s">
        <v>76</v>
      </c>
      <c r="D172" s="105" t="s">
        <v>165</v>
      </c>
      <c r="E172" s="97" t="s">
        <v>6</v>
      </c>
      <c r="F172" s="105">
        <v>257</v>
      </c>
      <c r="G172" s="349"/>
      <c r="H172" s="122"/>
      <c r="I172" s="372"/>
    </row>
    <row r="173" spans="2:9" s="108" customFormat="1" x14ac:dyDescent="0.2">
      <c r="B173" s="110">
        <v>32</v>
      </c>
      <c r="C173" s="351" t="s">
        <v>638</v>
      </c>
      <c r="D173" s="351"/>
      <c r="E173" s="351"/>
      <c r="F173" s="351"/>
      <c r="G173" s="347" t="s">
        <v>868</v>
      </c>
      <c r="H173" s="104"/>
      <c r="I173" s="370" t="s">
        <v>788</v>
      </c>
    </row>
    <row r="174" spans="2:9" s="108" customFormat="1" x14ac:dyDescent="0.2">
      <c r="B174" s="117"/>
      <c r="C174" s="105" t="s">
        <v>154</v>
      </c>
      <c r="D174" s="105" t="s">
        <v>148</v>
      </c>
      <c r="E174" s="97" t="s">
        <v>59</v>
      </c>
      <c r="F174" s="105">
        <v>2510</v>
      </c>
      <c r="G174" s="348"/>
      <c r="H174" s="92" t="s">
        <v>176</v>
      </c>
      <c r="I174" s="371"/>
    </row>
    <row r="175" spans="2:9" s="108" customFormat="1" x14ac:dyDescent="0.2">
      <c r="B175" s="117"/>
      <c r="C175" s="105" t="s">
        <v>106</v>
      </c>
      <c r="D175" s="105" t="s">
        <v>167</v>
      </c>
      <c r="E175" s="97" t="s">
        <v>59</v>
      </c>
      <c r="F175" s="105">
        <v>2817</v>
      </c>
      <c r="G175" s="348"/>
      <c r="H175" s="92"/>
      <c r="I175" s="371"/>
    </row>
    <row r="176" spans="2:9" s="108" customFormat="1" x14ac:dyDescent="0.2">
      <c r="B176" s="117"/>
      <c r="C176" s="105" t="s">
        <v>19</v>
      </c>
      <c r="D176" s="105" t="s">
        <v>168</v>
      </c>
      <c r="E176" s="97" t="s">
        <v>6</v>
      </c>
      <c r="F176" s="105">
        <v>1022</v>
      </c>
      <c r="G176" s="348"/>
      <c r="H176" s="92"/>
      <c r="I176" s="371"/>
    </row>
    <row r="177" spans="1:10" s="108" customFormat="1" x14ac:dyDescent="0.2">
      <c r="B177" s="117"/>
      <c r="C177" s="105" t="s">
        <v>75</v>
      </c>
      <c r="D177" s="105" t="s">
        <v>169</v>
      </c>
      <c r="E177" s="97" t="s">
        <v>6</v>
      </c>
      <c r="F177" s="105">
        <v>209</v>
      </c>
      <c r="G177" s="348"/>
      <c r="H177" s="92"/>
      <c r="I177" s="371"/>
    </row>
    <row r="178" spans="1:10" s="108" customFormat="1" x14ac:dyDescent="0.2">
      <c r="B178" s="119"/>
      <c r="C178" s="106" t="s">
        <v>76</v>
      </c>
      <c r="D178" s="106" t="s">
        <v>170</v>
      </c>
      <c r="E178" s="100" t="s">
        <v>6</v>
      </c>
      <c r="F178" s="106">
        <v>100</v>
      </c>
      <c r="G178" s="349"/>
      <c r="H178" s="103"/>
      <c r="I178" s="372"/>
    </row>
    <row r="179" spans="1:10" s="108" customFormat="1" x14ac:dyDescent="0.2">
      <c r="B179" s="117">
        <v>33</v>
      </c>
      <c r="C179" s="351" t="s">
        <v>638</v>
      </c>
      <c r="D179" s="351"/>
      <c r="E179" s="351"/>
      <c r="F179" s="351"/>
      <c r="G179" s="347" t="s">
        <v>870</v>
      </c>
      <c r="H179" s="122"/>
      <c r="I179" s="374" t="s">
        <v>788</v>
      </c>
    </row>
    <row r="180" spans="1:10" s="108" customFormat="1" ht="15" customHeight="1" x14ac:dyDescent="0.2">
      <c r="B180" s="117"/>
      <c r="C180" s="105" t="s">
        <v>154</v>
      </c>
      <c r="D180" s="105" t="s">
        <v>138</v>
      </c>
      <c r="E180" s="97" t="s">
        <v>32</v>
      </c>
      <c r="F180" s="105">
        <v>1380</v>
      </c>
      <c r="G180" s="348"/>
      <c r="H180" s="122" t="s">
        <v>176</v>
      </c>
      <c r="I180" s="375"/>
    </row>
    <row r="181" spans="1:10" s="108" customFormat="1" x14ac:dyDescent="0.2">
      <c r="B181" s="117"/>
      <c r="C181" s="105" t="s">
        <v>19</v>
      </c>
      <c r="D181" s="105" t="s">
        <v>171</v>
      </c>
      <c r="E181" s="97" t="s">
        <v>59</v>
      </c>
      <c r="F181" s="105">
        <v>331</v>
      </c>
      <c r="G181" s="348"/>
      <c r="H181" s="122"/>
      <c r="I181" s="375"/>
    </row>
    <row r="182" spans="1:10" s="108" customFormat="1" x14ac:dyDescent="0.2">
      <c r="B182" s="117"/>
      <c r="C182" s="105" t="s">
        <v>75</v>
      </c>
      <c r="D182" s="105" t="s">
        <v>172</v>
      </c>
      <c r="E182" s="97" t="s">
        <v>6</v>
      </c>
      <c r="F182" s="105">
        <v>812</v>
      </c>
      <c r="G182" s="348"/>
      <c r="H182" s="122"/>
      <c r="I182" s="375"/>
    </row>
    <row r="183" spans="1:10" s="108" customFormat="1" x14ac:dyDescent="0.2">
      <c r="B183" s="117"/>
      <c r="C183" s="105" t="s">
        <v>76</v>
      </c>
      <c r="D183" s="105" t="s">
        <v>173</v>
      </c>
      <c r="E183" s="97" t="s">
        <v>6</v>
      </c>
      <c r="F183" s="105">
        <v>123</v>
      </c>
      <c r="G183" s="348"/>
      <c r="H183" s="122"/>
      <c r="I183" s="375"/>
    </row>
    <row r="184" spans="1:10" s="108" customFormat="1" x14ac:dyDescent="0.2">
      <c r="B184" s="117"/>
      <c r="C184" s="105" t="s">
        <v>77</v>
      </c>
      <c r="D184" s="105" t="s">
        <v>174</v>
      </c>
      <c r="E184" s="105" t="s">
        <v>175</v>
      </c>
      <c r="F184" s="105">
        <v>446</v>
      </c>
      <c r="G184" s="349"/>
      <c r="H184" s="122"/>
      <c r="I184" s="376"/>
    </row>
    <row r="185" spans="1:10" s="108" customFormat="1" x14ac:dyDescent="0.2">
      <c r="A185" s="102"/>
      <c r="B185" s="110">
        <v>34</v>
      </c>
      <c r="C185" s="351" t="s">
        <v>639</v>
      </c>
      <c r="D185" s="351"/>
      <c r="E185" s="351"/>
      <c r="F185" s="351"/>
      <c r="G185" s="344" t="s">
        <v>869</v>
      </c>
      <c r="H185" s="104"/>
      <c r="I185" s="357" t="s">
        <v>645</v>
      </c>
      <c r="J185" s="102"/>
    </row>
    <row r="186" spans="1:10" s="108" customFormat="1" x14ac:dyDescent="0.2">
      <c r="A186" s="102"/>
      <c r="B186" s="117"/>
      <c r="C186" s="105" t="s">
        <v>178</v>
      </c>
      <c r="D186" s="105" t="s">
        <v>148</v>
      </c>
      <c r="E186" s="105" t="s">
        <v>185</v>
      </c>
      <c r="F186" s="105">
        <v>84</v>
      </c>
      <c r="G186" s="345"/>
      <c r="H186" s="92" t="s">
        <v>187</v>
      </c>
      <c r="I186" s="358"/>
      <c r="J186" s="102"/>
    </row>
    <row r="187" spans="1:10" s="108" customFormat="1" ht="36" customHeight="1" x14ac:dyDescent="0.2">
      <c r="A187" s="102"/>
      <c r="B187" s="119"/>
      <c r="C187" s="106" t="s">
        <v>21</v>
      </c>
      <c r="D187" s="106" t="s">
        <v>181</v>
      </c>
      <c r="E187" s="106" t="s">
        <v>186</v>
      </c>
      <c r="F187" s="106">
        <v>96</v>
      </c>
      <c r="G187" s="346"/>
      <c r="H187" s="103"/>
      <c r="I187" s="359"/>
      <c r="J187" s="102"/>
    </row>
    <row r="188" spans="1:10" s="108" customFormat="1" x14ac:dyDescent="0.2">
      <c r="A188" s="102"/>
      <c r="B188" s="117">
        <v>35</v>
      </c>
      <c r="C188" s="352" t="s">
        <v>640</v>
      </c>
      <c r="D188" s="352"/>
      <c r="E188" s="352"/>
      <c r="F188" s="352"/>
      <c r="G188" s="345" t="s">
        <v>712</v>
      </c>
      <c r="H188" s="122"/>
      <c r="I188" s="357" t="s">
        <v>645</v>
      </c>
      <c r="J188" s="102"/>
    </row>
    <row r="189" spans="1:10" s="108" customFormat="1" x14ac:dyDescent="0.2">
      <c r="A189" s="102"/>
      <c r="B189" s="117"/>
      <c r="C189" s="105" t="s">
        <v>178</v>
      </c>
      <c r="D189" s="105" t="s">
        <v>148</v>
      </c>
      <c r="E189" s="97" t="s">
        <v>32</v>
      </c>
      <c r="F189" s="105">
        <v>12</v>
      </c>
      <c r="G189" s="345"/>
      <c r="H189" s="122" t="s">
        <v>187</v>
      </c>
      <c r="I189" s="358"/>
      <c r="J189" s="102"/>
    </row>
    <row r="190" spans="1:10" s="108" customFormat="1" ht="36" customHeight="1" x14ac:dyDescent="0.2">
      <c r="A190" s="102"/>
      <c r="B190" s="117"/>
      <c r="C190" s="105" t="s">
        <v>76</v>
      </c>
      <c r="D190" s="105" t="s">
        <v>181</v>
      </c>
      <c r="E190" s="105" t="s">
        <v>32</v>
      </c>
      <c r="F190" s="105">
        <v>108</v>
      </c>
      <c r="G190" s="345"/>
      <c r="H190" s="122"/>
      <c r="I190" s="359"/>
      <c r="J190" s="102"/>
    </row>
    <row r="191" spans="1:10" s="108" customFormat="1" x14ac:dyDescent="0.2">
      <c r="A191" s="102"/>
      <c r="B191" s="110">
        <v>36</v>
      </c>
      <c r="C191" s="351" t="s">
        <v>641</v>
      </c>
      <c r="D191" s="351"/>
      <c r="E191" s="351"/>
      <c r="F191" s="351"/>
      <c r="G191" s="344" t="s">
        <v>713</v>
      </c>
      <c r="H191" s="104"/>
      <c r="I191" s="357" t="s">
        <v>645</v>
      </c>
      <c r="J191" s="102"/>
    </row>
    <row r="192" spans="1:10" s="108" customFormat="1" x14ac:dyDescent="0.2">
      <c r="A192" s="102"/>
      <c r="B192" s="117"/>
      <c r="C192" s="105" t="s">
        <v>154</v>
      </c>
      <c r="D192" s="105" t="s">
        <v>36</v>
      </c>
      <c r="E192" s="105" t="s">
        <v>194</v>
      </c>
      <c r="F192" s="105">
        <v>48</v>
      </c>
      <c r="G192" s="345"/>
      <c r="H192" s="92" t="s">
        <v>187</v>
      </c>
      <c r="I192" s="358"/>
      <c r="J192" s="102"/>
    </row>
    <row r="193" spans="1:10" s="108" customFormat="1" ht="33.75" customHeight="1" x14ac:dyDescent="0.2">
      <c r="A193" s="102"/>
      <c r="B193" s="119"/>
      <c r="C193" s="106" t="s">
        <v>19</v>
      </c>
      <c r="D193" s="106" t="s">
        <v>191</v>
      </c>
      <c r="E193" s="106" t="s">
        <v>194</v>
      </c>
      <c r="F193" s="106">
        <v>72</v>
      </c>
      <c r="G193" s="346"/>
      <c r="H193" s="103"/>
      <c r="I193" s="359"/>
      <c r="J193" s="102"/>
    </row>
    <row r="194" spans="1:10" s="108" customFormat="1" x14ac:dyDescent="0.2">
      <c r="A194" s="102"/>
      <c r="B194" s="117">
        <v>37</v>
      </c>
      <c r="C194" s="352" t="s">
        <v>642</v>
      </c>
      <c r="D194" s="352"/>
      <c r="E194" s="352"/>
      <c r="F194" s="352"/>
      <c r="G194" s="345" t="s">
        <v>714</v>
      </c>
      <c r="H194" s="122"/>
      <c r="I194" s="357" t="s">
        <v>645</v>
      </c>
      <c r="J194" s="102"/>
    </row>
    <row r="195" spans="1:10" s="108" customFormat="1" x14ac:dyDescent="0.2">
      <c r="A195" s="102"/>
      <c r="B195" s="117"/>
      <c r="C195" s="105" t="s">
        <v>178</v>
      </c>
      <c r="D195" s="105" t="s">
        <v>148</v>
      </c>
      <c r="E195" s="97" t="s">
        <v>51</v>
      </c>
      <c r="F195" s="105">
        <v>66</v>
      </c>
      <c r="G195" s="345"/>
      <c r="H195" s="122" t="s">
        <v>187</v>
      </c>
      <c r="I195" s="358"/>
      <c r="J195" s="102"/>
    </row>
    <row r="196" spans="1:10" s="108" customFormat="1" ht="34.5" customHeight="1" x14ac:dyDescent="0.2">
      <c r="A196" s="102"/>
      <c r="B196" s="117"/>
      <c r="C196" s="105" t="s">
        <v>76</v>
      </c>
      <c r="D196" s="105" t="s">
        <v>181</v>
      </c>
      <c r="E196" s="105" t="s">
        <v>6</v>
      </c>
      <c r="F196" s="105">
        <v>12</v>
      </c>
      <c r="G196" s="345"/>
      <c r="H196" s="122"/>
      <c r="I196" s="359"/>
      <c r="J196" s="102"/>
    </row>
    <row r="197" spans="1:10" s="108" customFormat="1" x14ac:dyDescent="0.2">
      <c r="A197" s="102"/>
      <c r="B197" s="110">
        <v>38</v>
      </c>
      <c r="C197" s="351" t="s">
        <v>646</v>
      </c>
      <c r="D197" s="351"/>
      <c r="E197" s="351"/>
      <c r="F197" s="351"/>
      <c r="G197" s="344" t="s">
        <v>715</v>
      </c>
      <c r="H197" s="104"/>
      <c r="I197" s="357" t="s">
        <v>645</v>
      </c>
      <c r="J197" s="102"/>
    </row>
    <row r="198" spans="1:10" s="108" customFormat="1" x14ac:dyDescent="0.2">
      <c r="A198" s="102"/>
      <c r="B198" s="117"/>
      <c r="C198" s="105" t="s">
        <v>178</v>
      </c>
      <c r="D198" s="105" t="s">
        <v>148</v>
      </c>
      <c r="E198" s="105" t="s">
        <v>136</v>
      </c>
      <c r="F198" s="105">
        <v>96</v>
      </c>
      <c r="G198" s="345"/>
      <c r="H198" s="92" t="s">
        <v>187</v>
      </c>
      <c r="I198" s="358"/>
      <c r="J198" s="102"/>
    </row>
    <row r="199" spans="1:10" s="108" customFormat="1" ht="34.5" customHeight="1" x14ac:dyDescent="0.2">
      <c r="A199" s="102"/>
      <c r="B199" s="119"/>
      <c r="C199" s="106" t="s">
        <v>76</v>
      </c>
      <c r="D199" s="106" t="s">
        <v>181</v>
      </c>
      <c r="E199" s="106" t="s">
        <v>186</v>
      </c>
      <c r="F199" s="106">
        <v>204</v>
      </c>
      <c r="G199" s="346"/>
      <c r="H199" s="103"/>
      <c r="I199" s="359"/>
      <c r="J199" s="102"/>
    </row>
    <row r="200" spans="1:10" s="108" customFormat="1" x14ac:dyDescent="0.2">
      <c r="A200" s="102"/>
      <c r="B200" s="117">
        <v>39</v>
      </c>
      <c r="C200" s="352" t="s">
        <v>642</v>
      </c>
      <c r="D200" s="352"/>
      <c r="E200" s="352"/>
      <c r="F200" s="352"/>
      <c r="G200" s="345" t="s">
        <v>716</v>
      </c>
      <c r="H200" s="122"/>
      <c r="I200" s="357" t="s">
        <v>645</v>
      </c>
      <c r="J200" s="102"/>
    </row>
    <row r="201" spans="1:10" s="108" customFormat="1" x14ac:dyDescent="0.2">
      <c r="A201" s="102"/>
      <c r="B201" s="117"/>
      <c r="C201" s="105" t="s">
        <v>178</v>
      </c>
      <c r="D201" s="105" t="s">
        <v>62</v>
      </c>
      <c r="E201" s="105" t="s">
        <v>194</v>
      </c>
      <c r="F201" s="105">
        <v>3</v>
      </c>
      <c r="G201" s="345"/>
      <c r="H201" s="122" t="s">
        <v>187</v>
      </c>
      <c r="I201" s="358"/>
      <c r="J201" s="102"/>
    </row>
    <row r="202" spans="1:10" s="108" customFormat="1" ht="34.5" customHeight="1" x14ac:dyDescent="0.2">
      <c r="A202" s="102"/>
      <c r="B202" s="117"/>
      <c r="C202" s="105" t="s">
        <v>76</v>
      </c>
      <c r="D202" s="105" t="s">
        <v>196</v>
      </c>
      <c r="E202" s="105" t="s">
        <v>194</v>
      </c>
      <c r="F202" s="105">
        <v>144</v>
      </c>
      <c r="G202" s="345"/>
      <c r="H202" s="122"/>
      <c r="I202" s="359"/>
      <c r="J202" s="102"/>
    </row>
    <row r="203" spans="1:10" s="108" customFormat="1" x14ac:dyDescent="0.2">
      <c r="A203" s="102"/>
      <c r="B203" s="110">
        <v>40</v>
      </c>
      <c r="C203" s="351" t="s">
        <v>642</v>
      </c>
      <c r="D203" s="351"/>
      <c r="E203" s="351"/>
      <c r="F203" s="351"/>
      <c r="G203" s="344" t="s">
        <v>695</v>
      </c>
      <c r="H203" s="104"/>
      <c r="I203" s="357" t="s">
        <v>645</v>
      </c>
      <c r="J203" s="102"/>
    </row>
    <row r="204" spans="1:10" s="108" customFormat="1" x14ac:dyDescent="0.2">
      <c r="A204" s="102"/>
      <c r="B204" s="117"/>
      <c r="C204" s="105" t="s">
        <v>178</v>
      </c>
      <c r="D204" s="105" t="s">
        <v>53</v>
      </c>
      <c r="E204" s="97" t="s">
        <v>6</v>
      </c>
      <c r="F204" s="105">
        <v>84</v>
      </c>
      <c r="G204" s="345"/>
      <c r="H204" s="92" t="s">
        <v>187</v>
      </c>
      <c r="I204" s="358"/>
      <c r="J204" s="102"/>
    </row>
    <row r="205" spans="1:10" s="108" customFormat="1" ht="34.5" customHeight="1" x14ac:dyDescent="0.2">
      <c r="A205" s="102"/>
      <c r="B205" s="119"/>
      <c r="C205" s="106" t="s">
        <v>76</v>
      </c>
      <c r="D205" s="106" t="s">
        <v>199</v>
      </c>
      <c r="E205" s="106" t="s">
        <v>194</v>
      </c>
      <c r="F205" s="106">
        <v>126</v>
      </c>
      <c r="G205" s="346"/>
      <c r="H205" s="103"/>
      <c r="I205" s="359"/>
      <c r="J205" s="102"/>
    </row>
    <row r="206" spans="1:10" s="108" customFormat="1" x14ac:dyDescent="0.2">
      <c r="A206" s="102"/>
      <c r="B206" s="117">
        <v>41</v>
      </c>
      <c r="C206" s="352" t="s">
        <v>642</v>
      </c>
      <c r="D206" s="352"/>
      <c r="E206" s="352"/>
      <c r="F206" s="352"/>
      <c r="G206" s="345" t="s">
        <v>717</v>
      </c>
      <c r="H206" s="122"/>
      <c r="I206" s="357" t="s">
        <v>645</v>
      </c>
      <c r="J206" s="102"/>
    </row>
    <row r="207" spans="1:10" s="108" customFormat="1" x14ac:dyDescent="0.2">
      <c r="A207" s="102"/>
      <c r="B207" s="117"/>
      <c r="C207" s="105" t="s">
        <v>178</v>
      </c>
      <c r="D207" s="105" t="s">
        <v>148</v>
      </c>
      <c r="E207" s="105" t="s">
        <v>194</v>
      </c>
      <c r="F207" s="105">
        <v>24</v>
      </c>
      <c r="G207" s="345"/>
      <c r="H207" s="122" t="s">
        <v>187</v>
      </c>
      <c r="I207" s="358"/>
      <c r="J207" s="102"/>
    </row>
    <row r="208" spans="1:10" s="108" customFormat="1" ht="37.5" customHeight="1" x14ac:dyDescent="0.2">
      <c r="A208" s="102"/>
      <c r="B208" s="117"/>
      <c r="C208" s="105" t="s">
        <v>76</v>
      </c>
      <c r="D208" s="105" t="s">
        <v>201</v>
      </c>
      <c r="E208" s="105" t="s">
        <v>194</v>
      </c>
      <c r="F208" s="105">
        <v>36</v>
      </c>
      <c r="G208" s="345"/>
      <c r="H208" s="122"/>
      <c r="I208" s="359"/>
      <c r="J208" s="102"/>
    </row>
    <row r="209" spans="1:10" s="108" customFormat="1" ht="15" customHeight="1" x14ac:dyDescent="0.2">
      <c r="A209" s="102"/>
      <c r="B209" s="110">
        <v>42</v>
      </c>
      <c r="C209" s="351" t="s">
        <v>806</v>
      </c>
      <c r="D209" s="351"/>
      <c r="E209" s="351"/>
      <c r="F209" s="351"/>
      <c r="G209" s="344" t="s">
        <v>871</v>
      </c>
      <c r="H209" s="104"/>
      <c r="I209" s="360" t="s">
        <v>789</v>
      </c>
      <c r="J209" s="102"/>
    </row>
    <row r="210" spans="1:10" s="108" customFormat="1" x14ac:dyDescent="0.2">
      <c r="B210" s="117"/>
      <c r="C210" s="105" t="s">
        <v>178</v>
      </c>
      <c r="D210" s="105" t="s">
        <v>148</v>
      </c>
      <c r="E210" s="97" t="s">
        <v>32</v>
      </c>
      <c r="F210" s="105">
        <v>55.1</v>
      </c>
      <c r="G210" s="345"/>
      <c r="H210" s="92" t="s">
        <v>19</v>
      </c>
      <c r="I210" s="361"/>
    </row>
    <row r="211" spans="1:10" s="108" customFormat="1" x14ac:dyDescent="0.2">
      <c r="B211" s="117"/>
      <c r="C211" s="105" t="s">
        <v>18</v>
      </c>
      <c r="D211" s="105" t="s">
        <v>203</v>
      </c>
      <c r="E211" s="97" t="s">
        <v>51</v>
      </c>
      <c r="F211" s="105">
        <v>51.5</v>
      </c>
      <c r="G211" s="345"/>
      <c r="H211" s="92"/>
      <c r="I211" s="361"/>
    </row>
    <row r="212" spans="1:10" s="108" customFormat="1" x14ac:dyDescent="0.2">
      <c r="B212" s="117"/>
      <c r="C212" s="105" t="s">
        <v>19</v>
      </c>
      <c r="D212" s="105" t="s">
        <v>204</v>
      </c>
      <c r="E212" s="97" t="s">
        <v>6</v>
      </c>
      <c r="F212" s="105">
        <v>7.1</v>
      </c>
      <c r="G212" s="345"/>
      <c r="H212" s="92"/>
      <c r="I212" s="361"/>
    </row>
    <row r="213" spans="1:10" s="108" customFormat="1" x14ac:dyDescent="0.2">
      <c r="B213" s="117"/>
      <c r="C213" s="105" t="s">
        <v>20</v>
      </c>
      <c r="D213" s="105" t="s">
        <v>205</v>
      </c>
      <c r="E213" s="97" t="s">
        <v>6</v>
      </c>
      <c r="F213" s="105">
        <v>2.2999999999999998</v>
      </c>
      <c r="G213" s="345"/>
      <c r="H213" s="92"/>
      <c r="I213" s="361"/>
    </row>
    <row r="214" spans="1:10" s="108" customFormat="1" x14ac:dyDescent="0.2">
      <c r="B214" s="117"/>
      <c r="C214" s="105" t="s">
        <v>21</v>
      </c>
      <c r="D214" s="105" t="s">
        <v>206</v>
      </c>
      <c r="E214" s="97" t="s">
        <v>6</v>
      </c>
      <c r="F214" s="105">
        <v>3.3</v>
      </c>
      <c r="G214" s="345"/>
      <c r="H214" s="92"/>
      <c r="I214" s="361"/>
    </row>
    <row r="215" spans="1:10" s="108" customFormat="1" x14ac:dyDescent="0.2">
      <c r="B215" s="119"/>
      <c r="C215" s="106" t="s">
        <v>202</v>
      </c>
      <c r="D215" s="106" t="s">
        <v>207</v>
      </c>
      <c r="E215" s="100" t="s">
        <v>6</v>
      </c>
      <c r="F215" s="106">
        <v>14.3</v>
      </c>
      <c r="G215" s="346"/>
      <c r="H215" s="103"/>
      <c r="I215" s="362"/>
    </row>
    <row r="216" spans="1:10" s="108" customFormat="1" x14ac:dyDescent="0.2">
      <c r="B216" s="117">
        <v>43</v>
      </c>
      <c r="C216" s="351" t="s">
        <v>807</v>
      </c>
      <c r="D216" s="351"/>
      <c r="E216" s="351"/>
      <c r="F216" s="351"/>
      <c r="G216" s="347" t="s">
        <v>872</v>
      </c>
      <c r="H216" s="122"/>
      <c r="I216" s="354" t="s">
        <v>789</v>
      </c>
    </row>
    <row r="217" spans="1:10" s="108" customFormat="1" ht="15" customHeight="1" x14ac:dyDescent="0.2">
      <c r="B217" s="117"/>
      <c r="C217" s="105" t="s">
        <v>178</v>
      </c>
      <c r="D217" s="105" t="s">
        <v>158</v>
      </c>
      <c r="E217" s="105" t="s">
        <v>136</v>
      </c>
      <c r="F217" s="105">
        <v>165.9</v>
      </c>
      <c r="G217" s="348"/>
      <c r="H217" s="122" t="s">
        <v>19</v>
      </c>
      <c r="I217" s="355"/>
    </row>
    <row r="218" spans="1:10" s="108" customFormat="1" x14ac:dyDescent="0.2">
      <c r="B218" s="117"/>
      <c r="C218" s="105" t="s">
        <v>208</v>
      </c>
      <c r="D218" s="105" t="s">
        <v>212</v>
      </c>
      <c r="E218" s="105" t="s">
        <v>136</v>
      </c>
      <c r="F218" s="105">
        <v>108</v>
      </c>
      <c r="G218" s="348"/>
      <c r="H218" s="122"/>
      <c r="I218" s="355"/>
    </row>
    <row r="219" spans="1:10" s="108" customFormat="1" x14ac:dyDescent="0.2">
      <c r="B219" s="117"/>
      <c r="C219" s="105" t="s">
        <v>209</v>
      </c>
      <c r="D219" s="105" t="s">
        <v>213</v>
      </c>
      <c r="E219" s="105" t="s">
        <v>136</v>
      </c>
      <c r="F219" s="105">
        <v>87.9</v>
      </c>
      <c r="G219" s="348"/>
      <c r="H219" s="122"/>
      <c r="I219" s="355"/>
    </row>
    <row r="220" spans="1:10" s="108" customFormat="1" x14ac:dyDescent="0.2">
      <c r="B220" s="117"/>
      <c r="C220" s="105" t="s">
        <v>210</v>
      </c>
      <c r="D220" s="105" t="s">
        <v>214</v>
      </c>
      <c r="E220" s="105" t="s">
        <v>136</v>
      </c>
      <c r="F220" s="105">
        <v>47.8</v>
      </c>
      <c r="G220" s="348"/>
      <c r="H220" s="122"/>
      <c r="I220" s="355"/>
    </row>
    <row r="221" spans="1:10" s="108" customFormat="1" x14ac:dyDescent="0.2">
      <c r="B221" s="117"/>
      <c r="C221" s="105" t="s">
        <v>211</v>
      </c>
      <c r="D221" s="105" t="s">
        <v>215</v>
      </c>
      <c r="E221" s="105" t="s">
        <v>136</v>
      </c>
      <c r="F221" s="105">
        <v>14.1</v>
      </c>
      <c r="G221" s="348"/>
      <c r="H221" s="122"/>
      <c r="I221" s="355"/>
    </row>
    <row r="222" spans="1:10" s="108" customFormat="1" x14ac:dyDescent="0.2">
      <c r="B222" s="117"/>
      <c r="C222" s="105" t="s">
        <v>132</v>
      </c>
      <c r="D222" s="105" t="s">
        <v>216</v>
      </c>
      <c r="E222" s="105" t="s">
        <v>186</v>
      </c>
      <c r="F222" s="105">
        <v>10.8</v>
      </c>
      <c r="G222" s="349"/>
      <c r="H222" s="122"/>
      <c r="I222" s="356"/>
    </row>
    <row r="223" spans="1:10" s="108" customFormat="1" x14ac:dyDescent="0.2">
      <c r="B223" s="110">
        <v>44</v>
      </c>
      <c r="C223" s="351" t="s">
        <v>807</v>
      </c>
      <c r="D223" s="351"/>
      <c r="E223" s="351"/>
      <c r="F223" s="351"/>
      <c r="G223" s="347" t="s">
        <v>873</v>
      </c>
      <c r="H223" s="104"/>
      <c r="I223" s="354" t="s">
        <v>790</v>
      </c>
    </row>
    <row r="224" spans="1:10" s="108" customFormat="1" x14ac:dyDescent="0.2">
      <c r="B224" s="117"/>
      <c r="C224" s="105" t="s">
        <v>217</v>
      </c>
      <c r="D224" s="105" t="s">
        <v>84</v>
      </c>
      <c r="E224" s="105" t="s">
        <v>2</v>
      </c>
      <c r="F224" s="105">
        <v>1028.9000000000001</v>
      </c>
      <c r="G224" s="348"/>
      <c r="H224" s="92" t="s">
        <v>19</v>
      </c>
      <c r="I224" s="355"/>
    </row>
    <row r="225" spans="2:9" s="108" customFormat="1" x14ac:dyDescent="0.2">
      <c r="B225" s="117"/>
      <c r="C225" s="105" t="s">
        <v>218</v>
      </c>
      <c r="D225" s="93" t="s">
        <v>219</v>
      </c>
      <c r="E225" s="105" t="s">
        <v>2</v>
      </c>
      <c r="F225" s="105">
        <v>683.1</v>
      </c>
      <c r="G225" s="348"/>
      <c r="H225" s="92"/>
      <c r="I225" s="355"/>
    </row>
    <row r="226" spans="2:9" s="108" customFormat="1" x14ac:dyDescent="0.2">
      <c r="B226" s="117"/>
      <c r="C226" s="105" t="s">
        <v>19</v>
      </c>
      <c r="D226" s="105" t="s">
        <v>220</v>
      </c>
      <c r="E226" s="105" t="s">
        <v>136</v>
      </c>
      <c r="F226" s="105">
        <v>147.5</v>
      </c>
      <c r="G226" s="348"/>
      <c r="H226" s="92"/>
      <c r="I226" s="355"/>
    </row>
    <row r="227" spans="2:9" s="108" customFormat="1" x14ac:dyDescent="0.2">
      <c r="B227" s="119"/>
      <c r="C227" s="106" t="s">
        <v>20</v>
      </c>
      <c r="D227" s="106" t="s">
        <v>199</v>
      </c>
      <c r="E227" s="106" t="s">
        <v>221</v>
      </c>
      <c r="F227" s="106">
        <v>84.1</v>
      </c>
      <c r="G227" s="349"/>
      <c r="H227" s="103"/>
      <c r="I227" s="356"/>
    </row>
    <row r="228" spans="2:9" s="108" customFormat="1" x14ac:dyDescent="0.2">
      <c r="B228" s="117">
        <v>45</v>
      </c>
      <c r="C228" s="351" t="s">
        <v>653</v>
      </c>
      <c r="D228" s="351"/>
      <c r="E228" s="351"/>
      <c r="F228" s="351"/>
      <c r="G228" s="364" t="s">
        <v>874</v>
      </c>
      <c r="H228" s="122"/>
      <c r="I228" s="354" t="s">
        <v>790</v>
      </c>
    </row>
    <row r="229" spans="2:9" s="108" customFormat="1" x14ac:dyDescent="0.2">
      <c r="B229" s="117"/>
      <c r="C229" s="105" t="s">
        <v>178</v>
      </c>
      <c r="D229" s="105" t="s">
        <v>100</v>
      </c>
      <c r="E229" s="105" t="s">
        <v>186</v>
      </c>
      <c r="F229" s="105">
        <v>173</v>
      </c>
      <c r="G229" s="365"/>
      <c r="H229" s="122" t="s">
        <v>19</v>
      </c>
      <c r="I229" s="355"/>
    </row>
    <row r="230" spans="2:9" s="108" customFormat="1" x14ac:dyDescent="0.2">
      <c r="B230" s="117"/>
      <c r="C230" s="105" t="s">
        <v>18</v>
      </c>
      <c r="D230" s="93" t="s">
        <v>222</v>
      </c>
      <c r="E230" s="105" t="s">
        <v>221</v>
      </c>
      <c r="F230" s="105">
        <v>0.5</v>
      </c>
      <c r="G230" s="365"/>
      <c r="H230" s="122"/>
      <c r="I230" s="355"/>
    </row>
    <row r="231" spans="2:9" s="108" customFormat="1" x14ac:dyDescent="0.2">
      <c r="B231" s="117"/>
      <c r="C231" s="105" t="s">
        <v>75</v>
      </c>
      <c r="D231" s="105" t="s">
        <v>223</v>
      </c>
      <c r="E231" s="97" t="s">
        <v>51</v>
      </c>
      <c r="F231" s="105">
        <v>4.7</v>
      </c>
      <c r="G231" s="365"/>
      <c r="H231" s="122"/>
      <c r="I231" s="355"/>
    </row>
    <row r="232" spans="2:9" s="108" customFormat="1" x14ac:dyDescent="0.2">
      <c r="B232" s="117"/>
      <c r="C232" s="105" t="s">
        <v>76</v>
      </c>
      <c r="D232" s="105" t="s">
        <v>224</v>
      </c>
      <c r="E232" s="97" t="s">
        <v>51</v>
      </c>
      <c r="F232" s="105">
        <v>43.5</v>
      </c>
      <c r="G232" s="366"/>
      <c r="H232" s="122"/>
      <c r="I232" s="356"/>
    </row>
    <row r="233" spans="2:9" s="108" customFormat="1" x14ac:dyDescent="0.2">
      <c r="B233" s="110">
        <v>46</v>
      </c>
      <c r="C233" s="351" t="s">
        <v>808</v>
      </c>
      <c r="D233" s="351"/>
      <c r="E233" s="351"/>
      <c r="F233" s="351"/>
      <c r="G233" s="347" t="s">
        <v>875</v>
      </c>
      <c r="H233" s="104"/>
      <c r="I233" s="354" t="s">
        <v>789</v>
      </c>
    </row>
    <row r="234" spans="2:9" s="108" customFormat="1" x14ac:dyDescent="0.2">
      <c r="B234" s="117"/>
      <c r="C234" s="105" t="s">
        <v>178</v>
      </c>
      <c r="D234" s="105" t="s">
        <v>138</v>
      </c>
      <c r="E234" s="97" t="s">
        <v>32</v>
      </c>
      <c r="F234" s="105">
        <v>96.8</v>
      </c>
      <c r="G234" s="348"/>
      <c r="H234" s="92" t="s">
        <v>19</v>
      </c>
      <c r="I234" s="355"/>
    </row>
    <row r="235" spans="2:9" s="108" customFormat="1" x14ac:dyDescent="0.2">
      <c r="B235" s="117"/>
      <c r="C235" s="105" t="s">
        <v>18</v>
      </c>
      <c r="D235" s="105" t="s">
        <v>225</v>
      </c>
      <c r="E235" s="97" t="s">
        <v>51</v>
      </c>
      <c r="F235" s="105">
        <v>32.4</v>
      </c>
      <c r="G235" s="348"/>
      <c r="H235" s="92"/>
      <c r="I235" s="355"/>
    </row>
    <row r="236" spans="2:9" s="108" customFormat="1" x14ac:dyDescent="0.2">
      <c r="B236" s="117"/>
      <c r="C236" s="105" t="s">
        <v>19</v>
      </c>
      <c r="D236" s="105" t="s">
        <v>226</v>
      </c>
      <c r="E236" s="97" t="s">
        <v>6</v>
      </c>
      <c r="F236" s="105">
        <v>11.3</v>
      </c>
      <c r="G236" s="348"/>
      <c r="H236" s="92"/>
      <c r="I236" s="355"/>
    </row>
    <row r="237" spans="2:9" s="108" customFormat="1" x14ac:dyDescent="0.2">
      <c r="B237" s="117"/>
      <c r="C237" s="105" t="s">
        <v>75</v>
      </c>
      <c r="D237" s="105" t="s">
        <v>227</v>
      </c>
      <c r="E237" s="97" t="s">
        <v>6</v>
      </c>
      <c r="F237" s="105">
        <v>8.6</v>
      </c>
      <c r="G237" s="348"/>
      <c r="H237" s="92"/>
      <c r="I237" s="355"/>
    </row>
    <row r="238" spans="2:9" s="108" customFormat="1" x14ac:dyDescent="0.2">
      <c r="B238" s="119"/>
      <c r="C238" s="106" t="s">
        <v>76</v>
      </c>
      <c r="D238" s="106" t="s">
        <v>228</v>
      </c>
      <c r="E238" s="100" t="s">
        <v>6</v>
      </c>
      <c r="F238" s="106">
        <v>46.5</v>
      </c>
      <c r="G238" s="349"/>
      <c r="H238" s="103"/>
      <c r="I238" s="356"/>
    </row>
    <row r="239" spans="2:9" s="108" customFormat="1" x14ac:dyDescent="0.2">
      <c r="B239" s="117">
        <v>47</v>
      </c>
      <c r="C239" s="351" t="s">
        <v>809</v>
      </c>
      <c r="D239" s="351"/>
      <c r="E239" s="351"/>
      <c r="F239" s="351"/>
      <c r="G239" s="364" t="s">
        <v>876</v>
      </c>
      <c r="H239" s="122"/>
      <c r="I239" s="354" t="s">
        <v>791</v>
      </c>
    </row>
    <row r="240" spans="2:9" s="108" customFormat="1" x14ac:dyDescent="0.2">
      <c r="B240" s="117"/>
      <c r="C240" s="105" t="s">
        <v>131</v>
      </c>
      <c r="D240" s="105" t="s">
        <v>84</v>
      </c>
      <c r="E240" s="105" t="s">
        <v>186</v>
      </c>
      <c r="F240" s="105">
        <v>112.5</v>
      </c>
      <c r="G240" s="365"/>
      <c r="H240" s="122" t="s">
        <v>230</v>
      </c>
      <c r="I240" s="355"/>
    </row>
    <row r="241" spans="2:9" s="108" customFormat="1" x14ac:dyDescent="0.2">
      <c r="B241" s="117"/>
      <c r="C241" s="105" t="s">
        <v>131</v>
      </c>
      <c r="D241" s="93" t="s">
        <v>219</v>
      </c>
      <c r="E241" s="105" t="s">
        <v>186</v>
      </c>
      <c r="F241" s="105">
        <v>63</v>
      </c>
      <c r="G241" s="365"/>
      <c r="H241" s="122"/>
      <c r="I241" s="355"/>
    </row>
    <row r="242" spans="2:9" s="108" customFormat="1" ht="24" customHeight="1" x14ac:dyDescent="0.2">
      <c r="B242" s="117"/>
      <c r="C242" s="105" t="s">
        <v>131</v>
      </c>
      <c r="D242" s="105" t="s">
        <v>149</v>
      </c>
      <c r="E242" s="105" t="s">
        <v>186</v>
      </c>
      <c r="F242" s="105">
        <v>30</v>
      </c>
      <c r="G242" s="366"/>
      <c r="H242" s="122"/>
      <c r="I242" s="356"/>
    </row>
    <row r="243" spans="2:9" s="108" customFormat="1" x14ac:dyDescent="0.2">
      <c r="B243" s="110">
        <v>48</v>
      </c>
      <c r="C243" s="351" t="s">
        <v>809</v>
      </c>
      <c r="D243" s="351"/>
      <c r="E243" s="351"/>
      <c r="F243" s="351"/>
      <c r="G243" s="364" t="s">
        <v>876</v>
      </c>
      <c r="H243" s="104"/>
      <c r="I243" s="354" t="s">
        <v>791</v>
      </c>
    </row>
    <row r="244" spans="2:9" s="108" customFormat="1" x14ac:dyDescent="0.2">
      <c r="B244" s="117"/>
      <c r="C244" s="105" t="s">
        <v>131</v>
      </c>
      <c r="D244" s="105" t="s">
        <v>84</v>
      </c>
      <c r="E244" s="105" t="s">
        <v>186</v>
      </c>
      <c r="F244" s="105">
        <v>140</v>
      </c>
      <c r="G244" s="365"/>
      <c r="H244" s="92" t="s">
        <v>230</v>
      </c>
      <c r="I244" s="355"/>
    </row>
    <row r="245" spans="2:9" s="108" customFormat="1" x14ac:dyDescent="0.2">
      <c r="B245" s="117"/>
      <c r="C245" s="105" t="s">
        <v>131</v>
      </c>
      <c r="D245" s="93" t="s">
        <v>219</v>
      </c>
      <c r="E245" s="105" t="s">
        <v>186</v>
      </c>
      <c r="F245" s="105">
        <v>63</v>
      </c>
      <c r="G245" s="365"/>
      <c r="H245" s="92"/>
      <c r="I245" s="355"/>
    </row>
    <row r="246" spans="2:9" s="108" customFormat="1" ht="25.5" customHeight="1" x14ac:dyDescent="0.2">
      <c r="B246" s="119"/>
      <c r="C246" s="106" t="s">
        <v>131</v>
      </c>
      <c r="D246" s="106" t="s">
        <v>149</v>
      </c>
      <c r="E246" s="106" t="s">
        <v>186</v>
      </c>
      <c r="F246" s="106">
        <v>30</v>
      </c>
      <c r="G246" s="366"/>
      <c r="H246" s="103"/>
      <c r="I246" s="356"/>
    </row>
    <row r="247" spans="2:9" s="108" customFormat="1" x14ac:dyDescent="0.2">
      <c r="B247" s="117">
        <v>49</v>
      </c>
      <c r="C247" s="351" t="s">
        <v>809</v>
      </c>
      <c r="D247" s="351"/>
      <c r="E247" s="351"/>
      <c r="F247" s="351"/>
      <c r="G247" s="364" t="s">
        <v>877</v>
      </c>
      <c r="H247" s="122"/>
      <c r="I247" s="354" t="s">
        <v>791</v>
      </c>
    </row>
    <row r="248" spans="2:9" s="108" customFormat="1" x14ac:dyDescent="0.2">
      <c r="B248" s="117"/>
      <c r="C248" s="105" t="s">
        <v>131</v>
      </c>
      <c r="D248" s="105" t="s">
        <v>84</v>
      </c>
      <c r="E248" s="105" t="s">
        <v>186</v>
      </c>
      <c r="F248" s="105">
        <v>30</v>
      </c>
      <c r="G248" s="365"/>
      <c r="H248" s="122" t="s">
        <v>230</v>
      </c>
      <c r="I248" s="355"/>
    </row>
    <row r="249" spans="2:9" s="108" customFormat="1" x14ac:dyDescent="0.2">
      <c r="B249" s="117"/>
      <c r="C249" s="105" t="s">
        <v>131</v>
      </c>
      <c r="D249" s="93" t="s">
        <v>219</v>
      </c>
      <c r="E249" s="105" t="s">
        <v>186</v>
      </c>
      <c r="F249" s="105">
        <v>25</v>
      </c>
      <c r="G249" s="365"/>
      <c r="H249" s="122"/>
      <c r="I249" s="355"/>
    </row>
    <row r="250" spans="2:9" s="108" customFormat="1" ht="24.75" customHeight="1" x14ac:dyDescent="0.2">
      <c r="B250" s="117"/>
      <c r="C250" s="105" t="s">
        <v>131</v>
      </c>
      <c r="D250" s="105" t="s">
        <v>149</v>
      </c>
      <c r="E250" s="105" t="s">
        <v>186</v>
      </c>
      <c r="F250" s="105">
        <v>6.2</v>
      </c>
      <c r="G250" s="366"/>
      <c r="H250" s="122"/>
      <c r="I250" s="356"/>
    </row>
    <row r="251" spans="2:9" s="108" customFormat="1" x14ac:dyDescent="0.2">
      <c r="B251" s="110">
        <v>50</v>
      </c>
      <c r="C251" s="351" t="s">
        <v>810</v>
      </c>
      <c r="D251" s="363"/>
      <c r="E251" s="363"/>
      <c r="F251" s="363"/>
      <c r="G251" s="347" t="s">
        <v>880</v>
      </c>
      <c r="H251" s="104"/>
      <c r="I251" s="354" t="s">
        <v>792</v>
      </c>
    </row>
    <row r="252" spans="2:9" s="108" customFormat="1" x14ac:dyDescent="0.2">
      <c r="B252" s="117"/>
      <c r="C252" s="105" t="s">
        <v>17</v>
      </c>
      <c r="D252" s="105" t="s">
        <v>145</v>
      </c>
      <c r="E252" s="105" t="s">
        <v>186</v>
      </c>
      <c r="F252" s="105">
        <v>56</v>
      </c>
      <c r="G252" s="348"/>
      <c r="H252" s="92" t="s">
        <v>234</v>
      </c>
      <c r="I252" s="355"/>
    </row>
    <row r="253" spans="2:9" s="108" customFormat="1" x14ac:dyDescent="0.2">
      <c r="B253" s="117"/>
      <c r="C253" s="105" t="s">
        <v>231</v>
      </c>
      <c r="D253" s="105" t="s">
        <v>233</v>
      </c>
      <c r="E253" s="105" t="s">
        <v>186</v>
      </c>
      <c r="F253" s="105">
        <v>6.4</v>
      </c>
      <c r="G253" s="348"/>
      <c r="H253" s="92"/>
      <c r="I253" s="355"/>
    </row>
    <row r="254" spans="2:9" s="108" customFormat="1" ht="23.25" customHeight="1" x14ac:dyDescent="0.2">
      <c r="B254" s="119"/>
      <c r="C254" s="106" t="s">
        <v>232</v>
      </c>
      <c r="D254" s="106" t="s">
        <v>123</v>
      </c>
      <c r="E254" s="106" t="s">
        <v>186</v>
      </c>
      <c r="F254" s="106">
        <v>5.8</v>
      </c>
      <c r="G254" s="349"/>
      <c r="H254" s="103"/>
      <c r="I254" s="356"/>
    </row>
    <row r="255" spans="2:9" s="108" customFormat="1" x14ac:dyDescent="0.2">
      <c r="B255" s="117">
        <v>51</v>
      </c>
      <c r="C255" s="351" t="s">
        <v>810</v>
      </c>
      <c r="D255" s="363"/>
      <c r="E255" s="363"/>
      <c r="F255" s="363"/>
      <c r="G255" s="347" t="s">
        <v>881</v>
      </c>
      <c r="H255" s="122"/>
      <c r="I255" s="367" t="s">
        <v>792</v>
      </c>
    </row>
    <row r="256" spans="2:9" s="108" customFormat="1" x14ac:dyDescent="0.2">
      <c r="B256" s="117"/>
      <c r="C256" s="105" t="s">
        <v>17</v>
      </c>
      <c r="D256" s="105" t="s">
        <v>36</v>
      </c>
      <c r="E256" s="105" t="s">
        <v>186</v>
      </c>
      <c r="F256" s="105">
        <v>62.8</v>
      </c>
      <c r="G256" s="348"/>
      <c r="H256" s="122" t="s">
        <v>234</v>
      </c>
      <c r="I256" s="368"/>
    </row>
    <row r="257" spans="2:9" s="108" customFormat="1" ht="36.75" customHeight="1" x14ac:dyDescent="0.2">
      <c r="B257" s="117"/>
      <c r="C257" s="105" t="s">
        <v>235</v>
      </c>
      <c r="D257" s="105" t="s">
        <v>236</v>
      </c>
      <c r="E257" s="105" t="s">
        <v>186</v>
      </c>
      <c r="F257" s="105">
        <v>4.2</v>
      </c>
      <c r="G257" s="349"/>
      <c r="H257" s="122"/>
      <c r="I257" s="369"/>
    </row>
    <row r="258" spans="2:9" s="108" customFormat="1" x14ac:dyDescent="0.2">
      <c r="B258" s="110">
        <v>52</v>
      </c>
      <c r="C258" s="351" t="s">
        <v>810</v>
      </c>
      <c r="D258" s="363"/>
      <c r="E258" s="363"/>
      <c r="F258" s="363"/>
      <c r="G258" s="347" t="s">
        <v>882</v>
      </c>
      <c r="H258" s="104"/>
      <c r="I258" s="354" t="s">
        <v>792</v>
      </c>
    </row>
    <row r="259" spans="2:9" s="108" customFormat="1" x14ac:dyDescent="0.2">
      <c r="B259" s="117"/>
      <c r="C259" s="105" t="s">
        <v>17</v>
      </c>
      <c r="D259" s="105" t="s">
        <v>133</v>
      </c>
      <c r="E259" s="105" t="s">
        <v>186</v>
      </c>
      <c r="F259" s="105">
        <v>30.2</v>
      </c>
      <c r="G259" s="348"/>
      <c r="H259" s="92" t="s">
        <v>234</v>
      </c>
      <c r="I259" s="355"/>
    </row>
    <row r="260" spans="2:9" s="108" customFormat="1" x14ac:dyDescent="0.2">
      <c r="B260" s="117"/>
      <c r="C260" s="105" t="s">
        <v>237</v>
      </c>
      <c r="D260" s="105" t="s">
        <v>239</v>
      </c>
      <c r="E260" s="105" t="s">
        <v>186</v>
      </c>
      <c r="F260" s="105">
        <v>47.3</v>
      </c>
      <c r="G260" s="348"/>
      <c r="H260" s="92"/>
      <c r="I260" s="355"/>
    </row>
    <row r="261" spans="2:9" s="108" customFormat="1" ht="23.25" customHeight="1" x14ac:dyDescent="0.2">
      <c r="B261" s="119"/>
      <c r="C261" s="106" t="s">
        <v>238</v>
      </c>
      <c r="D261" s="106" t="s">
        <v>240</v>
      </c>
      <c r="E261" s="100" t="s">
        <v>68</v>
      </c>
      <c r="F261" s="106">
        <v>60.1</v>
      </c>
      <c r="G261" s="349"/>
      <c r="H261" s="103"/>
      <c r="I261" s="356"/>
    </row>
    <row r="262" spans="2:9" s="108" customFormat="1" x14ac:dyDescent="0.2">
      <c r="B262" s="117">
        <v>53</v>
      </c>
      <c r="C262" s="351" t="s">
        <v>810</v>
      </c>
      <c r="D262" s="363"/>
      <c r="E262" s="363"/>
      <c r="F262" s="363"/>
      <c r="G262" s="347" t="s">
        <v>883</v>
      </c>
      <c r="H262" s="122"/>
      <c r="I262" s="354" t="s">
        <v>792</v>
      </c>
    </row>
    <row r="263" spans="2:9" s="108" customFormat="1" x14ac:dyDescent="0.2">
      <c r="B263" s="117"/>
      <c r="C263" s="105" t="s">
        <v>17</v>
      </c>
      <c r="D263" s="93" t="s">
        <v>112</v>
      </c>
      <c r="E263" s="97" t="s">
        <v>32</v>
      </c>
      <c r="F263" s="105">
        <v>121</v>
      </c>
      <c r="G263" s="348"/>
      <c r="H263" s="122" t="s">
        <v>234</v>
      </c>
      <c r="I263" s="355"/>
    </row>
    <row r="264" spans="2:9" s="108" customFormat="1" x14ac:dyDescent="0.2">
      <c r="B264" s="117"/>
      <c r="C264" s="105" t="s">
        <v>237</v>
      </c>
      <c r="D264" s="105" t="s">
        <v>241</v>
      </c>
      <c r="E264" s="97" t="s">
        <v>32</v>
      </c>
      <c r="F264" s="105">
        <v>25.7</v>
      </c>
      <c r="G264" s="348"/>
      <c r="H264" s="122"/>
      <c r="I264" s="355"/>
    </row>
    <row r="265" spans="2:9" s="108" customFormat="1" ht="21.75" customHeight="1" x14ac:dyDescent="0.2">
      <c r="B265" s="117"/>
      <c r="C265" s="105" t="s">
        <v>238</v>
      </c>
      <c r="D265" s="105" t="s">
        <v>242</v>
      </c>
      <c r="E265" s="97" t="s">
        <v>32</v>
      </c>
      <c r="F265" s="105">
        <v>34.6</v>
      </c>
      <c r="G265" s="349"/>
      <c r="H265" s="122"/>
      <c r="I265" s="356"/>
    </row>
    <row r="266" spans="2:9" s="108" customFormat="1" x14ac:dyDescent="0.2">
      <c r="B266" s="110">
        <v>54</v>
      </c>
      <c r="C266" s="351" t="s">
        <v>810</v>
      </c>
      <c r="D266" s="363"/>
      <c r="E266" s="363"/>
      <c r="F266" s="363"/>
      <c r="G266" s="347" t="s">
        <v>884</v>
      </c>
      <c r="H266" s="104"/>
      <c r="I266" s="354" t="s">
        <v>792</v>
      </c>
    </row>
    <row r="267" spans="2:9" s="108" customFormat="1" x14ac:dyDescent="0.2">
      <c r="B267" s="117"/>
      <c r="C267" s="105" t="s">
        <v>17</v>
      </c>
      <c r="D267" s="105" t="s">
        <v>84</v>
      </c>
      <c r="E267" s="105" t="s">
        <v>186</v>
      </c>
      <c r="F267" s="105">
        <v>58.8</v>
      </c>
      <c r="G267" s="348"/>
      <c r="H267" s="92" t="s">
        <v>234</v>
      </c>
      <c r="I267" s="355"/>
    </row>
    <row r="268" spans="2:9" s="108" customFormat="1" x14ac:dyDescent="0.2">
      <c r="B268" s="117"/>
      <c r="C268" s="105" t="s">
        <v>18</v>
      </c>
      <c r="D268" s="93" t="s">
        <v>219</v>
      </c>
      <c r="E268" s="105" t="s">
        <v>186</v>
      </c>
      <c r="F268" s="105">
        <v>58.8</v>
      </c>
      <c r="G268" s="348"/>
      <c r="H268" s="92"/>
      <c r="I268" s="355"/>
    </row>
    <row r="269" spans="2:9" s="108" customFormat="1" ht="27" customHeight="1" x14ac:dyDescent="0.2">
      <c r="B269" s="119"/>
      <c r="C269" s="106" t="s">
        <v>243</v>
      </c>
      <c r="D269" s="106" t="s">
        <v>244</v>
      </c>
      <c r="E269" s="106" t="s">
        <v>186</v>
      </c>
      <c r="F269" s="106">
        <v>1.1000000000000001</v>
      </c>
      <c r="G269" s="349"/>
      <c r="H269" s="103"/>
      <c r="I269" s="356"/>
    </row>
    <row r="270" spans="2:9" s="108" customFormat="1" x14ac:dyDescent="0.2">
      <c r="B270" s="117">
        <v>55</v>
      </c>
      <c r="C270" s="351" t="s">
        <v>810</v>
      </c>
      <c r="D270" s="363"/>
      <c r="E270" s="363"/>
      <c r="F270" s="363"/>
      <c r="G270" s="347" t="s">
        <v>885</v>
      </c>
      <c r="H270" s="122"/>
      <c r="I270" s="367" t="s">
        <v>792</v>
      </c>
    </row>
    <row r="271" spans="2:9" s="108" customFormat="1" x14ac:dyDescent="0.2">
      <c r="B271" s="117"/>
      <c r="C271" s="105" t="s">
        <v>17</v>
      </c>
      <c r="D271" s="105" t="s">
        <v>138</v>
      </c>
      <c r="E271" s="105" t="s">
        <v>186</v>
      </c>
      <c r="F271" s="105">
        <v>141.1</v>
      </c>
      <c r="G271" s="348"/>
      <c r="H271" s="122" t="s">
        <v>234</v>
      </c>
      <c r="I271" s="368"/>
    </row>
    <row r="272" spans="2:9" s="108" customFormat="1" x14ac:dyDescent="0.2">
      <c r="B272" s="117"/>
      <c r="C272" s="105" t="s">
        <v>18</v>
      </c>
      <c r="D272" s="105" t="s">
        <v>247</v>
      </c>
      <c r="E272" s="105" t="s">
        <v>186</v>
      </c>
      <c r="F272" s="105">
        <v>99.2</v>
      </c>
      <c r="G272" s="348"/>
      <c r="H272" s="122"/>
      <c r="I272" s="368"/>
    </row>
    <row r="273" spans="2:9" s="108" customFormat="1" x14ac:dyDescent="0.2">
      <c r="B273" s="117"/>
      <c r="C273" s="105" t="s">
        <v>245</v>
      </c>
      <c r="D273" s="105" t="s">
        <v>248</v>
      </c>
      <c r="E273" s="97" t="s">
        <v>32</v>
      </c>
      <c r="F273" s="105">
        <v>35.9</v>
      </c>
      <c r="G273" s="348"/>
      <c r="H273" s="122"/>
      <c r="I273" s="368"/>
    </row>
    <row r="274" spans="2:9" s="108" customFormat="1" x14ac:dyDescent="0.2">
      <c r="B274" s="117"/>
      <c r="C274" s="105" t="s">
        <v>246</v>
      </c>
      <c r="D274" s="105" t="s">
        <v>249</v>
      </c>
      <c r="E274" s="105" t="s">
        <v>186</v>
      </c>
      <c r="F274" s="105">
        <v>41.1</v>
      </c>
      <c r="G274" s="349"/>
      <c r="H274" s="122"/>
      <c r="I274" s="369"/>
    </row>
    <row r="275" spans="2:9" s="108" customFormat="1" x14ac:dyDescent="0.2">
      <c r="B275" s="110">
        <v>56</v>
      </c>
      <c r="C275" s="351" t="s">
        <v>811</v>
      </c>
      <c r="D275" s="351"/>
      <c r="E275" s="351"/>
      <c r="F275" s="351"/>
      <c r="G275" s="347" t="s">
        <v>886</v>
      </c>
      <c r="H275" s="104"/>
      <c r="I275" s="354" t="s">
        <v>792</v>
      </c>
    </row>
    <row r="276" spans="2:9" s="108" customFormat="1" x14ac:dyDescent="0.2">
      <c r="B276" s="117"/>
      <c r="C276" s="105" t="s">
        <v>17</v>
      </c>
      <c r="D276" s="105" t="s">
        <v>133</v>
      </c>
      <c r="E276" s="105" t="s">
        <v>68</v>
      </c>
      <c r="F276" s="105">
        <v>89.6</v>
      </c>
      <c r="G276" s="348"/>
      <c r="H276" s="92" t="s">
        <v>234</v>
      </c>
      <c r="I276" s="355"/>
    </row>
    <row r="277" spans="2:9" s="108" customFormat="1" x14ac:dyDescent="0.2">
      <c r="B277" s="117"/>
      <c r="C277" s="105" t="s">
        <v>250</v>
      </c>
      <c r="D277" s="105" t="s">
        <v>252</v>
      </c>
      <c r="E277" s="105" t="s">
        <v>68</v>
      </c>
      <c r="F277" s="105">
        <v>10.8</v>
      </c>
      <c r="G277" s="348"/>
      <c r="H277" s="92"/>
      <c r="I277" s="355"/>
    </row>
    <row r="278" spans="2:9" s="108" customFormat="1" ht="24.75" customHeight="1" x14ac:dyDescent="0.2">
      <c r="B278" s="119"/>
      <c r="C278" s="106" t="s">
        <v>251</v>
      </c>
      <c r="D278" s="106" t="s">
        <v>253</v>
      </c>
      <c r="E278" s="100" t="s">
        <v>68</v>
      </c>
      <c r="F278" s="106">
        <v>2.4</v>
      </c>
      <c r="G278" s="349"/>
      <c r="H278" s="103"/>
      <c r="I278" s="356"/>
    </row>
    <row r="279" spans="2:9" s="108" customFormat="1" x14ac:dyDescent="0.2">
      <c r="B279" s="117">
        <v>57</v>
      </c>
      <c r="C279" s="351" t="s">
        <v>812</v>
      </c>
      <c r="D279" s="351"/>
      <c r="E279" s="351"/>
      <c r="F279" s="351"/>
      <c r="G279" s="347" t="s">
        <v>887</v>
      </c>
      <c r="H279" s="122"/>
      <c r="I279" s="367" t="s">
        <v>792</v>
      </c>
    </row>
    <row r="280" spans="2:9" s="108" customFormat="1" x14ac:dyDescent="0.2">
      <c r="B280" s="117"/>
      <c r="C280" s="105" t="s">
        <v>255</v>
      </c>
      <c r="D280" s="105" t="s">
        <v>256</v>
      </c>
      <c r="E280" s="105" t="s">
        <v>186</v>
      </c>
      <c r="F280" s="105">
        <v>85.7</v>
      </c>
      <c r="G280" s="348"/>
      <c r="H280" s="122" t="s">
        <v>234</v>
      </c>
      <c r="I280" s="368"/>
    </row>
    <row r="281" spans="2:9" s="108" customFormat="1" ht="33.75" customHeight="1" x14ac:dyDescent="0.2">
      <c r="B281" s="117"/>
      <c r="C281" s="105" t="s">
        <v>254</v>
      </c>
      <c r="D281" s="105" t="s">
        <v>257</v>
      </c>
      <c r="E281" s="105" t="s">
        <v>186</v>
      </c>
      <c r="F281" s="105">
        <v>47.3</v>
      </c>
      <c r="G281" s="349"/>
      <c r="H281" s="122"/>
      <c r="I281" s="369"/>
    </row>
    <row r="282" spans="2:9" s="108" customFormat="1" x14ac:dyDescent="0.2">
      <c r="B282" s="110">
        <v>58</v>
      </c>
      <c r="C282" s="353" t="s">
        <v>813</v>
      </c>
      <c r="D282" s="353"/>
      <c r="E282" s="353"/>
      <c r="F282" s="353"/>
      <c r="G282" s="347" t="s">
        <v>877</v>
      </c>
      <c r="H282" s="104"/>
      <c r="I282" s="367" t="s">
        <v>792</v>
      </c>
    </row>
    <row r="283" spans="2:9" s="108" customFormat="1" x14ac:dyDescent="0.2">
      <c r="B283" s="117"/>
      <c r="C283" s="105" t="s">
        <v>17</v>
      </c>
      <c r="D283" s="105" t="s">
        <v>258</v>
      </c>
      <c r="E283" s="105" t="s">
        <v>194</v>
      </c>
      <c r="F283" s="105">
        <v>69.400000000000006</v>
      </c>
      <c r="G283" s="348"/>
      <c r="H283" s="92" t="s">
        <v>234</v>
      </c>
      <c r="I283" s="368"/>
    </row>
    <row r="284" spans="2:9" s="108" customFormat="1" x14ac:dyDescent="0.2">
      <c r="B284" s="117"/>
      <c r="C284" s="105" t="s">
        <v>18</v>
      </c>
      <c r="D284" s="105" t="s">
        <v>259</v>
      </c>
      <c r="E284" s="105" t="s">
        <v>194</v>
      </c>
      <c r="F284" s="105">
        <v>182.7</v>
      </c>
      <c r="G284" s="348"/>
      <c r="H284" s="92"/>
      <c r="I284" s="368"/>
    </row>
    <row r="285" spans="2:9" s="108" customFormat="1" x14ac:dyDescent="0.2">
      <c r="B285" s="117"/>
      <c r="C285" s="105" t="s">
        <v>19</v>
      </c>
      <c r="D285" s="105" t="s">
        <v>260</v>
      </c>
      <c r="E285" s="105" t="s">
        <v>194</v>
      </c>
      <c r="F285" s="105">
        <v>169.1</v>
      </c>
      <c r="G285" s="348"/>
      <c r="H285" s="92"/>
      <c r="I285" s="368"/>
    </row>
    <row r="286" spans="2:9" s="108" customFormat="1" x14ac:dyDescent="0.2">
      <c r="B286" s="117"/>
      <c r="C286" s="105" t="s">
        <v>75</v>
      </c>
      <c r="D286" s="105" t="s">
        <v>261</v>
      </c>
      <c r="E286" s="105" t="s">
        <v>194</v>
      </c>
      <c r="F286" s="105">
        <v>263.5</v>
      </c>
      <c r="G286" s="348"/>
      <c r="H286" s="92"/>
      <c r="I286" s="368"/>
    </row>
    <row r="287" spans="2:9" s="108" customFormat="1" x14ac:dyDescent="0.2">
      <c r="B287" s="119"/>
      <c r="C287" s="106" t="s">
        <v>76</v>
      </c>
      <c r="D287" s="106" t="s">
        <v>262</v>
      </c>
      <c r="E287" s="106" t="s">
        <v>194</v>
      </c>
      <c r="F287" s="106">
        <v>166.1</v>
      </c>
      <c r="G287" s="349"/>
      <c r="H287" s="103"/>
      <c r="I287" s="369"/>
    </row>
    <row r="288" spans="2:9" s="108" customFormat="1" x14ac:dyDescent="0.2">
      <c r="B288" s="117">
        <v>59</v>
      </c>
      <c r="C288" s="351" t="s">
        <v>814</v>
      </c>
      <c r="D288" s="351"/>
      <c r="E288" s="351"/>
      <c r="F288" s="351"/>
      <c r="G288" s="347" t="s">
        <v>888</v>
      </c>
      <c r="H288" s="122"/>
      <c r="I288" s="367" t="s">
        <v>792</v>
      </c>
    </row>
    <row r="289" spans="2:9" s="108" customFormat="1" x14ac:dyDescent="0.2">
      <c r="B289" s="117"/>
      <c r="C289" s="105" t="s">
        <v>154</v>
      </c>
      <c r="D289" s="105" t="s">
        <v>36</v>
      </c>
      <c r="E289" s="105" t="s">
        <v>51</v>
      </c>
      <c r="F289" s="105">
        <v>219.6</v>
      </c>
      <c r="G289" s="348"/>
      <c r="H289" s="122" t="s">
        <v>234</v>
      </c>
      <c r="I289" s="368"/>
    </row>
    <row r="290" spans="2:9" s="108" customFormat="1" x14ac:dyDescent="0.2">
      <c r="B290" s="117"/>
      <c r="C290" s="105" t="s">
        <v>18</v>
      </c>
      <c r="D290" s="105" t="s">
        <v>263</v>
      </c>
      <c r="E290" s="105" t="s">
        <v>6</v>
      </c>
      <c r="F290" s="105">
        <v>249.1</v>
      </c>
      <c r="G290" s="348"/>
      <c r="H290" s="122"/>
      <c r="I290" s="368"/>
    </row>
    <row r="291" spans="2:9" s="108" customFormat="1" x14ac:dyDescent="0.2">
      <c r="B291" s="117"/>
      <c r="C291" s="105" t="s">
        <v>19</v>
      </c>
      <c r="D291" s="105" t="s">
        <v>264</v>
      </c>
      <c r="E291" s="105" t="s">
        <v>6</v>
      </c>
      <c r="F291" s="105">
        <v>69.3</v>
      </c>
      <c r="G291" s="348"/>
      <c r="H291" s="122"/>
      <c r="I291" s="368"/>
    </row>
    <row r="292" spans="2:9" s="108" customFormat="1" x14ac:dyDescent="0.2">
      <c r="B292" s="117"/>
      <c r="C292" s="105" t="s">
        <v>75</v>
      </c>
      <c r="D292" s="105" t="s">
        <v>265</v>
      </c>
      <c r="E292" s="105" t="s">
        <v>6</v>
      </c>
      <c r="F292" s="105">
        <v>192.8</v>
      </c>
      <c r="G292" s="348"/>
      <c r="H292" s="122"/>
      <c r="I292" s="368"/>
    </row>
    <row r="293" spans="2:9" s="108" customFormat="1" x14ac:dyDescent="0.2">
      <c r="B293" s="117"/>
      <c r="C293" s="105" t="s">
        <v>76</v>
      </c>
      <c r="D293" s="105" t="s">
        <v>266</v>
      </c>
      <c r="E293" s="105" t="s">
        <v>6</v>
      </c>
      <c r="F293" s="105">
        <v>205.5</v>
      </c>
      <c r="G293" s="349"/>
      <c r="H293" s="122"/>
      <c r="I293" s="369"/>
    </row>
    <row r="294" spans="2:9" s="108" customFormat="1" x14ac:dyDescent="0.2">
      <c r="B294" s="110">
        <v>60</v>
      </c>
      <c r="C294" s="351" t="s">
        <v>814</v>
      </c>
      <c r="D294" s="351"/>
      <c r="E294" s="351"/>
      <c r="F294" s="351"/>
      <c r="G294" s="347" t="s">
        <v>889</v>
      </c>
      <c r="H294" s="104"/>
      <c r="I294" s="367" t="s">
        <v>792</v>
      </c>
    </row>
    <row r="295" spans="2:9" s="108" customFormat="1" x14ac:dyDescent="0.2">
      <c r="B295" s="117"/>
      <c r="C295" s="105" t="s">
        <v>154</v>
      </c>
      <c r="D295" s="105" t="s">
        <v>138</v>
      </c>
      <c r="E295" s="105" t="s">
        <v>194</v>
      </c>
      <c r="F295" s="105">
        <v>208.5</v>
      </c>
      <c r="G295" s="348"/>
      <c r="H295" s="92" t="s">
        <v>234</v>
      </c>
      <c r="I295" s="368"/>
    </row>
    <row r="296" spans="2:9" s="108" customFormat="1" x14ac:dyDescent="0.2">
      <c r="B296" s="117"/>
      <c r="C296" s="105" t="s">
        <v>18</v>
      </c>
      <c r="D296" s="105" t="s">
        <v>139</v>
      </c>
      <c r="E296" s="105" t="s">
        <v>194</v>
      </c>
      <c r="F296" s="105">
        <v>276.8</v>
      </c>
      <c r="G296" s="348"/>
      <c r="H296" s="92"/>
      <c r="I296" s="368"/>
    </row>
    <row r="297" spans="2:9" s="108" customFormat="1" x14ac:dyDescent="0.2">
      <c r="B297" s="117"/>
      <c r="C297" s="105" t="s">
        <v>19</v>
      </c>
      <c r="D297" s="105" t="s">
        <v>267</v>
      </c>
      <c r="E297" s="105" t="s">
        <v>194</v>
      </c>
      <c r="F297" s="105">
        <v>254.8</v>
      </c>
      <c r="G297" s="348"/>
      <c r="H297" s="92"/>
      <c r="I297" s="368"/>
    </row>
    <row r="298" spans="2:9" s="108" customFormat="1" x14ac:dyDescent="0.2">
      <c r="B298" s="117"/>
      <c r="C298" s="105" t="s">
        <v>75</v>
      </c>
      <c r="D298" s="105" t="s">
        <v>268</v>
      </c>
      <c r="E298" s="105" t="s">
        <v>194</v>
      </c>
      <c r="F298" s="105">
        <v>268.8</v>
      </c>
      <c r="G298" s="348"/>
      <c r="H298" s="92"/>
      <c r="I298" s="368"/>
    </row>
    <row r="299" spans="2:9" s="108" customFormat="1" x14ac:dyDescent="0.2">
      <c r="B299" s="119"/>
      <c r="C299" s="106" t="s">
        <v>76</v>
      </c>
      <c r="D299" s="106" t="s">
        <v>40</v>
      </c>
      <c r="E299" s="106" t="s">
        <v>194</v>
      </c>
      <c r="F299" s="106">
        <v>214.3</v>
      </c>
      <c r="G299" s="349"/>
      <c r="H299" s="103"/>
      <c r="I299" s="369"/>
    </row>
    <row r="300" spans="2:9" s="108" customFormat="1" x14ac:dyDescent="0.2">
      <c r="B300" s="117">
        <v>61</v>
      </c>
      <c r="C300" s="351" t="s">
        <v>814</v>
      </c>
      <c r="D300" s="351"/>
      <c r="E300" s="351"/>
      <c r="F300" s="351"/>
      <c r="G300" s="347" t="s">
        <v>890</v>
      </c>
      <c r="H300" s="122"/>
      <c r="I300" s="367" t="s">
        <v>792</v>
      </c>
    </row>
    <row r="301" spans="2:9" s="108" customFormat="1" x14ac:dyDescent="0.2">
      <c r="B301" s="117"/>
      <c r="C301" s="105" t="s">
        <v>154</v>
      </c>
      <c r="D301" s="105" t="s">
        <v>133</v>
      </c>
      <c r="E301" s="105" t="s">
        <v>186</v>
      </c>
      <c r="F301" s="105">
        <v>411.8</v>
      </c>
      <c r="G301" s="348"/>
      <c r="H301" s="122" t="s">
        <v>234</v>
      </c>
      <c r="I301" s="368"/>
    </row>
    <row r="302" spans="2:9" s="108" customFormat="1" x14ac:dyDescent="0.2">
      <c r="B302" s="117"/>
      <c r="C302" s="105" t="s">
        <v>18</v>
      </c>
      <c r="D302" s="105" t="s">
        <v>269</v>
      </c>
      <c r="E302" s="105" t="s">
        <v>186</v>
      </c>
      <c r="F302" s="105">
        <v>188.3</v>
      </c>
      <c r="G302" s="348"/>
      <c r="H302" s="122"/>
      <c r="I302" s="368"/>
    </row>
    <row r="303" spans="2:9" s="108" customFormat="1" x14ac:dyDescent="0.2">
      <c r="B303" s="117"/>
      <c r="C303" s="105" t="s">
        <v>19</v>
      </c>
      <c r="D303" s="105" t="s">
        <v>147</v>
      </c>
      <c r="E303" s="105" t="s">
        <v>186</v>
      </c>
      <c r="F303" s="105">
        <v>265.8</v>
      </c>
      <c r="G303" s="348"/>
      <c r="H303" s="122"/>
      <c r="I303" s="368"/>
    </row>
    <row r="304" spans="2:9" s="108" customFormat="1" x14ac:dyDescent="0.2">
      <c r="B304" s="117"/>
      <c r="C304" s="105" t="s">
        <v>75</v>
      </c>
      <c r="D304" s="105" t="s">
        <v>109</v>
      </c>
      <c r="E304" s="105" t="s">
        <v>186</v>
      </c>
      <c r="F304" s="105">
        <v>271.5</v>
      </c>
      <c r="G304" s="348"/>
      <c r="H304" s="122"/>
      <c r="I304" s="368"/>
    </row>
    <row r="305" spans="2:9" s="108" customFormat="1" x14ac:dyDescent="0.2">
      <c r="B305" s="117"/>
      <c r="C305" s="105" t="s">
        <v>76</v>
      </c>
      <c r="D305" s="105" t="s">
        <v>270</v>
      </c>
      <c r="E305" s="105" t="s">
        <v>186</v>
      </c>
      <c r="F305" s="105">
        <v>437.8</v>
      </c>
      <c r="G305" s="349"/>
      <c r="H305" s="122"/>
      <c r="I305" s="369"/>
    </row>
    <row r="306" spans="2:9" s="108" customFormat="1" x14ac:dyDescent="0.2">
      <c r="B306" s="110">
        <v>62</v>
      </c>
      <c r="C306" s="350" t="s">
        <v>815</v>
      </c>
      <c r="D306" s="350"/>
      <c r="E306" s="350"/>
      <c r="F306" s="350"/>
      <c r="G306" s="347" t="s">
        <v>891</v>
      </c>
      <c r="H306" s="104"/>
      <c r="I306" s="367" t="s">
        <v>792</v>
      </c>
    </row>
    <row r="307" spans="2:9" s="108" customFormat="1" x14ac:dyDescent="0.2">
      <c r="B307" s="117"/>
      <c r="C307" s="105" t="s">
        <v>154</v>
      </c>
      <c r="D307" s="105" t="s">
        <v>133</v>
      </c>
      <c r="E307" s="105" t="s">
        <v>186</v>
      </c>
      <c r="F307" s="105">
        <v>328.7</v>
      </c>
      <c r="G307" s="348"/>
      <c r="H307" s="92" t="s">
        <v>234</v>
      </c>
      <c r="I307" s="368"/>
    </row>
    <row r="308" spans="2:9" s="108" customFormat="1" x14ac:dyDescent="0.2">
      <c r="B308" s="117"/>
      <c r="C308" s="105" t="s">
        <v>18</v>
      </c>
      <c r="D308" s="105" t="s">
        <v>269</v>
      </c>
      <c r="E308" s="105" t="s">
        <v>136</v>
      </c>
      <c r="F308" s="105">
        <v>330.5</v>
      </c>
      <c r="G308" s="348"/>
      <c r="H308" s="92"/>
      <c r="I308" s="368"/>
    </row>
    <row r="309" spans="2:9" s="108" customFormat="1" x14ac:dyDescent="0.2">
      <c r="B309" s="117"/>
      <c r="C309" s="105" t="s">
        <v>19</v>
      </c>
      <c r="D309" s="105" t="s">
        <v>147</v>
      </c>
      <c r="E309" s="105" t="s">
        <v>186</v>
      </c>
      <c r="F309" s="105">
        <v>24</v>
      </c>
      <c r="G309" s="348"/>
      <c r="H309" s="92"/>
      <c r="I309" s="368"/>
    </row>
    <row r="310" spans="2:9" s="108" customFormat="1" x14ac:dyDescent="0.2">
      <c r="B310" s="117"/>
      <c r="C310" s="105" t="s">
        <v>75</v>
      </c>
      <c r="D310" s="105" t="s">
        <v>109</v>
      </c>
      <c r="E310" s="105" t="s">
        <v>186</v>
      </c>
      <c r="F310" s="105">
        <v>225.6</v>
      </c>
      <c r="G310" s="348"/>
      <c r="H310" s="92"/>
      <c r="I310" s="368"/>
    </row>
    <row r="311" spans="2:9" s="108" customFormat="1" x14ac:dyDescent="0.2">
      <c r="B311" s="119"/>
      <c r="C311" s="106" t="s">
        <v>76</v>
      </c>
      <c r="D311" s="106" t="s">
        <v>270</v>
      </c>
      <c r="E311" s="106" t="s">
        <v>186</v>
      </c>
      <c r="F311" s="106">
        <v>89.3</v>
      </c>
      <c r="G311" s="349"/>
      <c r="H311" s="103"/>
      <c r="I311" s="369"/>
    </row>
    <row r="312" spans="2:9" s="108" customFormat="1" x14ac:dyDescent="0.2">
      <c r="B312" s="117">
        <v>63</v>
      </c>
      <c r="C312" s="350" t="s">
        <v>815</v>
      </c>
      <c r="D312" s="350"/>
      <c r="E312" s="350"/>
      <c r="F312" s="350"/>
      <c r="G312" s="347" t="s">
        <v>892</v>
      </c>
      <c r="H312" s="122"/>
      <c r="I312" s="367" t="s">
        <v>792</v>
      </c>
    </row>
    <row r="313" spans="2:9" s="108" customFormat="1" x14ac:dyDescent="0.2">
      <c r="B313" s="117"/>
      <c r="C313" s="105" t="s">
        <v>154</v>
      </c>
      <c r="D313" s="105" t="s">
        <v>148</v>
      </c>
      <c r="E313" s="105" t="s">
        <v>6</v>
      </c>
      <c r="F313" s="105">
        <v>19.14</v>
      </c>
      <c r="G313" s="348"/>
      <c r="H313" s="122" t="s">
        <v>234</v>
      </c>
      <c r="I313" s="368"/>
    </row>
    <row r="314" spans="2:9" s="108" customFormat="1" x14ac:dyDescent="0.2">
      <c r="B314" s="117"/>
      <c r="C314" s="105" t="s">
        <v>18</v>
      </c>
      <c r="D314" s="105" t="s">
        <v>149</v>
      </c>
      <c r="E314" s="105" t="s">
        <v>6</v>
      </c>
      <c r="F314" s="105">
        <v>171.3</v>
      </c>
      <c r="G314" s="348"/>
      <c r="H314" s="122"/>
      <c r="I314" s="368"/>
    </row>
    <row r="315" spans="2:9" s="108" customFormat="1" x14ac:dyDescent="0.2">
      <c r="B315" s="117"/>
      <c r="C315" s="105" t="s">
        <v>75</v>
      </c>
      <c r="D315" s="105" t="s">
        <v>150</v>
      </c>
      <c r="E315" s="105" t="s">
        <v>6</v>
      </c>
      <c r="F315" s="105">
        <v>244.4</v>
      </c>
      <c r="G315" s="348"/>
      <c r="H315" s="122"/>
      <c r="I315" s="368"/>
    </row>
    <row r="316" spans="2:9" s="108" customFormat="1" x14ac:dyDescent="0.2">
      <c r="B316" s="117"/>
      <c r="C316" s="105" t="s">
        <v>76</v>
      </c>
      <c r="D316" s="105" t="s">
        <v>276</v>
      </c>
      <c r="E316" s="105" t="s">
        <v>6</v>
      </c>
      <c r="F316" s="105">
        <v>299.60000000000002</v>
      </c>
      <c r="G316" s="348"/>
      <c r="H316" s="122"/>
      <c r="I316" s="368"/>
    </row>
    <row r="317" spans="2:9" s="108" customFormat="1" x14ac:dyDescent="0.2">
      <c r="B317" s="117"/>
      <c r="C317" s="105" t="s">
        <v>77</v>
      </c>
      <c r="D317" s="105" t="s">
        <v>277</v>
      </c>
      <c r="E317" s="105" t="s">
        <v>6</v>
      </c>
      <c r="F317" s="105">
        <v>175.3</v>
      </c>
      <c r="G317" s="349"/>
      <c r="H317" s="122"/>
      <c r="I317" s="369"/>
    </row>
    <row r="318" spans="2:9" s="108" customFormat="1" x14ac:dyDescent="0.2">
      <c r="B318" s="110">
        <v>64</v>
      </c>
      <c r="C318" s="350" t="s">
        <v>815</v>
      </c>
      <c r="D318" s="350"/>
      <c r="E318" s="350"/>
      <c r="F318" s="350"/>
      <c r="G318" s="347" t="s">
        <v>893</v>
      </c>
      <c r="H318" s="104"/>
      <c r="I318" s="367" t="s">
        <v>792</v>
      </c>
    </row>
    <row r="319" spans="2:9" s="108" customFormat="1" x14ac:dyDescent="0.2">
      <c r="B319" s="117"/>
      <c r="C319" s="105" t="s">
        <v>17</v>
      </c>
      <c r="D319" s="105" t="s">
        <v>138</v>
      </c>
      <c r="E319" s="105" t="s">
        <v>6</v>
      </c>
      <c r="F319" s="105">
        <v>192.6</v>
      </c>
      <c r="G319" s="348"/>
      <c r="H319" s="92" t="s">
        <v>234</v>
      </c>
      <c r="I319" s="368"/>
    </row>
    <row r="320" spans="2:9" s="108" customFormat="1" x14ac:dyDescent="0.2">
      <c r="B320" s="117"/>
      <c r="C320" s="105" t="s">
        <v>75</v>
      </c>
      <c r="D320" s="105" t="s">
        <v>273</v>
      </c>
      <c r="E320" s="105" t="s">
        <v>194</v>
      </c>
      <c r="F320" s="105">
        <v>155.69999999999999</v>
      </c>
      <c r="G320" s="348"/>
      <c r="H320" s="92"/>
      <c r="I320" s="368"/>
    </row>
    <row r="321" spans="1:10" s="108" customFormat="1" x14ac:dyDescent="0.2">
      <c r="B321" s="117"/>
      <c r="C321" s="105" t="s">
        <v>271</v>
      </c>
      <c r="D321" s="105" t="s">
        <v>274</v>
      </c>
      <c r="E321" s="105" t="s">
        <v>194</v>
      </c>
      <c r="F321" s="105">
        <v>105.8</v>
      </c>
      <c r="G321" s="348"/>
      <c r="H321" s="92"/>
      <c r="I321" s="368"/>
    </row>
    <row r="322" spans="1:10" s="108" customFormat="1" x14ac:dyDescent="0.2">
      <c r="B322" s="119"/>
      <c r="C322" s="106" t="s">
        <v>272</v>
      </c>
      <c r="D322" s="106" t="s">
        <v>275</v>
      </c>
      <c r="E322" s="106" t="s">
        <v>194</v>
      </c>
      <c r="F322" s="106">
        <v>102</v>
      </c>
      <c r="G322" s="349"/>
      <c r="H322" s="103"/>
      <c r="I322" s="369"/>
    </row>
    <row r="323" spans="1:10" s="108" customFormat="1" x14ac:dyDescent="0.2">
      <c r="B323" s="117">
        <v>65</v>
      </c>
      <c r="C323" s="351" t="s">
        <v>816</v>
      </c>
      <c r="D323" s="351"/>
      <c r="E323" s="351"/>
      <c r="F323" s="351"/>
      <c r="G323" s="347" t="s">
        <v>894</v>
      </c>
      <c r="H323" s="122"/>
      <c r="I323" s="367" t="s">
        <v>792</v>
      </c>
    </row>
    <row r="324" spans="1:10" s="108" customFormat="1" x14ac:dyDescent="0.2">
      <c r="B324" s="117"/>
      <c r="C324" s="105" t="s">
        <v>154</v>
      </c>
      <c r="D324" s="105" t="s">
        <v>62</v>
      </c>
      <c r="E324" s="105" t="s">
        <v>283</v>
      </c>
      <c r="F324" s="105">
        <v>141.69999999999999</v>
      </c>
      <c r="G324" s="348"/>
      <c r="H324" s="122" t="s">
        <v>234</v>
      </c>
      <c r="I324" s="368"/>
    </row>
    <row r="325" spans="1:10" s="108" customFormat="1" x14ac:dyDescent="0.2">
      <c r="B325" s="117"/>
      <c r="C325" s="105" t="s">
        <v>278</v>
      </c>
      <c r="D325" s="105" t="s">
        <v>281</v>
      </c>
      <c r="E325" s="105" t="s">
        <v>6</v>
      </c>
      <c r="F325" s="105">
        <v>117.4</v>
      </c>
      <c r="G325" s="348"/>
      <c r="H325" s="122"/>
      <c r="I325" s="368"/>
    </row>
    <row r="326" spans="1:10" s="108" customFormat="1" x14ac:dyDescent="0.2">
      <c r="B326" s="117"/>
      <c r="C326" s="105" t="s">
        <v>279</v>
      </c>
      <c r="D326" s="105" t="s">
        <v>147</v>
      </c>
      <c r="E326" s="105" t="s">
        <v>6</v>
      </c>
      <c r="F326" s="105">
        <v>121.5</v>
      </c>
      <c r="G326" s="348"/>
      <c r="H326" s="122"/>
      <c r="I326" s="368"/>
    </row>
    <row r="327" spans="1:10" s="108" customFormat="1" x14ac:dyDescent="0.2">
      <c r="B327" s="117"/>
      <c r="C327" s="105" t="s">
        <v>280</v>
      </c>
      <c r="D327" s="105" t="s">
        <v>282</v>
      </c>
      <c r="E327" s="105" t="s">
        <v>283</v>
      </c>
      <c r="F327" s="105">
        <v>46.2</v>
      </c>
      <c r="G327" s="349"/>
      <c r="H327" s="122"/>
      <c r="I327" s="369"/>
    </row>
    <row r="328" spans="1:10" s="108" customFormat="1" x14ac:dyDescent="0.2">
      <c r="B328" s="110">
        <v>66</v>
      </c>
      <c r="C328" s="351" t="s">
        <v>817</v>
      </c>
      <c r="D328" s="351"/>
      <c r="E328" s="351"/>
      <c r="F328" s="351"/>
      <c r="G328" s="347" t="s">
        <v>712</v>
      </c>
      <c r="H328" s="104"/>
      <c r="I328" s="367" t="s">
        <v>792</v>
      </c>
    </row>
    <row r="329" spans="1:10" s="108" customFormat="1" x14ac:dyDescent="0.2">
      <c r="B329" s="117"/>
      <c r="C329" s="105" t="s">
        <v>17</v>
      </c>
      <c r="D329" s="105" t="s">
        <v>84</v>
      </c>
      <c r="E329" s="105" t="s">
        <v>6</v>
      </c>
      <c r="F329" s="105">
        <v>107</v>
      </c>
      <c r="G329" s="348"/>
      <c r="H329" s="92" t="s">
        <v>234</v>
      </c>
      <c r="I329" s="368"/>
    </row>
    <row r="330" spans="1:10" s="108" customFormat="1" ht="37.5" customHeight="1" x14ac:dyDescent="0.2">
      <c r="B330" s="119"/>
      <c r="C330" s="106" t="s">
        <v>284</v>
      </c>
      <c r="D330" s="106" t="s">
        <v>181</v>
      </c>
      <c r="E330" s="106" t="s">
        <v>194</v>
      </c>
      <c r="F330" s="106">
        <v>11.8</v>
      </c>
      <c r="G330" s="349"/>
      <c r="H330" s="103"/>
      <c r="I330" s="369"/>
    </row>
    <row r="331" spans="1:10" s="108" customFormat="1" x14ac:dyDescent="0.2">
      <c r="A331" s="102"/>
      <c r="B331" s="117">
        <v>67</v>
      </c>
      <c r="C331" s="352" t="s">
        <v>647</v>
      </c>
      <c r="D331" s="352"/>
      <c r="E331" s="352"/>
      <c r="F331" s="352"/>
      <c r="G331" s="345" t="s">
        <v>718</v>
      </c>
      <c r="H331" s="122"/>
      <c r="I331" s="360" t="s">
        <v>648</v>
      </c>
      <c r="J331" s="102"/>
    </row>
    <row r="332" spans="1:10" s="108" customFormat="1" x14ac:dyDescent="0.2">
      <c r="A332" s="102"/>
      <c r="B332" s="117"/>
      <c r="C332" s="105" t="s">
        <v>131</v>
      </c>
      <c r="D332" s="105" t="s">
        <v>148</v>
      </c>
      <c r="E332" s="105" t="s">
        <v>221</v>
      </c>
      <c r="F332" s="105">
        <v>407.2</v>
      </c>
      <c r="G332" s="345"/>
      <c r="H332" s="122" t="s">
        <v>288</v>
      </c>
      <c r="I332" s="361"/>
      <c r="J332" s="102"/>
    </row>
    <row r="333" spans="1:10" s="108" customFormat="1" x14ac:dyDescent="0.2">
      <c r="A333" s="102"/>
      <c r="B333" s="117"/>
      <c r="C333" s="105" t="s">
        <v>131</v>
      </c>
      <c r="D333" s="105" t="s">
        <v>149</v>
      </c>
      <c r="E333" s="105" t="s">
        <v>569</v>
      </c>
      <c r="F333" s="105">
        <v>144.9</v>
      </c>
      <c r="G333" s="345"/>
      <c r="H333" s="122"/>
      <c r="I333" s="361"/>
      <c r="J333" s="102"/>
    </row>
    <row r="334" spans="1:10" s="108" customFormat="1" x14ac:dyDescent="0.2">
      <c r="A334" s="102"/>
      <c r="B334" s="117"/>
      <c r="C334" s="105" t="s">
        <v>131</v>
      </c>
      <c r="D334" s="105" t="s">
        <v>181</v>
      </c>
      <c r="E334" s="105" t="s">
        <v>569</v>
      </c>
      <c r="F334" s="105">
        <v>4.5</v>
      </c>
      <c r="G334" s="345"/>
      <c r="H334" s="122"/>
      <c r="I334" s="361"/>
      <c r="J334" s="102"/>
    </row>
    <row r="335" spans="1:10" s="108" customFormat="1" x14ac:dyDescent="0.2">
      <c r="A335" s="102"/>
      <c r="B335" s="117"/>
      <c r="C335" s="105" t="s">
        <v>131</v>
      </c>
      <c r="D335" s="105" t="s">
        <v>294</v>
      </c>
      <c r="E335" s="105" t="s">
        <v>569</v>
      </c>
      <c r="F335" s="105">
        <v>0.4</v>
      </c>
      <c r="G335" s="345"/>
      <c r="H335" s="122"/>
      <c r="I335" s="362"/>
      <c r="J335" s="102"/>
    </row>
    <row r="336" spans="1:10" s="108" customFormat="1" x14ac:dyDescent="0.2">
      <c r="A336" s="102"/>
      <c r="B336" s="110">
        <v>68</v>
      </c>
      <c r="C336" s="351" t="s">
        <v>647</v>
      </c>
      <c r="D336" s="351"/>
      <c r="E336" s="351"/>
      <c r="F336" s="351"/>
      <c r="G336" s="344" t="s">
        <v>719</v>
      </c>
      <c r="H336" s="104"/>
      <c r="I336" s="360" t="s">
        <v>648</v>
      </c>
      <c r="J336" s="102"/>
    </row>
    <row r="337" spans="1:10" s="108" customFormat="1" x14ac:dyDescent="0.2">
      <c r="A337" s="102"/>
      <c r="B337" s="117"/>
      <c r="C337" s="105" t="s">
        <v>131</v>
      </c>
      <c r="D337" s="105" t="s">
        <v>148</v>
      </c>
      <c r="E337" s="105" t="s">
        <v>221</v>
      </c>
      <c r="F337" s="105">
        <v>124.5</v>
      </c>
      <c r="G337" s="345"/>
      <c r="H337" s="92" t="s">
        <v>288</v>
      </c>
      <c r="I337" s="361"/>
      <c r="J337" s="102"/>
    </row>
    <row r="338" spans="1:10" s="108" customFormat="1" x14ac:dyDescent="0.2">
      <c r="A338" s="102"/>
      <c r="B338" s="117"/>
      <c r="C338" s="105" t="s">
        <v>131</v>
      </c>
      <c r="D338" s="105" t="s">
        <v>149</v>
      </c>
      <c r="E338" s="105" t="s">
        <v>569</v>
      </c>
      <c r="F338" s="105">
        <v>2.8</v>
      </c>
      <c r="G338" s="345"/>
      <c r="H338" s="92"/>
      <c r="I338" s="361"/>
      <c r="J338" s="102"/>
    </row>
    <row r="339" spans="1:10" s="108" customFormat="1" x14ac:dyDescent="0.2">
      <c r="A339" s="102"/>
      <c r="B339" s="117"/>
      <c r="C339" s="105" t="s">
        <v>131</v>
      </c>
      <c r="D339" s="105" t="s">
        <v>181</v>
      </c>
      <c r="E339" s="105" t="s">
        <v>569</v>
      </c>
      <c r="F339" s="105">
        <v>0.7</v>
      </c>
      <c r="G339" s="345"/>
      <c r="H339" s="92"/>
      <c r="I339" s="361"/>
      <c r="J339" s="102"/>
    </row>
    <row r="340" spans="1:10" s="108" customFormat="1" x14ac:dyDescent="0.2">
      <c r="A340" s="102"/>
      <c r="B340" s="119"/>
      <c r="C340" s="106" t="s">
        <v>131</v>
      </c>
      <c r="D340" s="106" t="s">
        <v>294</v>
      </c>
      <c r="E340" s="106" t="s">
        <v>569</v>
      </c>
      <c r="F340" s="106">
        <v>0.3</v>
      </c>
      <c r="G340" s="346"/>
      <c r="H340" s="103"/>
      <c r="I340" s="362"/>
      <c r="J340" s="102"/>
    </row>
    <row r="341" spans="1:10" s="108" customFormat="1" x14ac:dyDescent="0.2">
      <c r="A341" s="102"/>
      <c r="B341" s="117">
        <v>69</v>
      </c>
      <c r="C341" s="352" t="s">
        <v>647</v>
      </c>
      <c r="D341" s="352"/>
      <c r="E341" s="352"/>
      <c r="F341" s="352"/>
      <c r="G341" s="345" t="s">
        <v>720</v>
      </c>
      <c r="H341" s="122"/>
      <c r="I341" s="360" t="s">
        <v>648</v>
      </c>
      <c r="J341" s="102"/>
    </row>
    <row r="342" spans="1:10" s="108" customFormat="1" x14ac:dyDescent="0.2">
      <c r="A342" s="102"/>
      <c r="B342" s="117"/>
      <c r="C342" s="105" t="s">
        <v>131</v>
      </c>
      <c r="D342" s="105" t="s">
        <v>148</v>
      </c>
      <c r="E342" s="105" t="s">
        <v>221</v>
      </c>
      <c r="F342" s="105">
        <v>373.2</v>
      </c>
      <c r="G342" s="345"/>
      <c r="H342" s="122" t="s">
        <v>288</v>
      </c>
      <c r="I342" s="361"/>
      <c r="J342" s="102"/>
    </row>
    <row r="343" spans="1:10" s="108" customFormat="1" x14ac:dyDescent="0.2">
      <c r="A343" s="102"/>
      <c r="B343" s="117"/>
      <c r="C343" s="105" t="s">
        <v>131</v>
      </c>
      <c r="D343" s="105" t="s">
        <v>149</v>
      </c>
      <c r="E343" s="105" t="s">
        <v>221</v>
      </c>
      <c r="F343" s="105">
        <v>149.80000000000001</v>
      </c>
      <c r="G343" s="345"/>
      <c r="H343" s="122"/>
      <c r="I343" s="361"/>
      <c r="J343" s="102"/>
    </row>
    <row r="344" spans="1:10" s="108" customFormat="1" x14ac:dyDescent="0.2">
      <c r="A344" s="102"/>
      <c r="B344" s="117"/>
      <c r="C344" s="105" t="s">
        <v>131</v>
      </c>
      <c r="D344" s="105" t="s">
        <v>181</v>
      </c>
      <c r="E344" s="105" t="s">
        <v>569</v>
      </c>
      <c r="F344" s="105">
        <v>4.9000000000000004</v>
      </c>
      <c r="G344" s="345"/>
      <c r="H344" s="122"/>
      <c r="I344" s="361"/>
      <c r="J344" s="102"/>
    </row>
    <row r="345" spans="1:10" s="108" customFormat="1" x14ac:dyDescent="0.2">
      <c r="A345" s="102"/>
      <c r="B345" s="117"/>
      <c r="C345" s="105" t="s">
        <v>131</v>
      </c>
      <c r="D345" s="105" t="s">
        <v>294</v>
      </c>
      <c r="E345" s="105" t="s">
        <v>569</v>
      </c>
      <c r="F345" s="105">
        <v>0.5</v>
      </c>
      <c r="G345" s="345"/>
      <c r="H345" s="122"/>
      <c r="I345" s="362"/>
      <c r="J345" s="102"/>
    </row>
    <row r="346" spans="1:10" s="108" customFormat="1" x14ac:dyDescent="0.2">
      <c r="A346" s="102"/>
      <c r="B346" s="110">
        <v>70</v>
      </c>
      <c r="C346" s="351" t="s">
        <v>647</v>
      </c>
      <c r="D346" s="351"/>
      <c r="E346" s="351"/>
      <c r="F346" s="351"/>
      <c r="G346" s="344" t="s">
        <v>719</v>
      </c>
      <c r="H346" s="104"/>
      <c r="I346" s="360" t="s">
        <v>648</v>
      </c>
      <c r="J346" s="102"/>
    </row>
    <row r="347" spans="1:10" s="108" customFormat="1" x14ac:dyDescent="0.2">
      <c r="A347" s="102"/>
      <c r="B347" s="117"/>
      <c r="C347" s="105" t="s">
        <v>131</v>
      </c>
      <c r="D347" s="105" t="s">
        <v>148</v>
      </c>
      <c r="E347" s="105" t="s">
        <v>221</v>
      </c>
      <c r="F347" s="105">
        <v>163.30000000000001</v>
      </c>
      <c r="G347" s="345"/>
      <c r="H347" s="92" t="s">
        <v>288</v>
      </c>
      <c r="I347" s="361"/>
      <c r="J347" s="102"/>
    </row>
    <row r="348" spans="1:10" s="108" customFormat="1" x14ac:dyDescent="0.2">
      <c r="A348" s="102"/>
      <c r="B348" s="117"/>
      <c r="C348" s="105" t="s">
        <v>131</v>
      </c>
      <c r="D348" s="105" t="s">
        <v>149</v>
      </c>
      <c r="E348" s="105" t="s">
        <v>569</v>
      </c>
      <c r="F348" s="105">
        <v>3.3</v>
      </c>
      <c r="G348" s="345"/>
      <c r="H348" s="92"/>
      <c r="I348" s="361"/>
      <c r="J348" s="102"/>
    </row>
    <row r="349" spans="1:10" s="108" customFormat="1" x14ac:dyDescent="0.2">
      <c r="A349" s="102"/>
      <c r="B349" s="117"/>
      <c r="C349" s="105" t="s">
        <v>131</v>
      </c>
      <c r="D349" s="105" t="s">
        <v>181</v>
      </c>
      <c r="E349" s="105" t="s">
        <v>569</v>
      </c>
      <c r="F349" s="105">
        <v>0.9</v>
      </c>
      <c r="G349" s="345"/>
      <c r="H349" s="92"/>
      <c r="I349" s="361"/>
      <c r="J349" s="102"/>
    </row>
    <row r="350" spans="1:10" s="108" customFormat="1" x14ac:dyDescent="0.2">
      <c r="A350" s="102"/>
      <c r="B350" s="119"/>
      <c r="C350" s="106" t="s">
        <v>131</v>
      </c>
      <c r="D350" s="106" t="s">
        <v>294</v>
      </c>
      <c r="E350" s="106" t="s">
        <v>569</v>
      </c>
      <c r="F350" s="106">
        <v>0.3</v>
      </c>
      <c r="G350" s="346"/>
      <c r="H350" s="103"/>
      <c r="I350" s="362"/>
      <c r="J350" s="102"/>
    </row>
    <row r="351" spans="1:10" s="108" customFormat="1" x14ac:dyDescent="0.2">
      <c r="A351" s="102"/>
      <c r="B351" s="117">
        <v>71</v>
      </c>
      <c r="C351" s="352" t="s">
        <v>647</v>
      </c>
      <c r="D351" s="352"/>
      <c r="E351" s="352"/>
      <c r="F351" s="352"/>
      <c r="G351" s="345" t="s">
        <v>721</v>
      </c>
      <c r="H351" s="122"/>
      <c r="I351" s="360" t="s">
        <v>648</v>
      </c>
      <c r="J351" s="102"/>
    </row>
    <row r="352" spans="1:10" s="108" customFormat="1" x14ac:dyDescent="0.2">
      <c r="A352" s="102"/>
      <c r="B352" s="117"/>
      <c r="C352" s="105" t="s">
        <v>131</v>
      </c>
      <c r="D352" s="105" t="s">
        <v>148</v>
      </c>
      <c r="E352" s="105" t="s">
        <v>221</v>
      </c>
      <c r="F352" s="105">
        <v>395.2</v>
      </c>
      <c r="G352" s="345"/>
      <c r="H352" s="122" t="s">
        <v>288</v>
      </c>
      <c r="I352" s="361"/>
      <c r="J352" s="102"/>
    </row>
    <row r="353" spans="1:10" s="108" customFormat="1" x14ac:dyDescent="0.2">
      <c r="A353" s="102"/>
      <c r="B353" s="117"/>
      <c r="C353" s="105" t="s">
        <v>131</v>
      </c>
      <c r="D353" s="105" t="s">
        <v>149</v>
      </c>
      <c r="E353" s="105" t="s">
        <v>569</v>
      </c>
      <c r="F353" s="105">
        <v>161</v>
      </c>
      <c r="G353" s="345"/>
      <c r="H353" s="122"/>
      <c r="I353" s="361"/>
      <c r="J353" s="102"/>
    </row>
    <row r="354" spans="1:10" s="108" customFormat="1" x14ac:dyDescent="0.2">
      <c r="A354" s="102"/>
      <c r="B354" s="117"/>
      <c r="C354" s="105" t="s">
        <v>131</v>
      </c>
      <c r="D354" s="105" t="s">
        <v>181</v>
      </c>
      <c r="E354" s="105" t="s">
        <v>569</v>
      </c>
      <c r="F354" s="105">
        <v>5.6</v>
      </c>
      <c r="G354" s="345"/>
      <c r="H354" s="122"/>
      <c r="I354" s="361"/>
      <c r="J354" s="102"/>
    </row>
    <row r="355" spans="1:10" s="108" customFormat="1" x14ac:dyDescent="0.2">
      <c r="A355" s="102"/>
      <c r="B355" s="117"/>
      <c r="C355" s="105" t="s">
        <v>131</v>
      </c>
      <c r="D355" s="105" t="s">
        <v>294</v>
      </c>
      <c r="E355" s="105" t="s">
        <v>569</v>
      </c>
      <c r="F355" s="105">
        <v>0.6</v>
      </c>
      <c r="G355" s="345"/>
      <c r="H355" s="122"/>
      <c r="I355" s="362"/>
      <c r="J355" s="102"/>
    </row>
    <row r="356" spans="1:10" s="108" customFormat="1" x14ac:dyDescent="0.2">
      <c r="A356" s="102"/>
      <c r="B356" s="110">
        <v>72</v>
      </c>
      <c r="C356" s="351" t="s">
        <v>647</v>
      </c>
      <c r="D356" s="351"/>
      <c r="E356" s="351"/>
      <c r="F356" s="351"/>
      <c r="G356" s="344" t="s">
        <v>719</v>
      </c>
      <c r="H356" s="104"/>
      <c r="I356" s="360" t="s">
        <v>648</v>
      </c>
      <c r="J356" s="102"/>
    </row>
    <row r="357" spans="1:10" s="108" customFormat="1" x14ac:dyDescent="0.2">
      <c r="A357" s="102"/>
      <c r="B357" s="117"/>
      <c r="C357" s="105" t="s">
        <v>131</v>
      </c>
      <c r="D357" s="105" t="s">
        <v>148</v>
      </c>
      <c r="E357" s="105" t="s">
        <v>221</v>
      </c>
      <c r="F357" s="105">
        <v>153.6</v>
      </c>
      <c r="G357" s="345"/>
      <c r="H357" s="92" t="s">
        <v>288</v>
      </c>
      <c r="I357" s="361"/>
      <c r="J357" s="102"/>
    </row>
    <row r="358" spans="1:10" s="108" customFormat="1" x14ac:dyDescent="0.2">
      <c r="A358" s="102"/>
      <c r="B358" s="117"/>
      <c r="C358" s="105" t="s">
        <v>131</v>
      </c>
      <c r="D358" s="105" t="s">
        <v>149</v>
      </c>
      <c r="E358" s="105" t="s">
        <v>221</v>
      </c>
      <c r="F358" s="105">
        <v>4.5999999999999996</v>
      </c>
      <c r="G358" s="345"/>
      <c r="H358" s="92"/>
      <c r="I358" s="361"/>
      <c r="J358" s="102"/>
    </row>
    <row r="359" spans="1:10" s="108" customFormat="1" x14ac:dyDescent="0.2">
      <c r="A359" s="102"/>
      <c r="B359" s="117"/>
      <c r="C359" s="105" t="s">
        <v>131</v>
      </c>
      <c r="D359" s="105" t="s">
        <v>181</v>
      </c>
      <c r="E359" s="105" t="s">
        <v>569</v>
      </c>
      <c r="F359" s="105">
        <v>0.9</v>
      </c>
      <c r="G359" s="345"/>
      <c r="H359" s="92"/>
      <c r="I359" s="361"/>
      <c r="J359" s="102"/>
    </row>
    <row r="360" spans="1:10" s="108" customFormat="1" x14ac:dyDescent="0.2">
      <c r="A360" s="102"/>
      <c r="B360" s="119"/>
      <c r="C360" s="106" t="s">
        <v>131</v>
      </c>
      <c r="D360" s="106" t="s">
        <v>294</v>
      </c>
      <c r="E360" s="106" t="s">
        <v>569</v>
      </c>
      <c r="F360" s="106">
        <v>0.3</v>
      </c>
      <c r="G360" s="346"/>
      <c r="H360" s="103"/>
      <c r="I360" s="362"/>
      <c r="J360" s="102"/>
    </row>
    <row r="361" spans="1:10" s="108" customFormat="1" x14ac:dyDescent="0.2">
      <c r="A361" s="102"/>
      <c r="B361" s="117">
        <v>73</v>
      </c>
      <c r="C361" s="352" t="s">
        <v>609</v>
      </c>
      <c r="D361" s="352"/>
      <c r="E361" s="352"/>
      <c r="F361" s="352"/>
      <c r="G361" s="345" t="s">
        <v>722</v>
      </c>
      <c r="H361" s="122"/>
      <c r="I361" s="357" t="s">
        <v>649</v>
      </c>
      <c r="J361" s="102"/>
    </row>
    <row r="362" spans="1:10" s="108" customFormat="1" x14ac:dyDescent="0.2">
      <c r="A362" s="102"/>
      <c r="B362" s="117"/>
      <c r="C362" s="105" t="s">
        <v>178</v>
      </c>
      <c r="D362" s="105" t="s">
        <v>148</v>
      </c>
      <c r="E362" s="105" t="s">
        <v>6</v>
      </c>
      <c r="F362" s="105">
        <v>234</v>
      </c>
      <c r="G362" s="345"/>
      <c r="H362" s="122" t="s">
        <v>288</v>
      </c>
      <c r="I362" s="358"/>
      <c r="J362" s="102"/>
    </row>
    <row r="363" spans="1:10" s="108" customFormat="1" x14ac:dyDescent="0.2">
      <c r="A363" s="102"/>
      <c r="B363" s="117"/>
      <c r="C363" s="105" t="s">
        <v>75</v>
      </c>
      <c r="D363" s="105" t="s">
        <v>285</v>
      </c>
      <c r="E363" s="105" t="s">
        <v>194</v>
      </c>
      <c r="F363" s="105">
        <v>252</v>
      </c>
      <c r="G363" s="345"/>
      <c r="H363" s="122"/>
      <c r="I363" s="358"/>
      <c r="J363" s="102"/>
    </row>
    <row r="364" spans="1:10" s="108" customFormat="1" x14ac:dyDescent="0.2">
      <c r="A364" s="102"/>
      <c r="B364" s="117"/>
      <c r="C364" s="105" t="s">
        <v>76</v>
      </c>
      <c r="D364" s="105" t="s">
        <v>286</v>
      </c>
      <c r="E364" s="105" t="s">
        <v>6</v>
      </c>
      <c r="F364" s="105">
        <v>120</v>
      </c>
      <c r="G364" s="345"/>
      <c r="H364" s="122"/>
      <c r="I364" s="358"/>
      <c r="J364" s="102"/>
    </row>
    <row r="365" spans="1:10" s="108" customFormat="1" x14ac:dyDescent="0.2">
      <c r="A365" s="102"/>
      <c r="B365" s="117"/>
      <c r="C365" s="105" t="s">
        <v>126</v>
      </c>
      <c r="D365" s="105" t="s">
        <v>287</v>
      </c>
      <c r="E365" s="105" t="s">
        <v>6</v>
      </c>
      <c r="F365" s="105">
        <v>24</v>
      </c>
      <c r="G365" s="345"/>
      <c r="H365" s="122"/>
      <c r="I365" s="359"/>
      <c r="J365" s="102"/>
    </row>
    <row r="366" spans="1:10" s="108" customFormat="1" x14ac:dyDescent="0.2">
      <c r="A366" s="102"/>
      <c r="B366" s="110">
        <v>74</v>
      </c>
      <c r="C366" s="351" t="s">
        <v>818</v>
      </c>
      <c r="D366" s="351"/>
      <c r="E366" s="351"/>
      <c r="F366" s="351"/>
      <c r="G366" s="344" t="s">
        <v>895</v>
      </c>
      <c r="H366" s="104"/>
      <c r="I366" s="357" t="s">
        <v>793</v>
      </c>
      <c r="J366" s="102"/>
    </row>
    <row r="367" spans="1:10" s="108" customFormat="1" x14ac:dyDescent="0.2">
      <c r="B367" s="117"/>
      <c r="C367" s="105" t="s">
        <v>131</v>
      </c>
      <c r="D367" s="105" t="s">
        <v>148</v>
      </c>
      <c r="E367" s="105" t="s">
        <v>51</v>
      </c>
      <c r="F367" s="105">
        <v>13.2</v>
      </c>
      <c r="G367" s="345"/>
      <c r="H367" s="92" t="s">
        <v>291</v>
      </c>
      <c r="I367" s="358"/>
    </row>
    <row r="368" spans="1:10" s="108" customFormat="1" ht="37.5" customHeight="1" x14ac:dyDescent="0.2">
      <c r="B368" s="119"/>
      <c r="C368" s="106" t="s">
        <v>131</v>
      </c>
      <c r="D368" s="106" t="s">
        <v>290</v>
      </c>
      <c r="E368" s="106" t="s">
        <v>51</v>
      </c>
      <c r="F368" s="106">
        <v>3.5</v>
      </c>
      <c r="G368" s="346"/>
      <c r="H368" s="103"/>
      <c r="I368" s="359"/>
    </row>
    <row r="369" spans="2:9" s="108" customFormat="1" x14ac:dyDescent="0.2">
      <c r="B369" s="117">
        <v>75</v>
      </c>
      <c r="C369" s="351" t="s">
        <v>819</v>
      </c>
      <c r="D369" s="351"/>
      <c r="E369" s="351"/>
      <c r="F369" s="351"/>
      <c r="G369" s="347" t="s">
        <v>896</v>
      </c>
      <c r="H369" s="122"/>
      <c r="I369" s="357" t="s">
        <v>794</v>
      </c>
    </row>
    <row r="370" spans="2:9" s="108" customFormat="1" x14ac:dyDescent="0.2">
      <c r="B370" s="117"/>
      <c r="C370" s="105" t="s">
        <v>131</v>
      </c>
      <c r="D370" s="105" t="s">
        <v>91</v>
      </c>
      <c r="E370" s="105" t="s">
        <v>194</v>
      </c>
      <c r="F370" s="105">
        <v>3.8</v>
      </c>
      <c r="G370" s="348"/>
      <c r="H370" s="122" t="s">
        <v>291</v>
      </c>
      <c r="I370" s="358"/>
    </row>
    <row r="371" spans="2:9" s="108" customFormat="1" ht="35.25" customHeight="1" x14ac:dyDescent="0.2">
      <c r="B371" s="117"/>
      <c r="C371" s="105" t="s">
        <v>131</v>
      </c>
      <c r="D371" s="105" t="s">
        <v>92</v>
      </c>
      <c r="E371" s="105" t="s">
        <v>194</v>
      </c>
      <c r="F371" s="105">
        <v>0.96</v>
      </c>
      <c r="G371" s="349"/>
      <c r="H371" s="122"/>
      <c r="I371" s="359"/>
    </row>
    <row r="372" spans="2:9" s="108" customFormat="1" x14ac:dyDescent="0.2">
      <c r="B372" s="110">
        <v>76</v>
      </c>
      <c r="C372" s="351" t="s">
        <v>819</v>
      </c>
      <c r="D372" s="351"/>
      <c r="E372" s="351"/>
      <c r="F372" s="351"/>
      <c r="G372" s="347" t="s">
        <v>897</v>
      </c>
      <c r="H372" s="104"/>
      <c r="I372" s="357" t="s">
        <v>794</v>
      </c>
    </row>
    <row r="373" spans="2:9" s="108" customFormat="1" x14ac:dyDescent="0.2">
      <c r="B373" s="117"/>
      <c r="C373" s="105" t="s">
        <v>131</v>
      </c>
      <c r="D373" s="105" t="s">
        <v>292</v>
      </c>
      <c r="E373" s="105" t="s">
        <v>283</v>
      </c>
      <c r="F373" s="105">
        <v>0.2</v>
      </c>
      <c r="G373" s="348"/>
      <c r="H373" s="92" t="s">
        <v>291</v>
      </c>
      <c r="I373" s="358"/>
    </row>
    <row r="374" spans="2:9" s="108" customFormat="1" ht="33" customHeight="1" x14ac:dyDescent="0.2">
      <c r="B374" s="119"/>
      <c r="C374" s="106" t="s">
        <v>131</v>
      </c>
      <c r="D374" s="106" t="s">
        <v>293</v>
      </c>
      <c r="E374" s="106" t="s">
        <v>283</v>
      </c>
      <c r="F374" s="106">
        <v>0.1</v>
      </c>
      <c r="G374" s="349"/>
      <c r="H374" s="103"/>
      <c r="I374" s="359"/>
    </row>
    <row r="375" spans="2:9" s="108" customFormat="1" x14ac:dyDescent="0.2">
      <c r="B375" s="117">
        <v>77</v>
      </c>
      <c r="C375" s="351" t="s">
        <v>820</v>
      </c>
      <c r="D375" s="351"/>
      <c r="E375" s="351"/>
      <c r="F375" s="351"/>
      <c r="G375" s="347" t="s">
        <v>892</v>
      </c>
      <c r="H375" s="122"/>
      <c r="I375" s="357" t="s">
        <v>793</v>
      </c>
    </row>
    <row r="376" spans="2:9" s="108" customFormat="1" x14ac:dyDescent="0.2">
      <c r="B376" s="117"/>
      <c r="C376" s="105" t="s">
        <v>131</v>
      </c>
      <c r="D376" s="105" t="s">
        <v>148</v>
      </c>
      <c r="E376" s="97" t="s">
        <v>32</v>
      </c>
      <c r="F376" s="105">
        <v>19.2</v>
      </c>
      <c r="G376" s="348"/>
      <c r="H376" s="122" t="s">
        <v>291</v>
      </c>
      <c r="I376" s="358"/>
    </row>
    <row r="377" spans="2:9" s="108" customFormat="1" ht="37.5" customHeight="1" x14ac:dyDescent="0.2">
      <c r="B377" s="117"/>
      <c r="C377" s="105" t="s">
        <v>131</v>
      </c>
      <c r="D377" s="105" t="s">
        <v>290</v>
      </c>
      <c r="E377" s="97" t="s">
        <v>32</v>
      </c>
      <c r="F377" s="105">
        <v>31.3</v>
      </c>
      <c r="G377" s="349"/>
      <c r="H377" s="122"/>
      <c r="I377" s="359"/>
    </row>
    <row r="378" spans="2:9" s="108" customFormat="1" x14ac:dyDescent="0.2">
      <c r="B378" s="110">
        <v>78</v>
      </c>
      <c r="C378" s="351" t="s">
        <v>820</v>
      </c>
      <c r="D378" s="351"/>
      <c r="E378" s="351"/>
      <c r="F378" s="351"/>
      <c r="G378" s="347" t="s">
        <v>898</v>
      </c>
      <c r="H378" s="104"/>
      <c r="I378" s="357" t="s">
        <v>793</v>
      </c>
    </row>
    <row r="379" spans="2:9" s="108" customFormat="1" x14ac:dyDescent="0.2">
      <c r="B379" s="117"/>
      <c r="C379" s="105" t="s">
        <v>131</v>
      </c>
      <c r="D379" s="105" t="s">
        <v>148</v>
      </c>
      <c r="E379" s="105" t="s">
        <v>6</v>
      </c>
      <c r="F379" s="105">
        <v>13.1</v>
      </c>
      <c r="G379" s="348"/>
      <c r="H379" s="92" t="s">
        <v>291</v>
      </c>
      <c r="I379" s="358"/>
    </row>
    <row r="380" spans="2:9" s="108" customFormat="1" ht="34.5" customHeight="1" x14ac:dyDescent="0.2">
      <c r="B380" s="119"/>
      <c r="C380" s="106" t="s">
        <v>131</v>
      </c>
      <c r="D380" s="106" t="s">
        <v>290</v>
      </c>
      <c r="E380" s="106" t="s">
        <v>6</v>
      </c>
      <c r="F380" s="106">
        <v>7.1</v>
      </c>
      <c r="G380" s="349"/>
      <c r="H380" s="103"/>
      <c r="I380" s="359"/>
    </row>
    <row r="381" spans="2:9" s="108" customFormat="1" x14ac:dyDescent="0.2">
      <c r="B381" s="117">
        <v>79</v>
      </c>
      <c r="C381" s="351" t="s">
        <v>821</v>
      </c>
      <c r="D381" s="351"/>
      <c r="E381" s="351"/>
      <c r="F381" s="351"/>
      <c r="G381" s="347" t="s">
        <v>899</v>
      </c>
      <c r="H381" s="122"/>
      <c r="I381" s="360" t="s">
        <v>795</v>
      </c>
    </row>
    <row r="382" spans="2:9" s="108" customFormat="1" x14ac:dyDescent="0.2">
      <c r="B382" s="117"/>
      <c r="C382" s="105" t="s">
        <v>131</v>
      </c>
      <c r="D382" s="105" t="s">
        <v>148</v>
      </c>
      <c r="E382" s="105" t="s">
        <v>6</v>
      </c>
      <c r="F382" s="105">
        <v>41.3</v>
      </c>
      <c r="G382" s="348"/>
      <c r="H382" s="122" t="s">
        <v>291</v>
      </c>
      <c r="I382" s="361"/>
    </row>
    <row r="383" spans="2:9" s="108" customFormat="1" ht="36" customHeight="1" x14ac:dyDescent="0.2">
      <c r="B383" s="117"/>
      <c r="C383" s="105" t="s">
        <v>131</v>
      </c>
      <c r="D383" s="105" t="s">
        <v>294</v>
      </c>
      <c r="E383" s="105" t="s">
        <v>6</v>
      </c>
      <c r="F383" s="105">
        <v>15.2</v>
      </c>
      <c r="G383" s="349"/>
      <c r="H383" s="122"/>
      <c r="I383" s="362"/>
    </row>
    <row r="384" spans="2:9" s="108" customFormat="1" x14ac:dyDescent="0.2">
      <c r="B384" s="110">
        <v>80</v>
      </c>
      <c r="C384" s="351" t="s">
        <v>822</v>
      </c>
      <c r="D384" s="351"/>
      <c r="E384" s="351"/>
      <c r="F384" s="351"/>
      <c r="G384" s="347" t="s">
        <v>884</v>
      </c>
      <c r="H384" s="104"/>
      <c r="I384" s="357" t="s">
        <v>793</v>
      </c>
    </row>
    <row r="385" spans="2:9" s="108" customFormat="1" x14ac:dyDescent="0.2">
      <c r="B385" s="117"/>
      <c r="C385" s="105" t="s">
        <v>131</v>
      </c>
      <c r="D385" s="105" t="s">
        <v>148</v>
      </c>
      <c r="E385" s="105" t="s">
        <v>283</v>
      </c>
      <c r="F385" s="105">
        <v>7.2</v>
      </c>
      <c r="G385" s="348"/>
      <c r="H385" s="92" t="s">
        <v>291</v>
      </c>
      <c r="I385" s="358"/>
    </row>
    <row r="386" spans="2:9" s="108" customFormat="1" ht="33" customHeight="1" x14ac:dyDescent="0.2">
      <c r="B386" s="119"/>
      <c r="C386" s="106" t="s">
        <v>131</v>
      </c>
      <c r="D386" s="106" t="s">
        <v>290</v>
      </c>
      <c r="E386" s="100" t="s">
        <v>118</v>
      </c>
      <c r="F386" s="106">
        <v>1.23</v>
      </c>
      <c r="G386" s="349"/>
      <c r="H386" s="103"/>
      <c r="I386" s="359"/>
    </row>
    <row r="387" spans="2:9" s="108" customFormat="1" x14ac:dyDescent="0.2">
      <c r="B387" s="117">
        <v>81</v>
      </c>
      <c r="C387" s="351" t="s">
        <v>823</v>
      </c>
      <c r="D387" s="351"/>
      <c r="E387" s="351"/>
      <c r="F387" s="351"/>
      <c r="G387" s="347" t="s">
        <v>898</v>
      </c>
      <c r="H387" s="122"/>
      <c r="I387" s="357" t="s">
        <v>793</v>
      </c>
    </row>
    <row r="388" spans="2:9" s="108" customFormat="1" x14ac:dyDescent="0.2">
      <c r="B388" s="117"/>
      <c r="C388" s="105" t="s">
        <v>131</v>
      </c>
      <c r="D388" s="105" t="s">
        <v>148</v>
      </c>
      <c r="E388" s="97" t="s">
        <v>32</v>
      </c>
      <c r="F388" s="105">
        <v>23</v>
      </c>
      <c r="G388" s="348"/>
      <c r="H388" s="122" t="s">
        <v>291</v>
      </c>
      <c r="I388" s="358"/>
    </row>
    <row r="389" spans="2:9" s="108" customFormat="1" ht="36" customHeight="1" x14ac:dyDescent="0.2">
      <c r="B389" s="117"/>
      <c r="C389" s="105" t="s">
        <v>131</v>
      </c>
      <c r="D389" s="105" t="s">
        <v>290</v>
      </c>
      <c r="E389" s="97" t="s">
        <v>32</v>
      </c>
      <c r="F389" s="105">
        <v>7.1</v>
      </c>
      <c r="G389" s="349"/>
      <c r="H389" s="122"/>
      <c r="I389" s="359"/>
    </row>
    <row r="390" spans="2:9" s="108" customFormat="1" x14ac:dyDescent="0.2">
      <c r="B390" s="110">
        <v>82</v>
      </c>
      <c r="C390" s="351" t="s">
        <v>824</v>
      </c>
      <c r="D390" s="351"/>
      <c r="E390" s="351"/>
      <c r="F390" s="351"/>
      <c r="G390" s="347" t="s">
        <v>900</v>
      </c>
      <c r="H390" s="104"/>
      <c r="I390" s="357" t="s">
        <v>794</v>
      </c>
    </row>
    <row r="391" spans="2:9" s="108" customFormat="1" x14ac:dyDescent="0.2">
      <c r="B391" s="117"/>
      <c r="C391" s="105" t="s">
        <v>131</v>
      </c>
      <c r="D391" s="105" t="s">
        <v>295</v>
      </c>
      <c r="E391" s="105" t="s">
        <v>194</v>
      </c>
      <c r="F391" s="105">
        <v>0.3</v>
      </c>
      <c r="G391" s="348"/>
      <c r="H391" s="92" t="s">
        <v>291</v>
      </c>
      <c r="I391" s="358"/>
    </row>
    <row r="392" spans="2:9" s="108" customFormat="1" x14ac:dyDescent="0.2">
      <c r="B392" s="117"/>
      <c r="C392" s="105" t="s">
        <v>131</v>
      </c>
      <c r="D392" s="105" t="s">
        <v>296</v>
      </c>
      <c r="E392" s="105" t="s">
        <v>194</v>
      </c>
      <c r="F392" s="105">
        <v>4.4000000000000004</v>
      </c>
      <c r="G392" s="348"/>
      <c r="H392" s="92"/>
      <c r="I392" s="358"/>
    </row>
    <row r="393" spans="2:9" s="108" customFormat="1" ht="24" customHeight="1" x14ac:dyDescent="0.2">
      <c r="B393" s="119"/>
      <c r="C393" s="106" t="s">
        <v>131</v>
      </c>
      <c r="D393" s="106" t="s">
        <v>297</v>
      </c>
      <c r="E393" s="106" t="s">
        <v>194</v>
      </c>
      <c r="F393" s="106">
        <v>0.2</v>
      </c>
      <c r="G393" s="349"/>
      <c r="H393" s="103"/>
      <c r="I393" s="359"/>
    </row>
    <row r="394" spans="2:9" s="108" customFormat="1" x14ac:dyDescent="0.2">
      <c r="B394" s="117">
        <v>83</v>
      </c>
      <c r="C394" s="351" t="s">
        <v>824</v>
      </c>
      <c r="D394" s="351"/>
      <c r="E394" s="351"/>
      <c r="F394" s="351"/>
      <c r="G394" s="347" t="s">
        <v>901</v>
      </c>
      <c r="H394" s="122"/>
      <c r="I394" s="357" t="s">
        <v>794</v>
      </c>
    </row>
    <row r="395" spans="2:9" s="108" customFormat="1" x14ac:dyDescent="0.2">
      <c r="B395" s="117"/>
      <c r="C395" s="105" t="s">
        <v>131</v>
      </c>
      <c r="D395" s="105" t="s">
        <v>295</v>
      </c>
      <c r="E395" s="105" t="s">
        <v>6</v>
      </c>
      <c r="F395" s="105">
        <v>1.7</v>
      </c>
      <c r="G395" s="348"/>
      <c r="H395" s="122" t="s">
        <v>291</v>
      </c>
      <c r="I395" s="358"/>
    </row>
    <row r="396" spans="2:9" s="108" customFormat="1" x14ac:dyDescent="0.2">
      <c r="B396" s="117"/>
      <c r="C396" s="105" t="s">
        <v>131</v>
      </c>
      <c r="D396" s="105" t="s">
        <v>296</v>
      </c>
      <c r="E396" s="105" t="s">
        <v>6</v>
      </c>
      <c r="F396" s="105">
        <v>2.9</v>
      </c>
      <c r="G396" s="348"/>
      <c r="H396" s="122"/>
      <c r="I396" s="358"/>
    </row>
    <row r="397" spans="2:9" s="108" customFormat="1" ht="22.5" customHeight="1" x14ac:dyDescent="0.2">
      <c r="B397" s="117"/>
      <c r="C397" s="105" t="s">
        <v>131</v>
      </c>
      <c r="D397" s="105" t="s">
        <v>297</v>
      </c>
      <c r="E397" s="105" t="s">
        <v>6</v>
      </c>
      <c r="F397" s="105">
        <v>4.5</v>
      </c>
      <c r="G397" s="349"/>
      <c r="H397" s="122"/>
      <c r="I397" s="359"/>
    </row>
    <row r="398" spans="2:9" s="108" customFormat="1" x14ac:dyDescent="0.2">
      <c r="B398" s="110">
        <v>84</v>
      </c>
      <c r="C398" s="351" t="s">
        <v>825</v>
      </c>
      <c r="D398" s="351"/>
      <c r="E398" s="351"/>
      <c r="F398" s="351"/>
      <c r="G398" s="347" t="s">
        <v>902</v>
      </c>
      <c r="H398" s="104"/>
      <c r="I398" s="357" t="s">
        <v>793</v>
      </c>
    </row>
    <row r="399" spans="2:9" s="108" customFormat="1" x14ac:dyDescent="0.2">
      <c r="B399" s="117"/>
      <c r="C399" s="105" t="s">
        <v>131</v>
      </c>
      <c r="D399" s="105" t="s">
        <v>148</v>
      </c>
      <c r="E399" s="105" t="s">
        <v>194</v>
      </c>
      <c r="F399" s="105">
        <v>28.5</v>
      </c>
      <c r="G399" s="348"/>
      <c r="H399" s="92" t="s">
        <v>291</v>
      </c>
      <c r="I399" s="358"/>
    </row>
    <row r="400" spans="2:9" s="108" customFormat="1" ht="35.25" customHeight="1" x14ac:dyDescent="0.2">
      <c r="B400" s="119"/>
      <c r="C400" s="106" t="s">
        <v>131</v>
      </c>
      <c r="D400" s="106" t="s">
        <v>290</v>
      </c>
      <c r="E400" s="106" t="s">
        <v>194</v>
      </c>
      <c r="F400" s="106">
        <v>56.3</v>
      </c>
      <c r="G400" s="349"/>
      <c r="H400" s="103"/>
      <c r="I400" s="359"/>
    </row>
    <row r="401" spans="2:9" s="108" customFormat="1" x14ac:dyDescent="0.2">
      <c r="B401" s="117">
        <v>85</v>
      </c>
      <c r="C401" s="351" t="s">
        <v>826</v>
      </c>
      <c r="D401" s="351"/>
      <c r="E401" s="351"/>
      <c r="F401" s="351"/>
      <c r="G401" s="347" t="s">
        <v>903</v>
      </c>
      <c r="H401" s="122"/>
      <c r="I401" s="357" t="s">
        <v>793</v>
      </c>
    </row>
    <row r="402" spans="2:9" s="108" customFormat="1" x14ac:dyDescent="0.2">
      <c r="B402" s="117"/>
      <c r="C402" s="105" t="s">
        <v>131</v>
      </c>
      <c r="D402" s="105" t="s">
        <v>148</v>
      </c>
      <c r="E402" s="105" t="s">
        <v>194</v>
      </c>
      <c r="F402" s="105">
        <v>46.1</v>
      </c>
      <c r="G402" s="348"/>
      <c r="H402" s="122" t="s">
        <v>291</v>
      </c>
      <c r="I402" s="358"/>
    </row>
    <row r="403" spans="2:9" s="108" customFormat="1" ht="35.25" customHeight="1" x14ac:dyDescent="0.2">
      <c r="B403" s="117"/>
      <c r="C403" s="105" t="s">
        <v>131</v>
      </c>
      <c r="D403" s="105" t="s">
        <v>290</v>
      </c>
      <c r="E403" s="105" t="s">
        <v>194</v>
      </c>
      <c r="F403" s="105">
        <v>43</v>
      </c>
      <c r="G403" s="349"/>
      <c r="H403" s="122"/>
      <c r="I403" s="359"/>
    </row>
    <row r="404" spans="2:9" s="108" customFormat="1" x14ac:dyDescent="0.2">
      <c r="B404" s="110">
        <v>86</v>
      </c>
      <c r="C404" s="351" t="s">
        <v>827</v>
      </c>
      <c r="D404" s="351"/>
      <c r="E404" s="351"/>
      <c r="F404" s="351"/>
      <c r="G404" s="347" t="s">
        <v>739</v>
      </c>
      <c r="H404" s="104"/>
      <c r="I404" s="357" t="s">
        <v>793</v>
      </c>
    </row>
    <row r="405" spans="2:9" s="108" customFormat="1" x14ac:dyDescent="0.2">
      <c r="B405" s="117"/>
      <c r="C405" s="105" t="s">
        <v>131</v>
      </c>
      <c r="D405" s="105" t="s">
        <v>148</v>
      </c>
      <c r="E405" s="105" t="s">
        <v>194</v>
      </c>
      <c r="F405" s="105">
        <v>45.3</v>
      </c>
      <c r="G405" s="348"/>
      <c r="H405" s="92" t="s">
        <v>291</v>
      </c>
      <c r="I405" s="358"/>
    </row>
    <row r="406" spans="2:9" s="108" customFormat="1" ht="35.25" customHeight="1" x14ac:dyDescent="0.2">
      <c r="B406" s="119"/>
      <c r="C406" s="106" t="s">
        <v>131</v>
      </c>
      <c r="D406" s="106" t="s">
        <v>290</v>
      </c>
      <c r="E406" s="106" t="s">
        <v>194</v>
      </c>
      <c r="F406" s="106">
        <v>73.400000000000006</v>
      </c>
      <c r="G406" s="349"/>
      <c r="H406" s="103"/>
      <c r="I406" s="359"/>
    </row>
    <row r="407" spans="2:9" s="108" customFormat="1" x14ac:dyDescent="0.2">
      <c r="B407" s="117">
        <v>87</v>
      </c>
      <c r="C407" s="351" t="s">
        <v>828</v>
      </c>
      <c r="D407" s="351"/>
      <c r="E407" s="351"/>
      <c r="F407" s="351"/>
      <c r="G407" s="347" t="s">
        <v>904</v>
      </c>
      <c r="H407" s="122"/>
      <c r="I407" s="360" t="s">
        <v>796</v>
      </c>
    </row>
    <row r="408" spans="2:9" s="108" customFormat="1" x14ac:dyDescent="0.2">
      <c r="B408" s="117"/>
      <c r="C408" s="105" t="s">
        <v>131</v>
      </c>
      <c r="D408" s="105" t="s">
        <v>148</v>
      </c>
      <c r="E408" s="105" t="s">
        <v>6</v>
      </c>
      <c r="F408" s="105">
        <v>29.4</v>
      </c>
      <c r="G408" s="348"/>
      <c r="H408" s="122" t="s">
        <v>291</v>
      </c>
      <c r="I408" s="361"/>
    </row>
    <row r="409" spans="2:9" s="108" customFormat="1" x14ac:dyDescent="0.2">
      <c r="B409" s="117"/>
      <c r="C409" s="105" t="s">
        <v>131</v>
      </c>
      <c r="D409" s="105" t="s">
        <v>149</v>
      </c>
      <c r="E409" s="105" t="s">
        <v>6</v>
      </c>
      <c r="F409" s="105">
        <v>228.3</v>
      </c>
      <c r="G409" s="348"/>
      <c r="H409" s="122"/>
      <c r="I409" s="361"/>
    </row>
    <row r="410" spans="2:9" s="108" customFormat="1" ht="24" customHeight="1" x14ac:dyDescent="0.2">
      <c r="B410" s="117"/>
      <c r="C410" s="105" t="s">
        <v>131</v>
      </c>
      <c r="D410" s="105" t="s">
        <v>181</v>
      </c>
      <c r="E410" s="105" t="s">
        <v>6</v>
      </c>
      <c r="F410" s="105">
        <v>120</v>
      </c>
      <c r="G410" s="349"/>
      <c r="H410" s="122"/>
      <c r="I410" s="362"/>
    </row>
    <row r="411" spans="2:9" s="108" customFormat="1" x14ac:dyDescent="0.2">
      <c r="B411" s="110">
        <v>88</v>
      </c>
      <c r="C411" s="353" t="s">
        <v>809</v>
      </c>
      <c r="D411" s="353"/>
      <c r="E411" s="353"/>
      <c r="F411" s="353"/>
      <c r="G411" s="347" t="s">
        <v>905</v>
      </c>
      <c r="H411" s="104"/>
      <c r="I411" s="360" t="s">
        <v>791</v>
      </c>
    </row>
    <row r="412" spans="2:9" s="108" customFormat="1" x14ac:dyDescent="0.2">
      <c r="B412" s="117"/>
      <c r="C412" s="105" t="s">
        <v>131</v>
      </c>
      <c r="D412" s="105" t="s">
        <v>84</v>
      </c>
      <c r="E412" s="105" t="s">
        <v>51</v>
      </c>
      <c r="F412" s="105">
        <v>1605</v>
      </c>
      <c r="G412" s="348"/>
      <c r="H412" s="92" t="s">
        <v>291</v>
      </c>
      <c r="I412" s="361"/>
    </row>
    <row r="413" spans="2:9" s="108" customFormat="1" x14ac:dyDescent="0.2">
      <c r="B413" s="117"/>
      <c r="C413" s="105" t="s">
        <v>131</v>
      </c>
      <c r="D413" s="93" t="s">
        <v>219</v>
      </c>
      <c r="E413" s="105" t="s">
        <v>51</v>
      </c>
      <c r="F413" s="105">
        <v>1400</v>
      </c>
      <c r="G413" s="348"/>
      <c r="H413" s="92"/>
      <c r="I413" s="361"/>
    </row>
    <row r="414" spans="2:9" s="108" customFormat="1" ht="24" customHeight="1" x14ac:dyDescent="0.2">
      <c r="B414" s="119"/>
      <c r="C414" s="106" t="s">
        <v>131</v>
      </c>
      <c r="D414" s="106" t="s">
        <v>149</v>
      </c>
      <c r="E414" s="106" t="s">
        <v>6</v>
      </c>
      <c r="F414" s="106">
        <v>1320</v>
      </c>
      <c r="G414" s="349"/>
      <c r="H414" s="103"/>
      <c r="I414" s="362"/>
    </row>
    <row r="415" spans="2:9" s="108" customFormat="1" x14ac:dyDescent="0.2">
      <c r="B415" s="117">
        <v>89</v>
      </c>
      <c r="C415" s="353" t="s">
        <v>809</v>
      </c>
      <c r="D415" s="353"/>
      <c r="E415" s="353"/>
      <c r="F415" s="353"/>
      <c r="G415" s="347" t="s">
        <v>906</v>
      </c>
      <c r="H415" s="122"/>
      <c r="I415" s="360" t="s">
        <v>791</v>
      </c>
    </row>
    <row r="416" spans="2:9" s="108" customFormat="1" x14ac:dyDescent="0.2">
      <c r="B416" s="117"/>
      <c r="C416" s="105" t="s">
        <v>131</v>
      </c>
      <c r="D416" s="105" t="s">
        <v>84</v>
      </c>
      <c r="E416" s="105" t="s">
        <v>6</v>
      </c>
      <c r="F416" s="105">
        <v>682</v>
      </c>
      <c r="G416" s="348"/>
      <c r="H416" s="122" t="s">
        <v>291</v>
      </c>
      <c r="I416" s="361"/>
    </row>
    <row r="417" spans="2:9" s="108" customFormat="1" x14ac:dyDescent="0.2">
      <c r="B417" s="117"/>
      <c r="C417" s="105" t="s">
        <v>131</v>
      </c>
      <c r="D417" s="93" t="s">
        <v>219</v>
      </c>
      <c r="E417" s="105" t="s">
        <v>6</v>
      </c>
      <c r="F417" s="105">
        <v>356</v>
      </c>
      <c r="G417" s="348"/>
      <c r="H417" s="122"/>
      <c r="I417" s="361"/>
    </row>
    <row r="418" spans="2:9" s="108" customFormat="1" ht="24" customHeight="1" x14ac:dyDescent="0.2">
      <c r="B418" s="117"/>
      <c r="C418" s="105" t="s">
        <v>131</v>
      </c>
      <c r="D418" s="105" t="s">
        <v>149</v>
      </c>
      <c r="E418" s="105" t="s">
        <v>6</v>
      </c>
      <c r="F418" s="105">
        <v>700</v>
      </c>
      <c r="G418" s="349"/>
      <c r="H418" s="122"/>
      <c r="I418" s="362"/>
    </row>
    <row r="419" spans="2:9" s="108" customFormat="1" x14ac:dyDescent="0.2">
      <c r="B419" s="110">
        <v>90</v>
      </c>
      <c r="C419" s="353" t="s">
        <v>809</v>
      </c>
      <c r="D419" s="353"/>
      <c r="E419" s="353"/>
      <c r="F419" s="353"/>
      <c r="G419" s="347" t="s">
        <v>907</v>
      </c>
      <c r="H419" s="104"/>
      <c r="I419" s="360" t="s">
        <v>791</v>
      </c>
    </row>
    <row r="420" spans="2:9" s="108" customFormat="1" x14ac:dyDescent="0.2">
      <c r="B420" s="117"/>
      <c r="C420" s="105" t="s">
        <v>131</v>
      </c>
      <c r="D420" s="105" t="s">
        <v>84</v>
      </c>
      <c r="E420" s="105" t="s">
        <v>51</v>
      </c>
      <c r="F420" s="105">
        <v>400</v>
      </c>
      <c r="G420" s="348"/>
      <c r="H420" s="92" t="s">
        <v>291</v>
      </c>
      <c r="I420" s="361"/>
    </row>
    <row r="421" spans="2:9" s="108" customFormat="1" x14ac:dyDescent="0.2">
      <c r="B421" s="117"/>
      <c r="C421" s="105" t="s">
        <v>131</v>
      </c>
      <c r="D421" s="93" t="s">
        <v>219</v>
      </c>
      <c r="E421" s="105" t="s">
        <v>6</v>
      </c>
      <c r="F421" s="105">
        <v>12</v>
      </c>
      <c r="G421" s="348"/>
      <c r="H421" s="92"/>
      <c r="I421" s="361"/>
    </row>
    <row r="422" spans="2:9" s="108" customFormat="1" ht="22.5" customHeight="1" x14ac:dyDescent="0.2">
      <c r="B422" s="119"/>
      <c r="C422" s="106" t="s">
        <v>131</v>
      </c>
      <c r="D422" s="106" t="s">
        <v>149</v>
      </c>
      <c r="E422" s="106" t="s">
        <v>6</v>
      </c>
      <c r="F422" s="106">
        <v>3</v>
      </c>
      <c r="G422" s="349"/>
      <c r="H422" s="103"/>
      <c r="I422" s="362"/>
    </row>
    <row r="423" spans="2:9" s="108" customFormat="1" x14ac:dyDescent="0.2">
      <c r="B423" s="117">
        <v>91</v>
      </c>
      <c r="C423" s="353" t="s">
        <v>809</v>
      </c>
      <c r="D423" s="353"/>
      <c r="E423" s="353"/>
      <c r="F423" s="353"/>
      <c r="G423" s="347" t="s">
        <v>908</v>
      </c>
      <c r="H423" s="122"/>
      <c r="I423" s="357" t="s">
        <v>794</v>
      </c>
    </row>
    <row r="424" spans="2:9" s="108" customFormat="1" x14ac:dyDescent="0.2">
      <c r="B424" s="117"/>
      <c r="C424" s="105" t="s">
        <v>131</v>
      </c>
      <c r="D424" s="105" t="s">
        <v>298</v>
      </c>
      <c r="E424" s="105" t="s">
        <v>194</v>
      </c>
      <c r="F424" s="105">
        <v>0.4</v>
      </c>
      <c r="G424" s="348"/>
      <c r="H424" s="122" t="s">
        <v>291</v>
      </c>
      <c r="I424" s="358"/>
    </row>
    <row r="425" spans="2:9" s="108" customFormat="1" x14ac:dyDescent="0.2">
      <c r="B425" s="117"/>
      <c r="C425" s="105" t="s">
        <v>131</v>
      </c>
      <c r="D425" s="105" t="s">
        <v>299</v>
      </c>
      <c r="E425" s="105" t="s">
        <v>194</v>
      </c>
      <c r="F425" s="105">
        <v>2.6</v>
      </c>
      <c r="G425" s="348"/>
      <c r="H425" s="122"/>
      <c r="I425" s="358"/>
    </row>
    <row r="426" spans="2:9" s="108" customFormat="1" ht="23.25" customHeight="1" x14ac:dyDescent="0.2">
      <c r="B426" s="117"/>
      <c r="C426" s="105" t="s">
        <v>131</v>
      </c>
      <c r="D426" s="105" t="s">
        <v>300</v>
      </c>
      <c r="E426" s="105" t="s">
        <v>194</v>
      </c>
      <c r="F426" s="105">
        <v>1.5</v>
      </c>
      <c r="G426" s="349"/>
      <c r="H426" s="122"/>
      <c r="I426" s="359"/>
    </row>
    <row r="427" spans="2:9" s="108" customFormat="1" x14ac:dyDescent="0.2">
      <c r="B427" s="110">
        <v>92</v>
      </c>
      <c r="C427" s="353" t="s">
        <v>809</v>
      </c>
      <c r="D427" s="353"/>
      <c r="E427" s="353"/>
      <c r="F427" s="353"/>
      <c r="G427" s="347" t="s">
        <v>909</v>
      </c>
      <c r="H427" s="104"/>
      <c r="I427" s="354" t="s">
        <v>797</v>
      </c>
    </row>
    <row r="428" spans="2:9" s="108" customFormat="1" x14ac:dyDescent="0.2">
      <c r="B428" s="117"/>
      <c r="C428" s="105" t="s">
        <v>17</v>
      </c>
      <c r="D428" s="105" t="s">
        <v>302</v>
      </c>
      <c r="E428" s="105" t="s">
        <v>194</v>
      </c>
      <c r="F428" s="105">
        <v>52.5</v>
      </c>
      <c r="G428" s="348"/>
      <c r="H428" s="92" t="s">
        <v>291</v>
      </c>
      <c r="I428" s="355"/>
    </row>
    <row r="429" spans="2:9" s="108" customFormat="1" x14ac:dyDescent="0.2">
      <c r="B429" s="117"/>
      <c r="C429" s="105" t="s">
        <v>301</v>
      </c>
      <c r="D429" s="105" t="s">
        <v>303</v>
      </c>
      <c r="E429" s="105" t="s">
        <v>194</v>
      </c>
      <c r="F429" s="105">
        <v>33.6</v>
      </c>
      <c r="G429" s="348"/>
      <c r="H429" s="92"/>
      <c r="I429" s="355"/>
    </row>
    <row r="430" spans="2:9" s="108" customFormat="1" ht="26.25" customHeight="1" x14ac:dyDescent="0.2">
      <c r="B430" s="119"/>
      <c r="C430" s="106" t="s">
        <v>126</v>
      </c>
      <c r="D430" s="106" t="s">
        <v>304</v>
      </c>
      <c r="E430" s="106" t="s">
        <v>305</v>
      </c>
      <c r="F430" s="106">
        <v>14.9</v>
      </c>
      <c r="G430" s="349"/>
      <c r="H430" s="103"/>
      <c r="I430" s="356"/>
    </row>
    <row r="431" spans="2:9" s="108" customFormat="1" x14ac:dyDescent="0.2">
      <c r="B431" s="117">
        <v>93</v>
      </c>
      <c r="C431" s="351" t="s">
        <v>829</v>
      </c>
      <c r="D431" s="351"/>
      <c r="E431" s="351"/>
      <c r="F431" s="351"/>
      <c r="G431" s="347" t="s">
        <v>767</v>
      </c>
      <c r="H431" s="122"/>
      <c r="I431" s="360" t="s">
        <v>795</v>
      </c>
    </row>
    <row r="432" spans="2:9" s="108" customFormat="1" x14ac:dyDescent="0.2">
      <c r="B432" s="117"/>
      <c r="C432" s="105" t="s">
        <v>131</v>
      </c>
      <c r="D432" s="105" t="s">
        <v>148</v>
      </c>
      <c r="E432" s="105" t="s">
        <v>194</v>
      </c>
      <c r="F432" s="105">
        <v>21.2</v>
      </c>
      <c r="G432" s="348"/>
      <c r="H432" s="122" t="s">
        <v>291</v>
      </c>
      <c r="I432" s="361"/>
    </row>
    <row r="433" spans="1:10" s="108" customFormat="1" ht="33.75" customHeight="1" x14ac:dyDescent="0.2">
      <c r="B433" s="117"/>
      <c r="C433" s="105" t="s">
        <v>131</v>
      </c>
      <c r="D433" s="105" t="s">
        <v>294</v>
      </c>
      <c r="E433" s="105" t="s">
        <v>194</v>
      </c>
      <c r="F433" s="105">
        <v>81.900000000000006</v>
      </c>
      <c r="G433" s="349"/>
      <c r="H433" s="122"/>
      <c r="I433" s="362"/>
    </row>
    <row r="434" spans="1:10" s="108" customFormat="1" x14ac:dyDescent="0.2">
      <c r="B434" s="110">
        <v>94</v>
      </c>
      <c r="C434" s="351" t="s">
        <v>830</v>
      </c>
      <c r="D434" s="351"/>
      <c r="E434" s="351"/>
      <c r="F434" s="351"/>
      <c r="G434" s="347" t="s">
        <v>877</v>
      </c>
      <c r="H434" s="104"/>
      <c r="I434" s="357" t="s">
        <v>793</v>
      </c>
    </row>
    <row r="435" spans="1:10" s="108" customFormat="1" x14ac:dyDescent="0.2">
      <c r="B435" s="117"/>
      <c r="C435" s="105" t="s">
        <v>131</v>
      </c>
      <c r="D435" s="105" t="s">
        <v>148</v>
      </c>
      <c r="E435" s="97" t="s">
        <v>118</v>
      </c>
      <c r="F435" s="105">
        <v>30.4</v>
      </c>
      <c r="G435" s="348"/>
      <c r="H435" s="92" t="s">
        <v>291</v>
      </c>
      <c r="I435" s="358"/>
    </row>
    <row r="436" spans="1:10" s="108" customFormat="1" ht="36.75" customHeight="1" x14ac:dyDescent="0.2">
      <c r="B436" s="119"/>
      <c r="C436" s="106" t="s">
        <v>131</v>
      </c>
      <c r="D436" s="106" t="s">
        <v>290</v>
      </c>
      <c r="E436" s="100" t="s">
        <v>118</v>
      </c>
      <c r="F436" s="106">
        <v>6.1</v>
      </c>
      <c r="G436" s="349"/>
      <c r="H436" s="103"/>
      <c r="I436" s="359"/>
    </row>
    <row r="437" spans="1:10" s="108" customFormat="1" x14ac:dyDescent="0.2">
      <c r="B437" s="117">
        <v>95</v>
      </c>
      <c r="C437" s="351" t="s">
        <v>831</v>
      </c>
      <c r="D437" s="351"/>
      <c r="E437" s="351"/>
      <c r="F437" s="351"/>
      <c r="G437" s="347" t="s">
        <v>910</v>
      </c>
      <c r="H437" s="122"/>
      <c r="I437" s="357" t="s">
        <v>793</v>
      </c>
    </row>
    <row r="438" spans="1:10" s="108" customFormat="1" x14ac:dyDescent="0.2">
      <c r="B438" s="117"/>
      <c r="C438" s="105" t="s">
        <v>131</v>
      </c>
      <c r="D438" s="105" t="s">
        <v>148</v>
      </c>
      <c r="E438" s="97" t="s">
        <v>118</v>
      </c>
      <c r="F438" s="105">
        <v>18.899999999999999</v>
      </c>
      <c r="G438" s="348"/>
      <c r="H438" s="122" t="s">
        <v>291</v>
      </c>
      <c r="I438" s="358"/>
    </row>
    <row r="439" spans="1:10" s="108" customFormat="1" ht="34.5" customHeight="1" x14ac:dyDescent="0.2">
      <c r="B439" s="117"/>
      <c r="C439" s="105" t="s">
        <v>131</v>
      </c>
      <c r="D439" s="105" t="s">
        <v>290</v>
      </c>
      <c r="E439" s="105" t="s">
        <v>306</v>
      </c>
      <c r="F439" s="105">
        <v>15.7</v>
      </c>
      <c r="G439" s="349"/>
      <c r="H439" s="122"/>
      <c r="I439" s="359"/>
    </row>
    <row r="440" spans="1:10" s="108" customFormat="1" x14ac:dyDescent="0.2">
      <c r="B440" s="110">
        <v>96</v>
      </c>
      <c r="C440" s="351" t="s">
        <v>832</v>
      </c>
      <c r="D440" s="351"/>
      <c r="E440" s="351"/>
      <c r="F440" s="351"/>
      <c r="G440" s="347" t="s">
        <v>896</v>
      </c>
      <c r="H440" s="104"/>
      <c r="I440" s="360" t="s">
        <v>659</v>
      </c>
    </row>
    <row r="441" spans="1:10" s="108" customFormat="1" x14ac:dyDescent="0.2">
      <c r="B441" s="123"/>
      <c r="C441" s="105" t="s">
        <v>154</v>
      </c>
      <c r="D441" s="105" t="s">
        <v>84</v>
      </c>
      <c r="E441" s="97" t="s">
        <v>32</v>
      </c>
      <c r="F441" s="105">
        <v>11</v>
      </c>
      <c r="G441" s="348"/>
      <c r="H441" s="92" t="s">
        <v>336</v>
      </c>
      <c r="I441" s="361"/>
    </row>
    <row r="442" spans="1:10" s="108" customFormat="1" x14ac:dyDescent="0.2">
      <c r="B442" s="117"/>
      <c r="C442" s="105" t="s">
        <v>18</v>
      </c>
      <c r="D442" s="105" t="s">
        <v>308</v>
      </c>
      <c r="E442" s="97" t="s">
        <v>32</v>
      </c>
      <c r="F442" s="105">
        <v>12</v>
      </c>
      <c r="G442" s="348"/>
      <c r="H442" s="92"/>
      <c r="I442" s="361"/>
    </row>
    <row r="443" spans="1:10" s="108" customFormat="1" x14ac:dyDescent="0.2">
      <c r="B443" s="117"/>
      <c r="C443" s="105" t="s">
        <v>19</v>
      </c>
      <c r="D443" s="105" t="s">
        <v>309</v>
      </c>
      <c r="E443" s="97" t="s">
        <v>32</v>
      </c>
      <c r="F443" s="105">
        <v>3</v>
      </c>
      <c r="G443" s="348"/>
      <c r="H443" s="92"/>
      <c r="I443" s="361"/>
    </row>
    <row r="444" spans="1:10" s="108" customFormat="1" x14ac:dyDescent="0.2">
      <c r="B444" s="117"/>
      <c r="C444" s="105" t="s">
        <v>20</v>
      </c>
      <c r="D444" s="105" t="s">
        <v>310</v>
      </c>
      <c r="E444" s="105" t="s">
        <v>6</v>
      </c>
      <c r="F444" s="105">
        <v>1</v>
      </c>
      <c r="G444" s="348"/>
      <c r="H444" s="92"/>
      <c r="I444" s="361"/>
    </row>
    <row r="445" spans="1:10" s="108" customFormat="1" x14ac:dyDescent="0.2">
      <c r="B445" s="119"/>
      <c r="C445" s="106" t="s">
        <v>21</v>
      </c>
      <c r="D445" s="106" t="s">
        <v>311</v>
      </c>
      <c r="E445" s="106" t="s">
        <v>6</v>
      </c>
      <c r="F445" s="106">
        <v>2</v>
      </c>
      <c r="G445" s="349"/>
      <c r="H445" s="103"/>
      <c r="I445" s="362"/>
    </row>
    <row r="446" spans="1:10" s="108" customFormat="1" ht="15" customHeight="1" x14ac:dyDescent="0.2">
      <c r="A446" s="102"/>
      <c r="B446" s="117">
        <v>97</v>
      </c>
      <c r="C446" s="352" t="s">
        <v>650</v>
      </c>
      <c r="D446" s="352"/>
      <c r="E446" s="352"/>
      <c r="F446" s="352"/>
      <c r="G446" s="344" t="s">
        <v>911</v>
      </c>
      <c r="H446" s="122"/>
      <c r="I446" s="360" t="s">
        <v>659</v>
      </c>
      <c r="J446" s="102"/>
    </row>
    <row r="447" spans="1:10" s="108" customFormat="1" x14ac:dyDescent="0.2">
      <c r="A447" s="102"/>
      <c r="B447" s="117"/>
      <c r="C447" s="105" t="s">
        <v>154</v>
      </c>
      <c r="D447" s="105" t="s">
        <v>84</v>
      </c>
      <c r="E447" s="105" t="s">
        <v>306</v>
      </c>
      <c r="F447" s="105">
        <v>76</v>
      </c>
      <c r="G447" s="345"/>
      <c r="H447" s="122" t="s">
        <v>336</v>
      </c>
      <c r="I447" s="361"/>
      <c r="J447" s="102"/>
    </row>
    <row r="448" spans="1:10" s="108" customFormat="1" x14ac:dyDescent="0.2">
      <c r="A448" s="102"/>
      <c r="B448" s="117"/>
      <c r="C448" s="105" t="s">
        <v>18</v>
      </c>
      <c r="D448" s="93" t="s">
        <v>316</v>
      </c>
      <c r="E448" s="105" t="s">
        <v>194</v>
      </c>
      <c r="F448" s="105">
        <v>73</v>
      </c>
      <c r="G448" s="345"/>
      <c r="H448" s="122"/>
      <c r="I448" s="361"/>
      <c r="J448" s="102"/>
    </row>
    <row r="449" spans="1:10" s="108" customFormat="1" x14ac:dyDescent="0.2">
      <c r="A449" s="102"/>
      <c r="B449" s="117"/>
      <c r="C449" s="105" t="s">
        <v>19</v>
      </c>
      <c r="D449" s="105" t="s">
        <v>312</v>
      </c>
      <c r="E449" s="105" t="s">
        <v>194</v>
      </c>
      <c r="F449" s="105">
        <v>16</v>
      </c>
      <c r="G449" s="345"/>
      <c r="H449" s="122"/>
      <c r="I449" s="361"/>
      <c r="J449" s="102"/>
    </row>
    <row r="450" spans="1:10" s="108" customFormat="1" x14ac:dyDescent="0.2">
      <c r="A450" s="102"/>
      <c r="B450" s="117"/>
      <c r="C450" s="105" t="s">
        <v>20</v>
      </c>
      <c r="D450" s="105" t="s">
        <v>313</v>
      </c>
      <c r="E450" s="105" t="s">
        <v>194</v>
      </c>
      <c r="F450" s="105">
        <v>28</v>
      </c>
      <c r="G450" s="345"/>
      <c r="H450" s="122"/>
      <c r="I450" s="361"/>
      <c r="J450" s="102"/>
    </row>
    <row r="451" spans="1:10" s="108" customFormat="1" x14ac:dyDescent="0.2">
      <c r="A451" s="102"/>
      <c r="B451" s="117"/>
      <c r="C451" s="105" t="s">
        <v>21</v>
      </c>
      <c r="D451" s="105" t="s">
        <v>314</v>
      </c>
      <c r="E451" s="105" t="s">
        <v>194</v>
      </c>
      <c r="F451" s="105">
        <v>30</v>
      </c>
      <c r="G451" s="345"/>
      <c r="H451" s="122"/>
      <c r="I451" s="361"/>
      <c r="J451" s="102"/>
    </row>
    <row r="452" spans="1:10" s="108" customFormat="1" x14ac:dyDescent="0.2">
      <c r="A452" s="102"/>
      <c r="B452" s="117"/>
      <c r="C452" s="105" t="s">
        <v>22</v>
      </c>
      <c r="D452" s="105" t="s">
        <v>315</v>
      </c>
      <c r="E452" s="105" t="s">
        <v>194</v>
      </c>
      <c r="F452" s="105">
        <v>8</v>
      </c>
      <c r="G452" s="345"/>
      <c r="H452" s="122"/>
      <c r="I452" s="361"/>
      <c r="J452" s="102"/>
    </row>
    <row r="453" spans="1:10" s="108" customFormat="1" x14ac:dyDescent="0.2">
      <c r="B453" s="117"/>
      <c r="C453" s="105" t="s">
        <v>22</v>
      </c>
      <c r="D453" s="105" t="s">
        <v>315</v>
      </c>
      <c r="E453" s="105" t="s">
        <v>194</v>
      </c>
      <c r="F453" s="105">
        <v>8</v>
      </c>
      <c r="G453" s="346"/>
      <c r="H453" s="122"/>
      <c r="I453" s="362"/>
    </row>
    <row r="454" spans="1:10" s="108" customFormat="1" x14ac:dyDescent="0.2">
      <c r="B454" s="110">
        <v>98</v>
      </c>
      <c r="C454" s="351" t="s">
        <v>651</v>
      </c>
      <c r="D454" s="351"/>
      <c r="E454" s="351"/>
      <c r="F454" s="351"/>
      <c r="G454" s="347" t="s">
        <v>912</v>
      </c>
      <c r="H454" s="104"/>
      <c r="I454" s="360" t="s">
        <v>659</v>
      </c>
    </row>
    <row r="455" spans="1:10" s="108" customFormat="1" x14ac:dyDescent="0.2">
      <c r="B455" s="117"/>
      <c r="C455" s="105" t="s">
        <v>154</v>
      </c>
      <c r="D455" s="105" t="s">
        <v>100</v>
      </c>
      <c r="E455" s="105" t="s">
        <v>194</v>
      </c>
      <c r="F455" s="105">
        <v>83</v>
      </c>
      <c r="G455" s="348"/>
      <c r="H455" s="92" t="s">
        <v>336</v>
      </c>
      <c r="I455" s="361"/>
    </row>
    <row r="456" spans="1:10" s="108" customFormat="1" x14ac:dyDescent="0.2">
      <c r="B456" s="117"/>
      <c r="C456" s="105" t="s">
        <v>18</v>
      </c>
      <c r="D456" s="93" t="s">
        <v>317</v>
      </c>
      <c r="E456" s="105" t="s">
        <v>194</v>
      </c>
      <c r="F456" s="105">
        <v>41</v>
      </c>
      <c r="G456" s="348"/>
      <c r="H456" s="92"/>
      <c r="I456" s="361"/>
    </row>
    <row r="457" spans="1:10" s="108" customFormat="1" x14ac:dyDescent="0.2">
      <c r="B457" s="117"/>
      <c r="C457" s="105" t="s">
        <v>75</v>
      </c>
      <c r="D457" s="105" t="s">
        <v>318</v>
      </c>
      <c r="E457" s="105" t="s">
        <v>194</v>
      </c>
      <c r="F457" s="105">
        <v>41</v>
      </c>
      <c r="G457" s="348"/>
      <c r="H457" s="92"/>
      <c r="I457" s="361"/>
    </row>
    <row r="458" spans="1:10" s="108" customFormat="1" x14ac:dyDescent="0.2">
      <c r="B458" s="117"/>
      <c r="C458" s="105" t="s">
        <v>76</v>
      </c>
      <c r="D458" s="105" t="s">
        <v>319</v>
      </c>
      <c r="E458" s="105" t="s">
        <v>194</v>
      </c>
      <c r="F458" s="105">
        <v>22</v>
      </c>
      <c r="G458" s="348"/>
      <c r="H458" s="92"/>
      <c r="I458" s="361"/>
    </row>
    <row r="459" spans="1:10" s="108" customFormat="1" x14ac:dyDescent="0.2">
      <c r="B459" s="117"/>
      <c r="C459" s="105" t="s">
        <v>77</v>
      </c>
      <c r="D459" s="105" t="s">
        <v>320</v>
      </c>
      <c r="E459" s="105" t="s">
        <v>194</v>
      </c>
      <c r="F459" s="105">
        <v>23</v>
      </c>
      <c r="G459" s="348"/>
      <c r="H459" s="92"/>
      <c r="I459" s="361"/>
    </row>
    <row r="460" spans="1:10" s="108" customFormat="1" x14ac:dyDescent="0.2">
      <c r="B460" s="119"/>
      <c r="C460" s="106" t="s">
        <v>188</v>
      </c>
      <c r="D460" s="106" t="s">
        <v>321</v>
      </c>
      <c r="E460" s="106" t="s">
        <v>194</v>
      </c>
      <c r="F460" s="106">
        <v>9</v>
      </c>
      <c r="G460" s="349"/>
      <c r="H460" s="103"/>
      <c r="I460" s="362"/>
    </row>
    <row r="461" spans="1:10" s="108" customFormat="1" x14ac:dyDescent="0.2">
      <c r="A461" s="102"/>
      <c r="B461" s="117">
        <v>99</v>
      </c>
      <c r="C461" s="352" t="s">
        <v>651</v>
      </c>
      <c r="D461" s="352"/>
      <c r="E461" s="352"/>
      <c r="F461" s="352"/>
      <c r="G461" s="345" t="s">
        <v>723</v>
      </c>
      <c r="H461" s="122"/>
      <c r="I461" s="360" t="s">
        <v>660</v>
      </c>
      <c r="J461" s="102"/>
    </row>
    <row r="462" spans="1:10" s="108" customFormat="1" x14ac:dyDescent="0.2">
      <c r="A462" s="102"/>
      <c r="B462" s="117"/>
      <c r="C462" s="105" t="s">
        <v>567</v>
      </c>
      <c r="D462" s="105" t="s">
        <v>62</v>
      </c>
      <c r="E462" s="105" t="s">
        <v>194</v>
      </c>
      <c r="F462" s="105">
        <v>14</v>
      </c>
      <c r="G462" s="345"/>
      <c r="H462" s="122" t="s">
        <v>336</v>
      </c>
      <c r="I462" s="361"/>
      <c r="J462" s="102"/>
    </row>
    <row r="463" spans="1:10" s="108" customFormat="1" x14ac:dyDescent="0.2">
      <c r="A463" s="102"/>
      <c r="B463" s="117"/>
      <c r="C463" s="105" t="s">
        <v>19</v>
      </c>
      <c r="D463" s="105" t="s">
        <v>331</v>
      </c>
      <c r="E463" s="105" t="s">
        <v>194</v>
      </c>
      <c r="F463" s="105">
        <v>14</v>
      </c>
      <c r="G463" s="345"/>
      <c r="H463" s="122"/>
      <c r="I463" s="361"/>
      <c r="J463" s="102"/>
    </row>
    <row r="464" spans="1:10" s="108" customFormat="1" ht="21.75" customHeight="1" x14ac:dyDescent="0.2">
      <c r="A464" s="102"/>
      <c r="B464" s="117"/>
      <c r="C464" s="105" t="s">
        <v>75</v>
      </c>
      <c r="D464" s="105" t="s">
        <v>332</v>
      </c>
      <c r="E464" s="105" t="s">
        <v>194</v>
      </c>
      <c r="F464" s="105">
        <v>2</v>
      </c>
      <c r="G464" s="345"/>
      <c r="H464" s="122"/>
      <c r="I464" s="362"/>
      <c r="J464" s="102"/>
    </row>
    <row r="465" spans="1:10" s="108" customFormat="1" x14ac:dyDescent="0.2">
      <c r="A465" s="102"/>
      <c r="B465" s="110">
        <v>100</v>
      </c>
      <c r="C465" s="351" t="s">
        <v>652</v>
      </c>
      <c r="D465" s="351"/>
      <c r="E465" s="351"/>
      <c r="F465" s="351"/>
      <c r="G465" s="344" t="s">
        <v>724</v>
      </c>
      <c r="H465" s="104"/>
      <c r="I465" s="360" t="s">
        <v>660</v>
      </c>
      <c r="J465" s="102"/>
    </row>
    <row r="466" spans="1:10" s="108" customFormat="1" x14ac:dyDescent="0.2">
      <c r="A466" s="102"/>
      <c r="B466" s="117"/>
      <c r="C466" s="105" t="s">
        <v>154</v>
      </c>
      <c r="D466" s="105" t="s">
        <v>100</v>
      </c>
      <c r="E466" s="105" t="s">
        <v>186</v>
      </c>
      <c r="F466" s="105">
        <v>39</v>
      </c>
      <c r="G466" s="345"/>
      <c r="H466" s="92" t="s">
        <v>336</v>
      </c>
      <c r="I466" s="361"/>
      <c r="J466" s="102"/>
    </row>
    <row r="467" spans="1:10" s="108" customFormat="1" x14ac:dyDescent="0.2">
      <c r="A467" s="102"/>
      <c r="B467" s="117"/>
      <c r="C467" s="105" t="s">
        <v>106</v>
      </c>
      <c r="D467" s="93" t="s">
        <v>317</v>
      </c>
      <c r="E467" s="105" t="s">
        <v>186</v>
      </c>
      <c r="F467" s="105">
        <v>11</v>
      </c>
      <c r="G467" s="345"/>
      <c r="H467" s="92"/>
      <c r="I467" s="361"/>
      <c r="J467" s="102"/>
    </row>
    <row r="468" spans="1:10" s="108" customFormat="1" x14ac:dyDescent="0.2">
      <c r="A468" s="102"/>
      <c r="B468" s="117"/>
      <c r="C468" s="105" t="s">
        <v>18</v>
      </c>
      <c r="D468" s="105" t="s">
        <v>318</v>
      </c>
      <c r="E468" s="105" t="s">
        <v>186</v>
      </c>
      <c r="F468" s="105">
        <v>5</v>
      </c>
      <c r="G468" s="345"/>
      <c r="H468" s="92"/>
      <c r="I468" s="361"/>
      <c r="J468" s="102"/>
    </row>
    <row r="469" spans="1:10" s="108" customFormat="1" x14ac:dyDescent="0.2">
      <c r="A469" s="102"/>
      <c r="B469" s="117"/>
      <c r="C469" s="105" t="s">
        <v>19</v>
      </c>
      <c r="D469" s="105" t="s">
        <v>319</v>
      </c>
      <c r="E469" s="105" t="s">
        <v>221</v>
      </c>
      <c r="F469" s="105">
        <v>1</v>
      </c>
      <c r="G469" s="345"/>
      <c r="H469" s="92"/>
      <c r="I469" s="361"/>
      <c r="J469" s="102"/>
    </row>
    <row r="470" spans="1:10" s="108" customFormat="1" x14ac:dyDescent="0.2">
      <c r="A470" s="102"/>
      <c r="B470" s="117"/>
      <c r="C470" s="105" t="s">
        <v>75</v>
      </c>
      <c r="D470" s="105" t="s">
        <v>320</v>
      </c>
      <c r="E470" s="105" t="s">
        <v>221</v>
      </c>
      <c r="F470" s="105">
        <v>5</v>
      </c>
      <c r="G470" s="345"/>
      <c r="H470" s="92"/>
      <c r="I470" s="361"/>
      <c r="J470" s="102"/>
    </row>
    <row r="471" spans="1:10" s="108" customFormat="1" x14ac:dyDescent="0.2">
      <c r="A471" s="102"/>
      <c r="B471" s="117"/>
      <c r="C471" s="105" t="s">
        <v>76</v>
      </c>
      <c r="D471" s="105" t="s">
        <v>321</v>
      </c>
      <c r="E471" s="105" t="s">
        <v>221</v>
      </c>
      <c r="F471" s="105">
        <v>18</v>
      </c>
      <c r="G471" s="345"/>
      <c r="H471" s="92"/>
      <c r="I471" s="361"/>
      <c r="J471" s="102"/>
    </row>
    <row r="472" spans="1:10" s="108" customFormat="1" x14ac:dyDescent="0.2">
      <c r="A472" s="102"/>
      <c r="B472" s="119"/>
      <c r="C472" s="106" t="s">
        <v>77</v>
      </c>
      <c r="D472" s="106" t="s">
        <v>568</v>
      </c>
      <c r="E472" s="106" t="s">
        <v>221</v>
      </c>
      <c r="F472" s="106">
        <v>18</v>
      </c>
      <c r="G472" s="346"/>
      <c r="H472" s="103"/>
      <c r="I472" s="362"/>
      <c r="J472" s="102"/>
    </row>
    <row r="473" spans="1:10" s="108" customFormat="1" x14ac:dyDescent="0.2">
      <c r="A473" s="102"/>
      <c r="B473" s="117">
        <v>101</v>
      </c>
      <c r="C473" s="352" t="s">
        <v>653</v>
      </c>
      <c r="D473" s="352"/>
      <c r="E473" s="352"/>
      <c r="F473" s="352"/>
      <c r="G473" s="345" t="s">
        <v>725</v>
      </c>
      <c r="H473" s="122"/>
      <c r="I473" s="360" t="s">
        <v>661</v>
      </c>
      <c r="J473" s="102"/>
    </row>
    <row r="474" spans="1:10" s="108" customFormat="1" x14ac:dyDescent="0.2">
      <c r="A474" s="102"/>
      <c r="B474" s="117"/>
      <c r="C474" s="105" t="s">
        <v>131</v>
      </c>
      <c r="D474" s="105" t="s">
        <v>158</v>
      </c>
      <c r="E474" s="105" t="s">
        <v>186</v>
      </c>
      <c r="F474" s="105">
        <v>203</v>
      </c>
      <c r="G474" s="345"/>
      <c r="H474" s="122" t="s">
        <v>336</v>
      </c>
      <c r="I474" s="361"/>
      <c r="J474" s="102"/>
    </row>
    <row r="475" spans="1:10" s="108" customFormat="1" ht="34.5" customHeight="1" x14ac:dyDescent="0.2">
      <c r="A475" s="102"/>
      <c r="B475" s="117"/>
      <c r="C475" s="105" t="s">
        <v>131</v>
      </c>
      <c r="D475" s="105" t="s">
        <v>70</v>
      </c>
      <c r="E475" s="105" t="s">
        <v>32</v>
      </c>
      <c r="F475" s="105">
        <v>154</v>
      </c>
      <c r="G475" s="345"/>
      <c r="H475" s="122"/>
      <c r="I475" s="362"/>
      <c r="J475" s="102"/>
    </row>
    <row r="476" spans="1:10" s="108" customFormat="1" x14ac:dyDescent="0.2">
      <c r="A476" s="102"/>
      <c r="B476" s="110">
        <v>102</v>
      </c>
      <c r="C476" s="351" t="s">
        <v>654</v>
      </c>
      <c r="D476" s="351"/>
      <c r="E476" s="351"/>
      <c r="F476" s="351"/>
      <c r="G476" s="344" t="s">
        <v>726</v>
      </c>
      <c r="H476" s="104"/>
      <c r="I476" s="360" t="s">
        <v>661</v>
      </c>
      <c r="J476" s="102"/>
    </row>
    <row r="477" spans="1:10" s="108" customFormat="1" x14ac:dyDescent="0.2">
      <c r="A477" s="102"/>
      <c r="B477" s="117"/>
      <c r="C477" s="105" t="s">
        <v>131</v>
      </c>
      <c r="D477" s="105" t="s">
        <v>158</v>
      </c>
      <c r="E477" s="105" t="s">
        <v>186</v>
      </c>
      <c r="F477" s="105">
        <v>28</v>
      </c>
      <c r="G477" s="345"/>
      <c r="H477" s="92" t="s">
        <v>336</v>
      </c>
      <c r="I477" s="361"/>
      <c r="J477" s="102"/>
    </row>
    <row r="478" spans="1:10" s="108" customFormat="1" ht="33.75" customHeight="1" x14ac:dyDescent="0.2">
      <c r="A478" s="102"/>
      <c r="B478" s="119"/>
      <c r="C478" s="106" t="s">
        <v>131</v>
      </c>
      <c r="D478" s="106" t="s">
        <v>70</v>
      </c>
      <c r="E478" s="106" t="s">
        <v>32</v>
      </c>
      <c r="F478" s="106">
        <v>33</v>
      </c>
      <c r="G478" s="346"/>
      <c r="H478" s="103"/>
      <c r="I478" s="362"/>
      <c r="J478" s="102"/>
    </row>
    <row r="479" spans="1:10" s="108" customFormat="1" x14ac:dyDescent="0.2">
      <c r="A479" s="102"/>
      <c r="B479" s="117">
        <v>103</v>
      </c>
      <c r="C479" s="352" t="s">
        <v>655</v>
      </c>
      <c r="D479" s="352"/>
      <c r="E479" s="352"/>
      <c r="F479" s="352"/>
      <c r="G479" s="348" t="s">
        <v>727</v>
      </c>
      <c r="H479" s="122"/>
      <c r="I479" s="360" t="s">
        <v>659</v>
      </c>
      <c r="J479" s="102"/>
    </row>
    <row r="480" spans="1:10" s="108" customFormat="1" x14ac:dyDescent="0.2">
      <c r="A480" s="102"/>
      <c r="B480" s="117"/>
      <c r="C480" s="105" t="s">
        <v>154</v>
      </c>
      <c r="D480" s="105" t="s">
        <v>78</v>
      </c>
      <c r="E480" s="105" t="s">
        <v>194</v>
      </c>
      <c r="F480" s="105">
        <v>250</v>
      </c>
      <c r="G480" s="348"/>
      <c r="H480" s="122" t="s">
        <v>336</v>
      </c>
      <c r="I480" s="361"/>
      <c r="J480" s="102"/>
    </row>
    <row r="481" spans="1:10" s="108" customFormat="1" x14ac:dyDescent="0.2">
      <c r="A481" s="102"/>
      <c r="B481" s="117"/>
      <c r="C481" s="105" t="s">
        <v>18</v>
      </c>
      <c r="D481" s="93" t="s">
        <v>322</v>
      </c>
      <c r="E481" s="105" t="s">
        <v>194</v>
      </c>
      <c r="F481" s="105">
        <v>84</v>
      </c>
      <c r="G481" s="348"/>
      <c r="H481" s="122"/>
      <c r="I481" s="361"/>
      <c r="J481" s="102"/>
    </row>
    <row r="482" spans="1:10" s="108" customFormat="1" x14ac:dyDescent="0.2">
      <c r="A482" s="102"/>
      <c r="B482" s="117"/>
      <c r="C482" s="105" t="s">
        <v>19</v>
      </c>
      <c r="D482" s="105" t="s">
        <v>323</v>
      </c>
      <c r="E482" s="105" t="s">
        <v>194</v>
      </c>
      <c r="F482" s="105">
        <v>110</v>
      </c>
      <c r="G482" s="348"/>
      <c r="H482" s="122"/>
      <c r="I482" s="361"/>
      <c r="J482" s="102"/>
    </row>
    <row r="483" spans="1:10" s="108" customFormat="1" x14ac:dyDescent="0.2">
      <c r="A483" s="102"/>
      <c r="B483" s="117"/>
      <c r="C483" s="105" t="s">
        <v>75</v>
      </c>
      <c r="D483" s="105" t="s">
        <v>324</v>
      </c>
      <c r="E483" s="105" t="s">
        <v>194</v>
      </c>
      <c r="F483" s="105">
        <v>95</v>
      </c>
      <c r="G483" s="348"/>
      <c r="H483" s="122"/>
      <c r="I483" s="361"/>
      <c r="J483" s="102"/>
    </row>
    <row r="484" spans="1:10" s="108" customFormat="1" x14ac:dyDescent="0.2">
      <c r="A484" s="102"/>
      <c r="B484" s="117"/>
      <c r="C484" s="105" t="s">
        <v>76</v>
      </c>
      <c r="D484" s="105" t="s">
        <v>325</v>
      </c>
      <c r="E484" s="105" t="s">
        <v>194</v>
      </c>
      <c r="F484" s="105">
        <v>51</v>
      </c>
      <c r="G484" s="348"/>
      <c r="H484" s="122"/>
      <c r="I484" s="361"/>
      <c r="J484" s="102"/>
    </row>
    <row r="485" spans="1:10" s="108" customFormat="1" x14ac:dyDescent="0.2">
      <c r="A485" s="102"/>
      <c r="B485" s="117"/>
      <c r="C485" s="105" t="s">
        <v>77</v>
      </c>
      <c r="D485" s="105" t="s">
        <v>326</v>
      </c>
      <c r="E485" s="105" t="s">
        <v>194</v>
      </c>
      <c r="F485" s="105">
        <v>50</v>
      </c>
      <c r="G485" s="348"/>
      <c r="H485" s="122"/>
      <c r="I485" s="362"/>
      <c r="J485" s="102"/>
    </row>
    <row r="486" spans="1:10" s="108" customFormat="1" x14ac:dyDescent="0.2">
      <c r="A486" s="102"/>
      <c r="B486" s="110">
        <v>104</v>
      </c>
      <c r="C486" s="351" t="s">
        <v>656</v>
      </c>
      <c r="D486" s="351"/>
      <c r="E486" s="351"/>
      <c r="F486" s="351"/>
      <c r="G486" s="351"/>
      <c r="H486" s="104"/>
      <c r="I486" s="360" t="s">
        <v>662</v>
      </c>
      <c r="J486" s="102"/>
    </row>
    <row r="487" spans="1:10" s="108" customFormat="1" x14ac:dyDescent="0.2">
      <c r="A487" s="102"/>
      <c r="B487" s="117"/>
      <c r="C487" s="105" t="s">
        <v>17</v>
      </c>
      <c r="D487" s="105" t="s">
        <v>148</v>
      </c>
      <c r="E487" s="105" t="s">
        <v>194</v>
      </c>
      <c r="F487" s="105">
        <v>80</v>
      </c>
      <c r="G487" s="345" t="s">
        <v>728</v>
      </c>
      <c r="H487" s="92" t="s">
        <v>336</v>
      </c>
      <c r="I487" s="361"/>
      <c r="J487" s="102"/>
    </row>
    <row r="488" spans="1:10" s="108" customFormat="1" x14ac:dyDescent="0.2">
      <c r="A488" s="102"/>
      <c r="B488" s="117"/>
      <c r="C488" s="105" t="s">
        <v>18</v>
      </c>
      <c r="D488" s="105" t="s">
        <v>573</v>
      </c>
      <c r="E488" s="105" t="s">
        <v>194</v>
      </c>
      <c r="F488" s="105">
        <v>130</v>
      </c>
      <c r="G488" s="345"/>
      <c r="H488" s="92"/>
      <c r="I488" s="361"/>
      <c r="J488" s="102"/>
    </row>
    <row r="489" spans="1:10" s="108" customFormat="1" x14ac:dyDescent="0.2">
      <c r="A489" s="102"/>
      <c r="B489" s="117"/>
      <c r="C489" s="105" t="s">
        <v>19</v>
      </c>
      <c r="D489" s="105" t="s">
        <v>571</v>
      </c>
      <c r="E489" s="105" t="s">
        <v>194</v>
      </c>
      <c r="F489" s="105">
        <v>200</v>
      </c>
      <c r="G489" s="345"/>
      <c r="H489" s="92"/>
      <c r="I489" s="361"/>
      <c r="J489" s="102"/>
    </row>
    <row r="490" spans="1:10" s="108" customFormat="1" ht="18.75" customHeight="1" x14ac:dyDescent="0.2">
      <c r="A490" s="102"/>
      <c r="B490" s="119"/>
      <c r="C490" s="106" t="s">
        <v>75</v>
      </c>
      <c r="D490" s="106" t="s">
        <v>572</v>
      </c>
      <c r="E490" s="106" t="s">
        <v>194</v>
      </c>
      <c r="F490" s="106">
        <v>45</v>
      </c>
      <c r="G490" s="346"/>
      <c r="H490" s="103"/>
      <c r="I490" s="362"/>
      <c r="J490" s="102"/>
    </row>
    <row r="491" spans="1:10" s="108" customFormat="1" x14ac:dyDescent="0.2">
      <c r="A491" s="102"/>
      <c r="B491" s="117">
        <v>105</v>
      </c>
      <c r="C491" s="352" t="s">
        <v>656</v>
      </c>
      <c r="D491" s="352"/>
      <c r="E491" s="352"/>
      <c r="F491" s="352"/>
      <c r="G491" s="352"/>
      <c r="H491" s="122"/>
      <c r="I491" s="360" t="s">
        <v>662</v>
      </c>
      <c r="J491" s="102"/>
    </row>
    <row r="492" spans="1:10" s="108" customFormat="1" x14ac:dyDescent="0.2">
      <c r="A492" s="102"/>
      <c r="B492" s="117"/>
      <c r="C492" s="105" t="s">
        <v>17</v>
      </c>
      <c r="D492" s="105" t="s">
        <v>78</v>
      </c>
      <c r="E492" s="105" t="s">
        <v>6</v>
      </c>
      <c r="F492" s="105">
        <v>250</v>
      </c>
      <c r="G492" s="345" t="s">
        <v>729</v>
      </c>
      <c r="H492" s="122" t="s">
        <v>336</v>
      </c>
      <c r="I492" s="361"/>
      <c r="J492" s="102"/>
    </row>
    <row r="493" spans="1:10" s="108" customFormat="1" x14ac:dyDescent="0.2">
      <c r="A493" s="102"/>
      <c r="B493" s="117"/>
      <c r="C493" s="105" t="s">
        <v>18</v>
      </c>
      <c r="D493" s="93" t="s">
        <v>574</v>
      </c>
      <c r="E493" s="105" t="s">
        <v>6</v>
      </c>
      <c r="F493" s="105">
        <v>250</v>
      </c>
      <c r="G493" s="345"/>
      <c r="H493" s="122"/>
      <c r="I493" s="361"/>
      <c r="J493" s="102"/>
    </row>
    <row r="494" spans="1:10" s="108" customFormat="1" x14ac:dyDescent="0.2">
      <c r="A494" s="102"/>
      <c r="B494" s="117"/>
      <c r="C494" s="105" t="s">
        <v>19</v>
      </c>
      <c r="D494" s="105" t="s">
        <v>575</v>
      </c>
      <c r="E494" s="105" t="s">
        <v>194</v>
      </c>
      <c r="F494" s="105">
        <v>200</v>
      </c>
      <c r="G494" s="345"/>
      <c r="H494" s="122"/>
      <c r="I494" s="361"/>
      <c r="J494" s="102"/>
    </row>
    <row r="495" spans="1:10" s="108" customFormat="1" x14ac:dyDescent="0.2">
      <c r="A495" s="102"/>
      <c r="B495" s="117"/>
      <c r="C495" s="105" t="s">
        <v>75</v>
      </c>
      <c r="D495" s="105" t="s">
        <v>576</v>
      </c>
      <c r="E495" s="105" t="s">
        <v>194</v>
      </c>
      <c r="F495" s="105">
        <v>144</v>
      </c>
      <c r="G495" s="345"/>
      <c r="H495" s="122"/>
      <c r="I495" s="361"/>
      <c r="J495" s="102"/>
    </row>
    <row r="496" spans="1:10" s="108" customFormat="1" x14ac:dyDescent="0.2">
      <c r="A496" s="102"/>
      <c r="B496" s="117"/>
      <c r="C496" s="105" t="s">
        <v>76</v>
      </c>
      <c r="D496" s="105" t="s">
        <v>577</v>
      </c>
      <c r="E496" s="105" t="s">
        <v>194</v>
      </c>
      <c r="F496" s="105">
        <v>95</v>
      </c>
      <c r="G496" s="345"/>
      <c r="H496" s="122"/>
      <c r="I496" s="362"/>
      <c r="J496" s="102"/>
    </row>
    <row r="497" spans="1:10" s="108" customFormat="1" x14ac:dyDescent="0.2">
      <c r="A497" s="102"/>
      <c r="B497" s="110">
        <v>106</v>
      </c>
      <c r="C497" s="351" t="s">
        <v>657</v>
      </c>
      <c r="D497" s="351"/>
      <c r="E497" s="351"/>
      <c r="F497" s="351"/>
      <c r="G497" s="351"/>
      <c r="H497" s="104"/>
      <c r="I497" s="360" t="s">
        <v>662</v>
      </c>
      <c r="J497" s="102"/>
    </row>
    <row r="498" spans="1:10" s="108" customFormat="1" x14ac:dyDescent="0.2">
      <c r="A498" s="102"/>
      <c r="B498" s="117"/>
      <c r="C498" s="105" t="s">
        <v>17</v>
      </c>
      <c r="D498" s="105" t="s">
        <v>84</v>
      </c>
      <c r="E498" s="105" t="s">
        <v>6</v>
      </c>
      <c r="F498" s="105">
        <v>250</v>
      </c>
      <c r="G498" s="345" t="s">
        <v>730</v>
      </c>
      <c r="H498" s="92" t="s">
        <v>336</v>
      </c>
      <c r="I498" s="361"/>
      <c r="J498" s="102"/>
    </row>
    <row r="499" spans="1:10" s="108" customFormat="1" x14ac:dyDescent="0.2">
      <c r="A499" s="102"/>
      <c r="B499" s="117"/>
      <c r="C499" s="105" t="s">
        <v>18</v>
      </c>
      <c r="D499" s="93" t="s">
        <v>578</v>
      </c>
      <c r="E499" s="105" t="s">
        <v>6</v>
      </c>
      <c r="F499" s="105">
        <v>77</v>
      </c>
      <c r="G499" s="345"/>
      <c r="H499" s="92"/>
      <c r="I499" s="361"/>
      <c r="J499" s="102"/>
    </row>
    <row r="500" spans="1:10" s="108" customFormat="1" x14ac:dyDescent="0.2">
      <c r="A500" s="102"/>
      <c r="B500" s="117"/>
      <c r="C500" s="105" t="s">
        <v>19</v>
      </c>
      <c r="D500" s="105" t="s">
        <v>579</v>
      </c>
      <c r="E500" s="105" t="s">
        <v>6</v>
      </c>
      <c r="F500" s="105">
        <v>250</v>
      </c>
      <c r="G500" s="345"/>
      <c r="H500" s="92"/>
      <c r="I500" s="361"/>
      <c r="J500" s="102"/>
    </row>
    <row r="501" spans="1:10" s="108" customFormat="1" ht="21" customHeight="1" x14ac:dyDescent="0.2">
      <c r="A501" s="102"/>
      <c r="B501" s="119"/>
      <c r="C501" s="106" t="s">
        <v>75</v>
      </c>
      <c r="D501" s="106" t="s">
        <v>580</v>
      </c>
      <c r="E501" s="106" t="s">
        <v>6</v>
      </c>
      <c r="F501" s="106">
        <v>221</v>
      </c>
      <c r="G501" s="346"/>
      <c r="H501" s="103"/>
      <c r="I501" s="362"/>
      <c r="J501" s="102"/>
    </row>
    <row r="502" spans="1:10" s="108" customFormat="1" ht="15" customHeight="1" x14ac:dyDescent="0.2">
      <c r="A502" s="102"/>
      <c r="B502" s="117">
        <v>107</v>
      </c>
      <c r="C502" s="351" t="s">
        <v>833</v>
      </c>
      <c r="D502" s="351"/>
      <c r="E502" s="351"/>
      <c r="F502" s="351"/>
      <c r="G502" s="347" t="s">
        <v>896</v>
      </c>
      <c r="H502" s="122"/>
      <c r="I502" s="354" t="s">
        <v>659</v>
      </c>
      <c r="J502" s="102"/>
    </row>
    <row r="503" spans="1:10" s="108" customFormat="1" ht="15" customHeight="1" x14ac:dyDescent="0.2">
      <c r="B503" s="117"/>
      <c r="C503" s="105" t="s">
        <v>154</v>
      </c>
      <c r="D503" s="105" t="s">
        <v>133</v>
      </c>
      <c r="E503" s="105" t="s">
        <v>194</v>
      </c>
      <c r="F503" s="105">
        <v>250</v>
      </c>
      <c r="G503" s="348"/>
      <c r="H503" s="122" t="s">
        <v>336</v>
      </c>
      <c r="I503" s="355"/>
    </row>
    <row r="504" spans="1:10" s="108" customFormat="1" x14ac:dyDescent="0.2">
      <c r="B504" s="117"/>
      <c r="C504" s="105" t="s">
        <v>18</v>
      </c>
      <c r="D504" s="105" t="s">
        <v>269</v>
      </c>
      <c r="E504" s="105" t="s">
        <v>194</v>
      </c>
      <c r="F504" s="105">
        <v>250</v>
      </c>
      <c r="G504" s="348"/>
      <c r="H504" s="122"/>
      <c r="I504" s="355"/>
    </row>
    <row r="505" spans="1:10" s="108" customFormat="1" x14ac:dyDescent="0.2">
      <c r="B505" s="117"/>
      <c r="C505" s="124" t="s">
        <v>19</v>
      </c>
      <c r="D505" s="105" t="s">
        <v>327</v>
      </c>
      <c r="E505" s="105" t="s">
        <v>194</v>
      </c>
      <c r="F505" s="105">
        <v>21</v>
      </c>
      <c r="G505" s="348"/>
      <c r="H505" s="122"/>
      <c r="I505" s="355"/>
    </row>
    <row r="506" spans="1:10" s="108" customFormat="1" x14ac:dyDescent="0.2">
      <c r="B506" s="117"/>
      <c r="C506" s="105" t="s">
        <v>75</v>
      </c>
      <c r="D506" s="105" t="s">
        <v>328</v>
      </c>
      <c r="E506" s="105" t="s">
        <v>194</v>
      </c>
      <c r="F506" s="105">
        <v>72</v>
      </c>
      <c r="G506" s="348"/>
      <c r="H506" s="122"/>
      <c r="I506" s="355"/>
    </row>
    <row r="507" spans="1:10" s="108" customFormat="1" x14ac:dyDescent="0.2">
      <c r="B507" s="117"/>
      <c r="C507" s="105" t="s">
        <v>76</v>
      </c>
      <c r="D507" s="105" t="s">
        <v>329</v>
      </c>
      <c r="E507" s="105" t="s">
        <v>194</v>
      </c>
      <c r="F507" s="105">
        <v>1</v>
      </c>
      <c r="G507" s="348"/>
      <c r="H507" s="122"/>
      <c r="I507" s="355"/>
    </row>
    <row r="508" spans="1:10" s="108" customFormat="1" x14ac:dyDescent="0.2">
      <c r="B508" s="117"/>
      <c r="C508" s="105" t="s">
        <v>77</v>
      </c>
      <c r="D508" s="105" t="s">
        <v>330</v>
      </c>
      <c r="E508" s="105" t="s">
        <v>194</v>
      </c>
      <c r="F508" s="105">
        <v>26</v>
      </c>
      <c r="G508" s="349"/>
      <c r="H508" s="122"/>
      <c r="I508" s="356"/>
    </row>
    <row r="509" spans="1:10" s="108" customFormat="1" x14ac:dyDescent="0.2">
      <c r="A509" s="102"/>
      <c r="B509" s="110">
        <v>108</v>
      </c>
      <c r="C509" s="351" t="s">
        <v>658</v>
      </c>
      <c r="D509" s="351"/>
      <c r="E509" s="351"/>
      <c r="F509" s="351"/>
      <c r="G509" s="344" t="s">
        <v>731</v>
      </c>
      <c r="H509" s="104"/>
      <c r="I509" s="360" t="s">
        <v>660</v>
      </c>
      <c r="J509" s="102"/>
    </row>
    <row r="510" spans="1:10" s="108" customFormat="1" x14ac:dyDescent="0.2">
      <c r="A510" s="102"/>
      <c r="B510" s="117"/>
      <c r="C510" s="105" t="s">
        <v>776</v>
      </c>
      <c r="D510" s="105" t="s">
        <v>133</v>
      </c>
      <c r="E510" s="105" t="s">
        <v>221</v>
      </c>
      <c r="F510" s="105">
        <v>90</v>
      </c>
      <c r="G510" s="345"/>
      <c r="H510" s="92" t="s">
        <v>336</v>
      </c>
      <c r="I510" s="361"/>
      <c r="J510" s="102"/>
    </row>
    <row r="511" spans="1:10" s="108" customFormat="1" x14ac:dyDescent="0.2">
      <c r="A511" s="102"/>
      <c r="B511" s="117"/>
      <c r="C511" s="105" t="s">
        <v>19</v>
      </c>
      <c r="D511" s="105" t="s">
        <v>269</v>
      </c>
      <c r="E511" s="105" t="s">
        <v>569</v>
      </c>
      <c r="F511" s="105">
        <v>2</v>
      </c>
      <c r="G511" s="345"/>
      <c r="H511" s="92"/>
      <c r="I511" s="361"/>
      <c r="J511" s="102"/>
    </row>
    <row r="512" spans="1:10" s="108" customFormat="1" ht="24.75" customHeight="1" x14ac:dyDescent="0.2">
      <c r="A512" s="102"/>
      <c r="B512" s="119"/>
      <c r="C512" s="106" t="s">
        <v>188</v>
      </c>
      <c r="D512" s="106" t="s">
        <v>330</v>
      </c>
      <c r="E512" s="106" t="s">
        <v>194</v>
      </c>
      <c r="F512" s="106">
        <v>2</v>
      </c>
      <c r="G512" s="346"/>
      <c r="H512" s="103"/>
      <c r="I512" s="362"/>
      <c r="J512" s="102"/>
    </row>
    <row r="513" spans="1:10" s="108" customFormat="1" x14ac:dyDescent="0.2">
      <c r="A513" s="102"/>
      <c r="B513" s="117">
        <v>109</v>
      </c>
      <c r="C513" s="352" t="s">
        <v>658</v>
      </c>
      <c r="D513" s="352"/>
      <c r="E513" s="352"/>
      <c r="F513" s="352"/>
      <c r="G513" s="345" t="s">
        <v>732</v>
      </c>
      <c r="H513" s="122"/>
      <c r="I513" s="360" t="s">
        <v>660</v>
      </c>
      <c r="J513" s="102"/>
    </row>
    <row r="514" spans="1:10" s="108" customFormat="1" x14ac:dyDescent="0.2">
      <c r="A514" s="102"/>
      <c r="B514" s="117"/>
      <c r="C514" s="105" t="s">
        <v>567</v>
      </c>
      <c r="D514" s="105" t="s">
        <v>138</v>
      </c>
      <c r="E514" s="105" t="s">
        <v>6</v>
      </c>
      <c r="F514" s="105">
        <v>250</v>
      </c>
      <c r="G514" s="345"/>
      <c r="H514" s="122" t="s">
        <v>336</v>
      </c>
      <c r="I514" s="361"/>
      <c r="J514" s="102"/>
    </row>
    <row r="515" spans="1:10" s="108" customFormat="1" ht="33.75" customHeight="1" x14ac:dyDescent="0.2">
      <c r="A515" s="102"/>
      <c r="B515" s="117"/>
      <c r="C515" s="105" t="s">
        <v>19</v>
      </c>
      <c r="D515" s="105" t="s">
        <v>570</v>
      </c>
      <c r="E515" s="105" t="s">
        <v>194</v>
      </c>
      <c r="F515" s="105">
        <v>104</v>
      </c>
      <c r="G515" s="345"/>
      <c r="H515" s="122"/>
      <c r="I515" s="362"/>
      <c r="J515" s="102"/>
    </row>
    <row r="516" spans="1:10" s="108" customFormat="1" x14ac:dyDescent="0.2">
      <c r="A516" s="102"/>
      <c r="B516" s="110">
        <v>110</v>
      </c>
      <c r="C516" s="351" t="s">
        <v>663</v>
      </c>
      <c r="D516" s="351"/>
      <c r="E516" s="351"/>
      <c r="F516" s="351"/>
      <c r="G516" s="344" t="s">
        <v>733</v>
      </c>
      <c r="H516" s="104"/>
      <c r="I516" s="360" t="s">
        <v>662</v>
      </c>
      <c r="J516" s="102"/>
    </row>
    <row r="517" spans="1:10" s="108" customFormat="1" x14ac:dyDescent="0.2">
      <c r="A517" s="102"/>
      <c r="B517" s="117"/>
      <c r="C517" s="105" t="s">
        <v>154</v>
      </c>
      <c r="D517" s="105" t="s">
        <v>36</v>
      </c>
      <c r="E517" s="105" t="s">
        <v>2</v>
      </c>
      <c r="F517" s="105">
        <v>250</v>
      </c>
      <c r="G517" s="345"/>
      <c r="H517" s="92" t="s">
        <v>336</v>
      </c>
      <c r="I517" s="361"/>
      <c r="J517" s="102"/>
    </row>
    <row r="518" spans="1:10" s="108" customFormat="1" x14ac:dyDescent="0.2">
      <c r="A518" s="102"/>
      <c r="B518" s="117"/>
      <c r="C518" s="105" t="s">
        <v>106</v>
      </c>
      <c r="D518" s="105" t="s">
        <v>37</v>
      </c>
      <c r="E518" s="105" t="s">
        <v>2</v>
      </c>
      <c r="F518" s="105">
        <v>250</v>
      </c>
      <c r="G518" s="345"/>
      <c r="H518" s="92"/>
      <c r="I518" s="361"/>
      <c r="J518" s="102"/>
    </row>
    <row r="519" spans="1:10" s="108" customFormat="1" x14ac:dyDescent="0.2">
      <c r="A519" s="102"/>
      <c r="B519" s="117"/>
      <c r="C519" s="105" t="s">
        <v>278</v>
      </c>
      <c r="D519" s="105" t="s">
        <v>581</v>
      </c>
      <c r="E519" s="105" t="s">
        <v>2</v>
      </c>
      <c r="F519" s="105">
        <v>250</v>
      </c>
      <c r="G519" s="345"/>
      <c r="H519" s="92"/>
      <c r="I519" s="361"/>
      <c r="J519" s="102"/>
    </row>
    <row r="520" spans="1:10" s="108" customFormat="1" x14ac:dyDescent="0.2">
      <c r="A520" s="102"/>
      <c r="B520" s="117"/>
      <c r="C520" s="105" t="s">
        <v>255</v>
      </c>
      <c r="D520" s="105" t="s">
        <v>582</v>
      </c>
      <c r="E520" s="105" t="s">
        <v>2</v>
      </c>
      <c r="F520" s="105">
        <v>250</v>
      </c>
      <c r="G520" s="345"/>
      <c r="H520" s="92"/>
      <c r="I520" s="361"/>
      <c r="J520" s="102"/>
    </row>
    <row r="521" spans="1:10" s="108" customFormat="1" x14ac:dyDescent="0.2">
      <c r="A521" s="102"/>
      <c r="B521" s="119"/>
      <c r="C521" s="106" t="s">
        <v>254</v>
      </c>
      <c r="D521" s="106" t="s">
        <v>583</v>
      </c>
      <c r="E521" s="106" t="s">
        <v>2</v>
      </c>
      <c r="F521" s="106">
        <v>250</v>
      </c>
      <c r="G521" s="346"/>
      <c r="H521" s="103"/>
      <c r="I521" s="362"/>
      <c r="J521" s="102"/>
    </row>
    <row r="522" spans="1:10" s="108" customFormat="1" x14ac:dyDescent="0.2">
      <c r="A522" s="102"/>
      <c r="B522" s="117">
        <v>111</v>
      </c>
      <c r="C522" s="352" t="s">
        <v>663</v>
      </c>
      <c r="D522" s="352"/>
      <c r="E522" s="352"/>
      <c r="F522" s="352"/>
      <c r="G522" s="345" t="s">
        <v>734</v>
      </c>
      <c r="H522" s="122"/>
      <c r="I522" s="360" t="s">
        <v>662</v>
      </c>
      <c r="J522" s="102"/>
    </row>
    <row r="523" spans="1:10" s="108" customFormat="1" x14ac:dyDescent="0.2">
      <c r="A523" s="102"/>
      <c r="B523" s="117"/>
      <c r="C523" s="105" t="s">
        <v>154</v>
      </c>
      <c r="D523" s="105" t="s">
        <v>148</v>
      </c>
      <c r="E523" s="105" t="s">
        <v>2</v>
      </c>
      <c r="F523" s="105">
        <v>155</v>
      </c>
      <c r="G523" s="345"/>
      <c r="H523" s="122" t="s">
        <v>336</v>
      </c>
      <c r="I523" s="361"/>
      <c r="J523" s="102"/>
    </row>
    <row r="524" spans="1:10" s="108" customFormat="1" x14ac:dyDescent="0.2">
      <c r="A524" s="102"/>
      <c r="B524" s="117"/>
      <c r="C524" s="105" t="s">
        <v>255</v>
      </c>
      <c r="D524" s="105" t="s">
        <v>584</v>
      </c>
      <c r="E524" s="105" t="s">
        <v>2</v>
      </c>
      <c r="F524" s="105">
        <v>250</v>
      </c>
      <c r="G524" s="345"/>
      <c r="H524" s="122"/>
      <c r="I524" s="361"/>
      <c r="J524" s="102"/>
    </row>
    <row r="525" spans="1:10" s="108" customFormat="1" x14ac:dyDescent="0.2">
      <c r="A525" s="102"/>
      <c r="B525" s="117"/>
      <c r="C525" s="105" t="s">
        <v>254</v>
      </c>
      <c r="D525" s="105" t="s">
        <v>585</v>
      </c>
      <c r="E525" s="105" t="s">
        <v>136</v>
      </c>
      <c r="F525" s="105">
        <v>208</v>
      </c>
      <c r="G525" s="345"/>
      <c r="H525" s="122"/>
      <c r="I525" s="361"/>
      <c r="J525" s="102"/>
    </row>
    <row r="526" spans="1:10" s="108" customFormat="1" x14ac:dyDescent="0.2">
      <c r="A526" s="102"/>
      <c r="B526" s="117"/>
      <c r="C526" s="105" t="s">
        <v>474</v>
      </c>
      <c r="D526" s="105" t="s">
        <v>586</v>
      </c>
      <c r="E526" s="105" t="s">
        <v>136</v>
      </c>
      <c r="F526" s="105">
        <v>182</v>
      </c>
      <c r="G526" s="345"/>
      <c r="H526" s="122"/>
      <c r="I526" s="361"/>
      <c r="J526" s="102"/>
    </row>
    <row r="527" spans="1:10" s="108" customFormat="1" x14ac:dyDescent="0.2">
      <c r="A527" s="102"/>
      <c r="B527" s="117"/>
      <c r="C527" s="105" t="s">
        <v>229</v>
      </c>
      <c r="D527" s="105" t="s">
        <v>587</v>
      </c>
      <c r="E527" s="105" t="s">
        <v>136</v>
      </c>
      <c r="F527" s="105">
        <v>184</v>
      </c>
      <c r="G527" s="345"/>
      <c r="H527" s="122"/>
      <c r="I527" s="362"/>
      <c r="J527" s="102"/>
    </row>
    <row r="528" spans="1:10" s="108" customFormat="1" x14ac:dyDescent="0.2">
      <c r="A528" s="102"/>
      <c r="B528" s="110">
        <v>112</v>
      </c>
      <c r="C528" s="351" t="s">
        <v>664</v>
      </c>
      <c r="D528" s="351"/>
      <c r="E528" s="351"/>
      <c r="F528" s="351"/>
      <c r="G528" s="344" t="s">
        <v>735</v>
      </c>
      <c r="H528" s="104"/>
      <c r="I528" s="360" t="s">
        <v>661</v>
      </c>
      <c r="J528" s="102"/>
    </row>
    <row r="529" spans="1:10" s="108" customFormat="1" x14ac:dyDescent="0.2">
      <c r="A529" s="102"/>
      <c r="B529" s="125"/>
      <c r="C529" s="105" t="s">
        <v>131</v>
      </c>
      <c r="D529" s="105" t="s">
        <v>158</v>
      </c>
      <c r="E529" s="105" t="s">
        <v>2</v>
      </c>
      <c r="F529" s="105">
        <v>584</v>
      </c>
      <c r="G529" s="345"/>
      <c r="H529" s="92" t="s">
        <v>336</v>
      </c>
      <c r="I529" s="361"/>
      <c r="J529" s="102"/>
    </row>
    <row r="530" spans="1:10" s="108" customFormat="1" ht="33.75" customHeight="1" x14ac:dyDescent="0.2">
      <c r="A530" s="102"/>
      <c r="B530" s="119"/>
      <c r="C530" s="106" t="s">
        <v>131</v>
      </c>
      <c r="D530" s="106" t="s">
        <v>70</v>
      </c>
      <c r="E530" s="106" t="s">
        <v>2</v>
      </c>
      <c r="F530" s="106">
        <v>772</v>
      </c>
      <c r="G530" s="346"/>
      <c r="H530" s="103"/>
      <c r="I530" s="362"/>
      <c r="J530" s="102"/>
    </row>
    <row r="531" spans="1:10" s="108" customFormat="1" ht="15" customHeight="1" x14ac:dyDescent="0.2">
      <c r="A531" s="102"/>
      <c r="B531" s="117">
        <v>113</v>
      </c>
      <c r="C531" s="351" t="s">
        <v>834</v>
      </c>
      <c r="D531" s="351"/>
      <c r="E531" s="351"/>
      <c r="F531" s="351"/>
      <c r="G531" s="344" t="s">
        <v>913</v>
      </c>
      <c r="H531" s="122"/>
      <c r="I531" s="360" t="s">
        <v>659</v>
      </c>
      <c r="J531" s="102"/>
    </row>
    <row r="532" spans="1:10" s="108" customFormat="1" x14ac:dyDescent="0.2">
      <c r="B532" s="125"/>
      <c r="C532" s="105" t="s">
        <v>154</v>
      </c>
      <c r="D532" s="105" t="s">
        <v>62</v>
      </c>
      <c r="E532" s="105" t="s">
        <v>6</v>
      </c>
      <c r="F532" s="105">
        <v>25</v>
      </c>
      <c r="G532" s="345"/>
      <c r="H532" s="122" t="s">
        <v>336</v>
      </c>
      <c r="I532" s="361"/>
    </row>
    <row r="533" spans="1:10" s="108" customFormat="1" x14ac:dyDescent="0.2">
      <c r="B533" s="117"/>
      <c r="C533" s="105" t="s">
        <v>18</v>
      </c>
      <c r="D533" s="105" t="s">
        <v>331</v>
      </c>
      <c r="E533" s="105" t="s">
        <v>6</v>
      </c>
      <c r="F533" s="105">
        <v>12</v>
      </c>
      <c r="G533" s="345"/>
      <c r="H533" s="122"/>
      <c r="I533" s="361"/>
    </row>
    <row r="534" spans="1:10" s="108" customFormat="1" x14ac:dyDescent="0.2">
      <c r="B534" s="117"/>
      <c r="C534" s="105" t="s">
        <v>19</v>
      </c>
      <c r="D534" s="105" t="s">
        <v>332</v>
      </c>
      <c r="E534" s="105" t="s">
        <v>6</v>
      </c>
      <c r="F534" s="105">
        <v>14</v>
      </c>
      <c r="G534" s="345"/>
      <c r="H534" s="122"/>
      <c r="I534" s="361"/>
    </row>
    <row r="535" spans="1:10" s="108" customFormat="1" x14ac:dyDescent="0.2">
      <c r="B535" s="117"/>
      <c r="C535" s="105" t="s">
        <v>20</v>
      </c>
      <c r="D535" s="105" t="s">
        <v>333</v>
      </c>
      <c r="E535" s="105" t="s">
        <v>6</v>
      </c>
      <c r="F535" s="105">
        <v>3</v>
      </c>
      <c r="G535" s="345"/>
      <c r="H535" s="122"/>
      <c r="I535" s="361"/>
    </row>
    <row r="536" spans="1:10" s="108" customFormat="1" x14ac:dyDescent="0.2">
      <c r="B536" s="117"/>
      <c r="C536" s="105" t="s">
        <v>21</v>
      </c>
      <c r="D536" s="105" t="s">
        <v>334</v>
      </c>
      <c r="E536" s="105" t="s">
        <v>6</v>
      </c>
      <c r="F536" s="105">
        <v>3</v>
      </c>
      <c r="G536" s="345"/>
      <c r="H536" s="122"/>
      <c r="I536" s="361"/>
    </row>
    <row r="537" spans="1:10" s="108" customFormat="1" x14ac:dyDescent="0.2">
      <c r="B537" s="117"/>
      <c r="C537" s="105" t="s">
        <v>22</v>
      </c>
      <c r="D537" s="105" t="s">
        <v>335</v>
      </c>
      <c r="E537" s="105" t="s">
        <v>6</v>
      </c>
      <c r="F537" s="105">
        <v>2</v>
      </c>
      <c r="G537" s="346"/>
      <c r="H537" s="122"/>
      <c r="I537" s="362"/>
    </row>
    <row r="538" spans="1:10" s="108" customFormat="1" x14ac:dyDescent="0.2">
      <c r="A538" s="102"/>
      <c r="B538" s="110">
        <v>114</v>
      </c>
      <c r="C538" s="353" t="s">
        <v>665</v>
      </c>
      <c r="D538" s="353"/>
      <c r="E538" s="353"/>
      <c r="F538" s="353"/>
      <c r="G538" s="344" t="s">
        <v>736</v>
      </c>
      <c r="H538" s="104"/>
      <c r="I538" s="360" t="s">
        <v>660</v>
      </c>
      <c r="J538" s="102"/>
    </row>
    <row r="539" spans="1:10" s="108" customFormat="1" x14ac:dyDescent="0.2">
      <c r="A539" s="102"/>
      <c r="B539" s="117"/>
      <c r="C539" s="105" t="s">
        <v>154</v>
      </c>
      <c r="D539" s="105" t="s">
        <v>84</v>
      </c>
      <c r="E539" s="105" t="s">
        <v>186</v>
      </c>
      <c r="F539" s="105">
        <v>140</v>
      </c>
      <c r="G539" s="345"/>
      <c r="H539" s="92" t="s">
        <v>336</v>
      </c>
      <c r="I539" s="361"/>
      <c r="J539" s="102"/>
    </row>
    <row r="540" spans="1:10" s="124" customFormat="1" x14ac:dyDescent="0.2">
      <c r="A540" s="105"/>
      <c r="B540" s="117"/>
      <c r="C540" s="105" t="s">
        <v>19</v>
      </c>
      <c r="D540" s="105" t="s">
        <v>308</v>
      </c>
      <c r="E540" s="105" t="s">
        <v>51</v>
      </c>
      <c r="F540" s="105">
        <v>40</v>
      </c>
      <c r="G540" s="345"/>
      <c r="H540" s="92"/>
      <c r="I540" s="361"/>
      <c r="J540" s="105"/>
    </row>
    <row r="541" spans="1:10" s="124" customFormat="1" x14ac:dyDescent="0.2">
      <c r="A541" s="105"/>
      <c r="B541" s="117"/>
      <c r="C541" s="105" t="s">
        <v>20</v>
      </c>
      <c r="D541" s="105" t="s">
        <v>309</v>
      </c>
      <c r="E541" s="105" t="s">
        <v>51</v>
      </c>
      <c r="F541" s="105">
        <v>120</v>
      </c>
      <c r="G541" s="345"/>
      <c r="H541" s="92"/>
      <c r="I541" s="361"/>
      <c r="J541" s="105"/>
    </row>
    <row r="542" spans="1:10" s="124" customFormat="1" x14ac:dyDescent="0.2">
      <c r="A542" s="105"/>
      <c r="B542" s="117"/>
      <c r="C542" s="105" t="s">
        <v>21</v>
      </c>
      <c r="D542" s="105" t="s">
        <v>310</v>
      </c>
      <c r="E542" s="105" t="s">
        <v>51</v>
      </c>
      <c r="F542" s="105">
        <v>310</v>
      </c>
      <c r="G542" s="345"/>
      <c r="H542" s="92"/>
      <c r="I542" s="361"/>
      <c r="J542" s="105"/>
    </row>
    <row r="543" spans="1:10" s="124" customFormat="1" x14ac:dyDescent="0.2">
      <c r="A543" s="105"/>
      <c r="B543" s="119"/>
      <c r="C543" s="106" t="s">
        <v>22</v>
      </c>
      <c r="D543" s="106" t="s">
        <v>311</v>
      </c>
      <c r="E543" s="106" t="s">
        <v>51</v>
      </c>
      <c r="F543" s="106">
        <v>150</v>
      </c>
      <c r="G543" s="346"/>
      <c r="H543" s="103"/>
      <c r="I543" s="362"/>
      <c r="J543" s="105"/>
    </row>
    <row r="544" spans="1:10" s="124" customFormat="1" x14ac:dyDescent="0.2">
      <c r="A544" s="105"/>
      <c r="B544" s="117">
        <v>115</v>
      </c>
      <c r="C544" s="351" t="s">
        <v>835</v>
      </c>
      <c r="D544" s="351"/>
      <c r="E544" s="351"/>
      <c r="F544" s="351"/>
      <c r="G544" s="344" t="s">
        <v>914</v>
      </c>
      <c r="H544" s="122"/>
      <c r="I544" s="360" t="s">
        <v>792</v>
      </c>
      <c r="J544" s="105"/>
    </row>
    <row r="545" spans="1:10" s="108" customFormat="1" x14ac:dyDescent="0.2">
      <c r="B545" s="117"/>
      <c r="C545" s="105" t="s">
        <v>178</v>
      </c>
      <c r="D545" s="105" t="s">
        <v>341</v>
      </c>
      <c r="E545" s="105" t="s">
        <v>186</v>
      </c>
      <c r="F545" s="105">
        <v>5.6</v>
      </c>
      <c r="G545" s="345"/>
      <c r="H545" s="122" t="s">
        <v>346</v>
      </c>
      <c r="I545" s="361"/>
    </row>
    <row r="546" spans="1:10" s="108" customFormat="1" x14ac:dyDescent="0.2">
      <c r="B546" s="117"/>
      <c r="C546" s="105" t="s">
        <v>35</v>
      </c>
      <c r="D546" s="105" t="s">
        <v>342</v>
      </c>
      <c r="E546" s="105" t="s">
        <v>186</v>
      </c>
      <c r="F546" s="105">
        <v>4.7</v>
      </c>
      <c r="G546" s="345"/>
      <c r="H546" s="122"/>
      <c r="I546" s="361"/>
    </row>
    <row r="547" spans="1:10" s="108" customFormat="1" x14ac:dyDescent="0.2">
      <c r="B547" s="117"/>
      <c r="C547" s="105" t="s">
        <v>338</v>
      </c>
      <c r="D547" s="105" t="s">
        <v>343</v>
      </c>
      <c r="E547" s="97" t="s">
        <v>32</v>
      </c>
      <c r="F547" s="105">
        <v>4</v>
      </c>
      <c r="G547" s="345"/>
      <c r="H547" s="122"/>
      <c r="I547" s="361"/>
    </row>
    <row r="548" spans="1:10" s="108" customFormat="1" x14ac:dyDescent="0.2">
      <c r="B548" s="117"/>
      <c r="C548" s="105" t="s">
        <v>339</v>
      </c>
      <c r="D548" s="105" t="s">
        <v>344</v>
      </c>
      <c r="E548" s="105" t="s">
        <v>51</v>
      </c>
      <c r="F548" s="105">
        <v>11.2</v>
      </c>
      <c r="G548" s="345"/>
      <c r="H548" s="122"/>
      <c r="I548" s="361"/>
    </row>
    <row r="549" spans="1:10" s="108" customFormat="1" x14ac:dyDescent="0.2">
      <c r="B549" s="117"/>
      <c r="C549" s="105" t="s">
        <v>340</v>
      </c>
      <c r="D549" s="105" t="s">
        <v>345</v>
      </c>
      <c r="E549" s="105" t="s">
        <v>6</v>
      </c>
      <c r="F549" s="105">
        <v>11.5</v>
      </c>
      <c r="G549" s="346"/>
      <c r="H549" s="122"/>
      <c r="I549" s="362"/>
    </row>
    <row r="550" spans="1:10" s="108" customFormat="1" x14ac:dyDescent="0.2">
      <c r="B550" s="110">
        <v>116</v>
      </c>
      <c r="C550" s="351" t="s">
        <v>835</v>
      </c>
      <c r="D550" s="351"/>
      <c r="E550" s="351"/>
      <c r="F550" s="351"/>
      <c r="G550" s="347" t="s">
        <v>881</v>
      </c>
      <c r="H550" s="104"/>
      <c r="I550" s="367" t="s">
        <v>792</v>
      </c>
    </row>
    <row r="551" spans="1:10" s="108" customFormat="1" x14ac:dyDescent="0.2">
      <c r="B551" s="117"/>
      <c r="C551" s="105" t="s">
        <v>17</v>
      </c>
      <c r="D551" s="105" t="s">
        <v>53</v>
      </c>
      <c r="E551" s="105" t="s">
        <v>136</v>
      </c>
      <c r="F551" s="105">
        <v>4.3</v>
      </c>
      <c r="G551" s="348"/>
      <c r="H551" s="92" t="s">
        <v>346</v>
      </c>
      <c r="I551" s="368"/>
    </row>
    <row r="552" spans="1:10" s="108" customFormat="1" x14ac:dyDescent="0.2">
      <c r="B552" s="117"/>
      <c r="C552" s="105" t="s">
        <v>347</v>
      </c>
      <c r="D552" s="105" t="s">
        <v>349</v>
      </c>
      <c r="E552" s="105" t="s">
        <v>186</v>
      </c>
      <c r="F552" s="105">
        <v>66.3</v>
      </c>
      <c r="G552" s="348"/>
      <c r="H552" s="92"/>
      <c r="I552" s="368"/>
    </row>
    <row r="553" spans="1:10" s="108" customFormat="1" x14ac:dyDescent="0.2">
      <c r="B553" s="117"/>
      <c r="C553" s="105" t="s">
        <v>35</v>
      </c>
      <c r="D553" s="105" t="s">
        <v>350</v>
      </c>
      <c r="E553" s="105" t="s">
        <v>186</v>
      </c>
      <c r="F553" s="105">
        <v>77.7</v>
      </c>
      <c r="G553" s="348"/>
      <c r="H553" s="92"/>
      <c r="I553" s="368"/>
    </row>
    <row r="554" spans="1:10" s="108" customFormat="1" x14ac:dyDescent="0.2">
      <c r="B554" s="117"/>
      <c r="C554" s="105" t="s">
        <v>338</v>
      </c>
      <c r="D554" s="105" t="s">
        <v>351</v>
      </c>
      <c r="E554" s="97" t="s">
        <v>32</v>
      </c>
      <c r="F554" s="105">
        <v>64.400000000000006</v>
      </c>
      <c r="G554" s="348"/>
      <c r="H554" s="92"/>
      <c r="I554" s="368"/>
    </row>
    <row r="555" spans="1:10" s="108" customFormat="1" x14ac:dyDescent="0.2">
      <c r="B555" s="117"/>
      <c r="C555" s="105" t="s">
        <v>20</v>
      </c>
      <c r="D555" s="105" t="s">
        <v>352</v>
      </c>
      <c r="E555" s="105" t="s">
        <v>51</v>
      </c>
      <c r="F555" s="105">
        <v>26.8</v>
      </c>
      <c r="G555" s="348"/>
      <c r="H555" s="92"/>
      <c r="I555" s="368"/>
    </row>
    <row r="556" spans="1:10" s="108" customFormat="1" x14ac:dyDescent="0.2">
      <c r="B556" s="117"/>
      <c r="C556" s="105" t="s">
        <v>21</v>
      </c>
      <c r="D556" s="105" t="s">
        <v>353</v>
      </c>
      <c r="E556" s="105" t="s">
        <v>51</v>
      </c>
      <c r="F556" s="105">
        <v>5.8</v>
      </c>
      <c r="G556" s="348"/>
      <c r="H556" s="92"/>
      <c r="I556" s="368"/>
    </row>
    <row r="557" spans="1:10" s="108" customFormat="1" x14ac:dyDescent="0.2">
      <c r="B557" s="117"/>
      <c r="C557" s="105" t="s">
        <v>348</v>
      </c>
      <c r="D557" s="105" t="s">
        <v>354</v>
      </c>
      <c r="E557" s="97" t="s">
        <v>32</v>
      </c>
      <c r="F557" s="105">
        <v>30.3</v>
      </c>
      <c r="G557" s="348"/>
      <c r="H557" s="92"/>
      <c r="I557" s="368"/>
    </row>
    <row r="558" spans="1:10" s="108" customFormat="1" x14ac:dyDescent="0.2">
      <c r="B558" s="119"/>
      <c r="C558" s="106" t="s">
        <v>132</v>
      </c>
      <c r="D558" s="106" t="s">
        <v>355</v>
      </c>
      <c r="E558" s="100" t="s">
        <v>32</v>
      </c>
      <c r="F558" s="106">
        <v>22.9</v>
      </c>
      <c r="G558" s="349"/>
      <c r="H558" s="103"/>
      <c r="I558" s="369"/>
    </row>
    <row r="559" spans="1:10" s="124" customFormat="1" x14ac:dyDescent="0.2">
      <c r="A559" s="105"/>
      <c r="B559" s="117">
        <v>117</v>
      </c>
      <c r="C559" s="352" t="s">
        <v>668</v>
      </c>
      <c r="D559" s="352"/>
      <c r="E559" s="352"/>
      <c r="F559" s="352"/>
      <c r="G559" s="345" t="s">
        <v>737</v>
      </c>
      <c r="H559" s="122"/>
      <c r="I559" s="360" t="s">
        <v>666</v>
      </c>
      <c r="J559" s="105"/>
    </row>
    <row r="560" spans="1:10" s="108" customFormat="1" x14ac:dyDescent="0.2">
      <c r="A560" s="102"/>
      <c r="B560" s="117"/>
      <c r="C560" s="105" t="s">
        <v>17</v>
      </c>
      <c r="D560" s="105" t="s">
        <v>78</v>
      </c>
      <c r="E560" s="105" t="s">
        <v>6</v>
      </c>
      <c r="F560" s="105">
        <v>110</v>
      </c>
      <c r="G560" s="345"/>
      <c r="H560" s="122" t="s">
        <v>346</v>
      </c>
      <c r="I560" s="361"/>
      <c r="J560" s="102"/>
    </row>
    <row r="561" spans="1:10" s="108" customFormat="1" ht="33" customHeight="1" x14ac:dyDescent="0.2">
      <c r="A561" s="102"/>
      <c r="B561" s="117"/>
      <c r="C561" s="105" t="s">
        <v>235</v>
      </c>
      <c r="D561" s="93" t="s">
        <v>356</v>
      </c>
      <c r="E561" s="105" t="s">
        <v>194</v>
      </c>
      <c r="F561" s="105">
        <v>153</v>
      </c>
      <c r="G561" s="345"/>
      <c r="H561" s="122"/>
      <c r="I561" s="362"/>
      <c r="J561" s="102"/>
    </row>
    <row r="562" spans="1:10" s="108" customFormat="1" x14ac:dyDescent="0.2">
      <c r="A562" s="102"/>
      <c r="B562" s="110">
        <v>118</v>
      </c>
      <c r="C562" s="351" t="s">
        <v>669</v>
      </c>
      <c r="D562" s="351"/>
      <c r="E562" s="351"/>
      <c r="F562" s="351"/>
      <c r="G562" s="344" t="s">
        <v>915</v>
      </c>
      <c r="H562" s="104"/>
      <c r="I562" s="360" t="s">
        <v>666</v>
      </c>
      <c r="J562" s="102"/>
    </row>
    <row r="563" spans="1:10" s="108" customFormat="1" x14ac:dyDescent="0.2">
      <c r="A563" s="102"/>
      <c r="B563" s="117"/>
      <c r="C563" s="105" t="s">
        <v>17</v>
      </c>
      <c r="D563" s="105" t="s">
        <v>36</v>
      </c>
      <c r="E563" s="105" t="s">
        <v>6</v>
      </c>
      <c r="F563" s="105">
        <v>22</v>
      </c>
      <c r="G563" s="345"/>
      <c r="H563" s="92" t="s">
        <v>346</v>
      </c>
      <c r="I563" s="361"/>
      <c r="J563" s="102"/>
    </row>
    <row r="564" spans="1:10" s="108" customFormat="1" x14ac:dyDescent="0.2">
      <c r="A564" s="102"/>
      <c r="B564" s="117"/>
      <c r="C564" s="105" t="s">
        <v>19</v>
      </c>
      <c r="D564" s="105" t="s">
        <v>359</v>
      </c>
      <c r="E564" s="105" t="s">
        <v>59</v>
      </c>
      <c r="F564" s="105">
        <v>9.1999999999999993</v>
      </c>
      <c r="G564" s="345"/>
      <c r="H564" s="92"/>
      <c r="I564" s="361"/>
      <c r="J564" s="102"/>
    </row>
    <row r="565" spans="1:10" s="108" customFormat="1" x14ac:dyDescent="0.2">
      <c r="A565" s="102"/>
      <c r="B565" s="117"/>
      <c r="C565" s="105" t="s">
        <v>357</v>
      </c>
      <c r="D565" s="105" t="s">
        <v>360</v>
      </c>
      <c r="E565" s="105" t="s">
        <v>59</v>
      </c>
      <c r="F565" s="105">
        <v>6.1</v>
      </c>
      <c r="G565" s="345"/>
      <c r="H565" s="92"/>
      <c r="I565" s="361"/>
      <c r="J565" s="102"/>
    </row>
    <row r="566" spans="1:10" s="108" customFormat="1" x14ac:dyDescent="0.2">
      <c r="A566" s="102"/>
      <c r="B566" s="119"/>
      <c r="C566" s="106" t="s">
        <v>358</v>
      </c>
      <c r="D566" s="106" t="s">
        <v>361</v>
      </c>
      <c r="E566" s="106" t="s">
        <v>59</v>
      </c>
      <c r="F566" s="106">
        <v>8</v>
      </c>
      <c r="G566" s="346"/>
      <c r="H566" s="103"/>
      <c r="I566" s="362"/>
      <c r="J566" s="102"/>
    </row>
    <row r="567" spans="1:10" s="108" customFormat="1" x14ac:dyDescent="0.2">
      <c r="A567" s="102"/>
      <c r="B567" s="117">
        <v>119</v>
      </c>
      <c r="C567" s="352" t="s">
        <v>670</v>
      </c>
      <c r="D567" s="352"/>
      <c r="E567" s="352"/>
      <c r="F567" s="352"/>
      <c r="G567" s="345" t="s">
        <v>916</v>
      </c>
      <c r="H567" s="122"/>
      <c r="I567" s="360" t="s">
        <v>666</v>
      </c>
      <c r="J567" s="102"/>
    </row>
    <row r="568" spans="1:10" s="108" customFormat="1" x14ac:dyDescent="0.2">
      <c r="A568" s="102"/>
      <c r="B568" s="117"/>
      <c r="C568" s="105" t="s">
        <v>178</v>
      </c>
      <c r="D568" s="105" t="s">
        <v>364</v>
      </c>
      <c r="E568" s="105" t="s">
        <v>194</v>
      </c>
      <c r="F568" s="105">
        <v>16.8</v>
      </c>
      <c r="G568" s="345"/>
      <c r="H568" s="122" t="s">
        <v>346</v>
      </c>
      <c r="I568" s="361"/>
      <c r="J568" s="102"/>
    </row>
    <row r="569" spans="1:10" s="108" customFormat="1" x14ac:dyDescent="0.2">
      <c r="A569" s="102"/>
      <c r="B569" s="117"/>
      <c r="C569" s="105" t="s">
        <v>19</v>
      </c>
      <c r="D569" s="105" t="s">
        <v>365</v>
      </c>
      <c r="E569" s="105" t="s">
        <v>194</v>
      </c>
      <c r="F569" s="105">
        <v>6.7</v>
      </c>
      <c r="G569" s="345"/>
      <c r="H569" s="122"/>
      <c r="I569" s="361"/>
      <c r="J569" s="102"/>
    </row>
    <row r="570" spans="1:10" s="108" customFormat="1" x14ac:dyDescent="0.2">
      <c r="A570" s="102"/>
      <c r="B570" s="117"/>
      <c r="C570" s="105" t="s">
        <v>235</v>
      </c>
      <c r="D570" s="105" t="s">
        <v>366</v>
      </c>
      <c r="E570" s="105" t="s">
        <v>194</v>
      </c>
      <c r="F570" s="105">
        <v>9.6999999999999993</v>
      </c>
      <c r="G570" s="345"/>
      <c r="H570" s="122"/>
      <c r="I570" s="361"/>
      <c r="J570" s="102"/>
    </row>
    <row r="571" spans="1:10" s="108" customFormat="1" x14ac:dyDescent="0.2">
      <c r="A571" s="102"/>
      <c r="B571" s="117"/>
      <c r="C571" s="105" t="s">
        <v>362</v>
      </c>
      <c r="D571" s="105" t="s">
        <v>367</v>
      </c>
      <c r="E571" s="105" t="s">
        <v>59</v>
      </c>
      <c r="F571" s="105">
        <v>8.6</v>
      </c>
      <c r="G571" s="345"/>
      <c r="H571" s="122"/>
      <c r="I571" s="361"/>
      <c r="J571" s="102"/>
    </row>
    <row r="572" spans="1:10" s="108" customFormat="1" x14ac:dyDescent="0.2">
      <c r="A572" s="102"/>
      <c r="B572" s="117"/>
      <c r="C572" s="105" t="s">
        <v>363</v>
      </c>
      <c r="D572" s="105" t="s">
        <v>368</v>
      </c>
      <c r="E572" s="105" t="s">
        <v>59</v>
      </c>
      <c r="F572" s="105">
        <v>7</v>
      </c>
      <c r="G572" s="345"/>
      <c r="H572" s="122"/>
      <c r="I572" s="362"/>
      <c r="J572" s="102"/>
    </row>
    <row r="573" spans="1:10" s="108" customFormat="1" x14ac:dyDescent="0.2">
      <c r="A573" s="102"/>
      <c r="B573" s="110">
        <v>120</v>
      </c>
      <c r="C573" s="351" t="s">
        <v>836</v>
      </c>
      <c r="D573" s="351"/>
      <c r="E573" s="351"/>
      <c r="F573" s="351"/>
      <c r="G573" s="344" t="s">
        <v>917</v>
      </c>
      <c r="H573" s="104"/>
      <c r="I573" s="360" t="s">
        <v>792</v>
      </c>
      <c r="J573" s="102"/>
    </row>
    <row r="574" spans="1:10" s="108" customFormat="1" x14ac:dyDescent="0.2">
      <c r="B574" s="117"/>
      <c r="C574" s="105" t="s">
        <v>178</v>
      </c>
      <c r="D574" s="105" t="s">
        <v>158</v>
      </c>
      <c r="E574" s="97" t="s">
        <v>32</v>
      </c>
      <c r="F574" s="105">
        <v>2.9</v>
      </c>
      <c r="G574" s="345"/>
      <c r="H574" s="92" t="s">
        <v>346</v>
      </c>
      <c r="I574" s="361"/>
    </row>
    <row r="575" spans="1:10" s="108" customFormat="1" x14ac:dyDescent="0.2">
      <c r="B575" s="117"/>
      <c r="C575" s="105" t="s">
        <v>106</v>
      </c>
      <c r="D575" s="105" t="s">
        <v>369</v>
      </c>
      <c r="E575" s="97" t="s">
        <v>32</v>
      </c>
      <c r="F575" s="105">
        <v>2.8</v>
      </c>
      <c r="G575" s="345"/>
      <c r="H575" s="92"/>
      <c r="I575" s="361"/>
    </row>
    <row r="576" spans="1:10" s="108" customFormat="1" x14ac:dyDescent="0.2">
      <c r="B576" s="117"/>
      <c r="C576" s="105" t="s">
        <v>132</v>
      </c>
      <c r="D576" s="105" t="s">
        <v>370</v>
      </c>
      <c r="E576" s="105" t="s">
        <v>6</v>
      </c>
      <c r="F576" s="105">
        <v>1.8</v>
      </c>
      <c r="G576" s="345"/>
      <c r="H576" s="92"/>
      <c r="I576" s="361"/>
    </row>
    <row r="577" spans="1:10" s="108" customFormat="1" x14ac:dyDescent="0.2">
      <c r="B577" s="119"/>
      <c r="C577" s="106" t="s">
        <v>126</v>
      </c>
      <c r="D577" s="106" t="s">
        <v>39</v>
      </c>
      <c r="E577" s="106" t="s">
        <v>186</v>
      </c>
      <c r="F577" s="106">
        <v>8.9</v>
      </c>
      <c r="G577" s="346"/>
      <c r="H577" s="103"/>
      <c r="I577" s="362"/>
    </row>
    <row r="578" spans="1:10" s="108" customFormat="1" x14ac:dyDescent="0.2">
      <c r="B578" s="117">
        <v>121</v>
      </c>
      <c r="C578" s="351" t="s">
        <v>837</v>
      </c>
      <c r="D578" s="351"/>
      <c r="E578" s="351"/>
      <c r="F578" s="351"/>
      <c r="G578" s="347" t="s">
        <v>913</v>
      </c>
      <c r="H578" s="122"/>
      <c r="I578" s="367" t="s">
        <v>792</v>
      </c>
    </row>
    <row r="579" spans="1:10" s="108" customFormat="1" x14ac:dyDescent="0.2">
      <c r="B579" s="117"/>
      <c r="C579" s="105" t="s">
        <v>178</v>
      </c>
      <c r="D579" s="105" t="s">
        <v>36</v>
      </c>
      <c r="E579" s="105" t="s">
        <v>2</v>
      </c>
      <c r="F579" s="105">
        <v>11.4</v>
      </c>
      <c r="G579" s="348"/>
      <c r="H579" s="122" t="s">
        <v>346</v>
      </c>
      <c r="I579" s="368"/>
    </row>
    <row r="580" spans="1:10" s="108" customFormat="1" x14ac:dyDescent="0.2">
      <c r="B580" s="117"/>
      <c r="C580" s="105" t="s">
        <v>209</v>
      </c>
      <c r="D580" s="105" t="s">
        <v>373</v>
      </c>
      <c r="E580" s="105" t="s">
        <v>2</v>
      </c>
      <c r="F580" s="105">
        <v>8</v>
      </c>
      <c r="G580" s="348"/>
      <c r="H580" s="122"/>
      <c r="I580" s="368"/>
    </row>
    <row r="581" spans="1:10" s="108" customFormat="1" x14ac:dyDescent="0.2">
      <c r="B581" s="117"/>
      <c r="C581" s="105" t="s">
        <v>210</v>
      </c>
      <c r="D581" s="105" t="s">
        <v>374</v>
      </c>
      <c r="E581" s="105" t="s">
        <v>2</v>
      </c>
      <c r="F581" s="105">
        <v>8.1</v>
      </c>
      <c r="G581" s="348"/>
      <c r="H581" s="122"/>
      <c r="I581" s="368"/>
    </row>
    <row r="582" spans="1:10" s="108" customFormat="1" x14ac:dyDescent="0.2">
      <c r="B582" s="117"/>
      <c r="C582" s="105" t="s">
        <v>371</v>
      </c>
      <c r="D582" s="105" t="s">
        <v>375</v>
      </c>
      <c r="E582" s="105" t="s">
        <v>2</v>
      </c>
      <c r="F582" s="105">
        <v>3</v>
      </c>
      <c r="G582" s="348"/>
      <c r="H582" s="122"/>
      <c r="I582" s="368"/>
    </row>
    <row r="583" spans="1:10" s="108" customFormat="1" x14ac:dyDescent="0.2">
      <c r="B583" s="117"/>
      <c r="C583" s="105" t="s">
        <v>372</v>
      </c>
      <c r="D583" s="105" t="s">
        <v>376</v>
      </c>
      <c r="E583" s="105" t="s">
        <v>377</v>
      </c>
      <c r="F583" s="105">
        <v>7.2</v>
      </c>
      <c r="G583" s="349"/>
      <c r="H583" s="122"/>
      <c r="I583" s="369"/>
    </row>
    <row r="584" spans="1:10" s="108" customFormat="1" x14ac:dyDescent="0.2">
      <c r="A584" s="102"/>
      <c r="B584" s="110">
        <v>122</v>
      </c>
      <c r="C584" s="351" t="s">
        <v>613</v>
      </c>
      <c r="D584" s="351"/>
      <c r="E584" s="351"/>
      <c r="F584" s="351"/>
      <c r="G584" s="344" t="s">
        <v>738</v>
      </c>
      <c r="H584" s="104"/>
      <c r="I584" s="360" t="s">
        <v>667</v>
      </c>
      <c r="J584" s="102"/>
    </row>
    <row r="585" spans="1:10" s="108" customFormat="1" x14ac:dyDescent="0.2">
      <c r="A585" s="102"/>
      <c r="B585" s="117"/>
      <c r="C585" s="105" t="s">
        <v>131</v>
      </c>
      <c r="D585" s="105" t="s">
        <v>84</v>
      </c>
      <c r="E585" s="97" t="s">
        <v>32</v>
      </c>
      <c r="F585" s="105">
        <v>40.799999999999997</v>
      </c>
      <c r="G585" s="345"/>
      <c r="H585" s="92" t="s">
        <v>346</v>
      </c>
      <c r="I585" s="361"/>
      <c r="J585" s="102"/>
    </row>
    <row r="586" spans="1:10" s="108" customFormat="1" ht="33.75" customHeight="1" x14ac:dyDescent="0.2">
      <c r="A586" s="102"/>
      <c r="B586" s="119"/>
      <c r="C586" s="106" t="s">
        <v>131</v>
      </c>
      <c r="D586" s="107" t="s">
        <v>219</v>
      </c>
      <c r="E586" s="106" t="s">
        <v>51</v>
      </c>
      <c r="F586" s="106">
        <v>34.5</v>
      </c>
      <c r="G586" s="346"/>
      <c r="H586" s="103"/>
      <c r="I586" s="362"/>
      <c r="J586" s="102"/>
    </row>
    <row r="587" spans="1:10" s="108" customFormat="1" x14ac:dyDescent="0.2">
      <c r="A587" s="102"/>
      <c r="B587" s="117">
        <v>123</v>
      </c>
      <c r="C587" s="352" t="s">
        <v>613</v>
      </c>
      <c r="D587" s="352"/>
      <c r="E587" s="352"/>
      <c r="F587" s="352"/>
      <c r="G587" s="345" t="s">
        <v>739</v>
      </c>
      <c r="H587" s="122"/>
      <c r="I587" s="360" t="s">
        <v>667</v>
      </c>
      <c r="J587" s="102"/>
    </row>
    <row r="588" spans="1:10" s="108" customFormat="1" x14ac:dyDescent="0.2">
      <c r="A588" s="102"/>
      <c r="B588" s="117"/>
      <c r="C588" s="105" t="s">
        <v>131</v>
      </c>
      <c r="D588" s="105" t="s">
        <v>84</v>
      </c>
      <c r="E588" s="105" t="s">
        <v>186</v>
      </c>
      <c r="F588" s="105">
        <v>45.2</v>
      </c>
      <c r="G588" s="345"/>
      <c r="H588" s="122" t="s">
        <v>346</v>
      </c>
      <c r="I588" s="361"/>
      <c r="J588" s="102"/>
    </row>
    <row r="589" spans="1:10" s="108" customFormat="1" ht="31.5" customHeight="1" x14ac:dyDescent="0.2">
      <c r="A589" s="102"/>
      <c r="B589" s="117"/>
      <c r="C589" s="105" t="s">
        <v>131</v>
      </c>
      <c r="D589" s="93" t="s">
        <v>219</v>
      </c>
      <c r="E589" s="97" t="s">
        <v>32</v>
      </c>
      <c r="F589" s="105">
        <v>71.099999999999994</v>
      </c>
      <c r="G589" s="345"/>
      <c r="H589" s="122"/>
      <c r="I589" s="362"/>
      <c r="J589" s="102"/>
    </row>
    <row r="590" spans="1:10" s="108" customFormat="1" x14ac:dyDescent="0.2">
      <c r="A590" s="102"/>
      <c r="B590" s="110">
        <v>124</v>
      </c>
      <c r="C590" s="351" t="s">
        <v>613</v>
      </c>
      <c r="D590" s="351"/>
      <c r="E590" s="351"/>
      <c r="F590" s="351"/>
      <c r="G590" s="344" t="s">
        <v>740</v>
      </c>
      <c r="H590" s="104"/>
      <c r="I590" s="360" t="s">
        <v>667</v>
      </c>
      <c r="J590" s="102"/>
    </row>
    <row r="591" spans="1:10" s="108" customFormat="1" x14ac:dyDescent="0.2">
      <c r="A591" s="102"/>
      <c r="B591" s="117"/>
      <c r="C591" s="105" t="s">
        <v>131</v>
      </c>
      <c r="D591" s="105" t="s">
        <v>84</v>
      </c>
      <c r="E591" s="105" t="s">
        <v>186</v>
      </c>
      <c r="F591" s="105">
        <v>11.1</v>
      </c>
      <c r="G591" s="345"/>
      <c r="H591" s="92" t="s">
        <v>346</v>
      </c>
      <c r="I591" s="361"/>
      <c r="J591" s="102"/>
    </row>
    <row r="592" spans="1:10" s="108" customFormat="1" ht="34.5" customHeight="1" x14ac:dyDescent="0.2">
      <c r="A592" s="102"/>
      <c r="B592" s="119"/>
      <c r="C592" s="106" t="s">
        <v>131</v>
      </c>
      <c r="D592" s="107" t="s">
        <v>219</v>
      </c>
      <c r="E592" s="100" t="s">
        <v>32</v>
      </c>
      <c r="F592" s="106">
        <v>34.200000000000003</v>
      </c>
      <c r="G592" s="346"/>
      <c r="H592" s="103"/>
      <c r="I592" s="362"/>
      <c r="J592" s="102"/>
    </row>
    <row r="593" spans="1:10" s="108" customFormat="1" x14ac:dyDescent="0.2">
      <c r="A593" s="102"/>
      <c r="B593" s="117">
        <v>125</v>
      </c>
      <c r="C593" s="352" t="s">
        <v>671</v>
      </c>
      <c r="D593" s="352"/>
      <c r="E593" s="352"/>
      <c r="F593" s="352"/>
      <c r="G593" s="345" t="s">
        <v>741</v>
      </c>
      <c r="H593" s="122"/>
      <c r="I593" s="360" t="s">
        <v>666</v>
      </c>
      <c r="J593" s="102"/>
    </row>
    <row r="594" spans="1:10" s="108" customFormat="1" x14ac:dyDescent="0.2">
      <c r="A594" s="102"/>
      <c r="B594" s="117"/>
      <c r="C594" s="105" t="s">
        <v>378</v>
      </c>
      <c r="D594" s="105" t="s">
        <v>148</v>
      </c>
      <c r="E594" s="105" t="s">
        <v>136</v>
      </c>
      <c r="F594" s="105">
        <v>396</v>
      </c>
      <c r="G594" s="345"/>
      <c r="H594" s="122" t="s">
        <v>346</v>
      </c>
      <c r="I594" s="361"/>
      <c r="J594" s="102"/>
    </row>
    <row r="595" spans="1:10" s="108" customFormat="1" x14ac:dyDescent="0.2">
      <c r="A595" s="102"/>
      <c r="B595" s="117"/>
      <c r="C595" s="105" t="s">
        <v>379</v>
      </c>
      <c r="D595" s="105" t="s">
        <v>290</v>
      </c>
      <c r="E595" s="105" t="s">
        <v>2</v>
      </c>
      <c r="F595" s="105">
        <v>705</v>
      </c>
      <c r="G595" s="345"/>
      <c r="H595" s="122"/>
      <c r="I595" s="361"/>
      <c r="J595" s="102"/>
    </row>
    <row r="596" spans="1:10" s="108" customFormat="1" ht="18.75" customHeight="1" x14ac:dyDescent="0.2">
      <c r="A596" s="102"/>
      <c r="B596" s="117"/>
      <c r="C596" s="105" t="s">
        <v>380</v>
      </c>
      <c r="D596" s="105" t="s">
        <v>298</v>
      </c>
      <c r="E596" s="105" t="s">
        <v>2</v>
      </c>
      <c r="F596" s="105">
        <v>401</v>
      </c>
      <c r="G596" s="345"/>
      <c r="H596" s="122"/>
      <c r="I596" s="362"/>
      <c r="J596" s="102"/>
    </row>
    <row r="597" spans="1:10" s="108" customFormat="1" ht="15" customHeight="1" x14ac:dyDescent="0.2">
      <c r="A597" s="102"/>
      <c r="B597" s="110">
        <v>126</v>
      </c>
      <c r="C597" s="351" t="s">
        <v>838</v>
      </c>
      <c r="D597" s="351"/>
      <c r="E597" s="351"/>
      <c r="F597" s="351"/>
      <c r="G597" s="344" t="s">
        <v>918</v>
      </c>
      <c r="H597" s="104"/>
      <c r="I597" s="360" t="s">
        <v>792</v>
      </c>
      <c r="J597" s="102"/>
    </row>
    <row r="598" spans="1:10" s="108" customFormat="1" x14ac:dyDescent="0.2">
      <c r="B598" s="117"/>
      <c r="C598" s="105" t="s">
        <v>178</v>
      </c>
      <c r="D598" s="105" t="s">
        <v>94</v>
      </c>
      <c r="E598" s="105" t="s">
        <v>194</v>
      </c>
      <c r="F598" s="105">
        <v>0.6</v>
      </c>
      <c r="G598" s="345"/>
      <c r="H598" s="92" t="s">
        <v>346</v>
      </c>
      <c r="I598" s="361"/>
    </row>
    <row r="599" spans="1:10" s="108" customFormat="1" x14ac:dyDescent="0.2">
      <c r="B599" s="117"/>
      <c r="C599" s="105" t="s">
        <v>19</v>
      </c>
      <c r="D599" s="105" t="s">
        <v>381</v>
      </c>
      <c r="E599" s="105" t="s">
        <v>194</v>
      </c>
      <c r="F599" s="105">
        <v>1.9</v>
      </c>
      <c r="G599" s="345"/>
      <c r="H599" s="92"/>
      <c r="I599" s="361"/>
    </row>
    <row r="600" spans="1:10" s="108" customFormat="1" x14ac:dyDescent="0.2">
      <c r="B600" s="117"/>
      <c r="C600" s="105" t="s">
        <v>20</v>
      </c>
      <c r="D600" s="105" t="s">
        <v>382</v>
      </c>
      <c r="E600" s="105" t="s">
        <v>194</v>
      </c>
      <c r="F600" s="105">
        <v>1.2</v>
      </c>
      <c r="G600" s="345"/>
      <c r="H600" s="92"/>
      <c r="I600" s="361"/>
    </row>
    <row r="601" spans="1:10" s="108" customFormat="1" x14ac:dyDescent="0.2">
      <c r="B601" s="117"/>
      <c r="C601" s="105" t="s">
        <v>21</v>
      </c>
      <c r="D601" s="105" t="s">
        <v>383</v>
      </c>
      <c r="E601" s="105" t="s">
        <v>194</v>
      </c>
      <c r="F601" s="105">
        <v>1.2</v>
      </c>
      <c r="G601" s="345"/>
      <c r="H601" s="92"/>
      <c r="I601" s="361"/>
    </row>
    <row r="602" spans="1:10" s="108" customFormat="1" x14ac:dyDescent="0.2">
      <c r="B602" s="117"/>
      <c r="C602" s="105" t="s">
        <v>22</v>
      </c>
      <c r="D602" s="105" t="s">
        <v>384</v>
      </c>
      <c r="E602" s="105" t="s">
        <v>194</v>
      </c>
      <c r="F602" s="105">
        <v>0.4</v>
      </c>
      <c r="G602" s="345"/>
      <c r="H602" s="92"/>
      <c r="I602" s="361"/>
    </row>
    <row r="603" spans="1:10" s="108" customFormat="1" x14ac:dyDescent="0.2">
      <c r="B603" s="119"/>
      <c r="C603" s="106" t="s">
        <v>202</v>
      </c>
      <c r="D603" s="106" t="s">
        <v>385</v>
      </c>
      <c r="E603" s="106" t="s">
        <v>6</v>
      </c>
      <c r="F603" s="106">
        <v>0.2</v>
      </c>
      <c r="G603" s="346"/>
      <c r="H603" s="103"/>
      <c r="I603" s="362"/>
    </row>
    <row r="604" spans="1:10" s="108" customFormat="1" x14ac:dyDescent="0.2">
      <c r="A604" s="102"/>
      <c r="B604" s="117">
        <v>127</v>
      </c>
      <c r="C604" s="352" t="s">
        <v>614</v>
      </c>
      <c r="D604" s="352"/>
      <c r="E604" s="352"/>
      <c r="F604" s="352"/>
      <c r="G604" s="345" t="s">
        <v>742</v>
      </c>
      <c r="H604" s="122"/>
      <c r="I604" s="360" t="s">
        <v>667</v>
      </c>
      <c r="J604" s="102"/>
    </row>
    <row r="605" spans="1:10" s="108" customFormat="1" x14ac:dyDescent="0.2">
      <c r="A605" s="102"/>
      <c r="B605" s="117"/>
      <c r="C605" s="105" t="s">
        <v>131</v>
      </c>
      <c r="D605" s="105" t="s">
        <v>84</v>
      </c>
      <c r="E605" s="97" t="s">
        <v>32</v>
      </c>
      <c r="F605" s="105">
        <v>146.4</v>
      </c>
      <c r="G605" s="345"/>
      <c r="H605" s="122" t="s">
        <v>346</v>
      </c>
      <c r="I605" s="361"/>
      <c r="J605" s="102"/>
    </row>
    <row r="606" spans="1:10" s="108" customFormat="1" ht="33" customHeight="1" x14ac:dyDescent="0.2">
      <c r="A606" s="102"/>
      <c r="B606" s="117"/>
      <c r="C606" s="105" t="s">
        <v>131</v>
      </c>
      <c r="D606" s="93" t="s">
        <v>219</v>
      </c>
      <c r="E606" s="105" t="s">
        <v>32</v>
      </c>
      <c r="F606" s="105">
        <v>150.4</v>
      </c>
      <c r="G606" s="345"/>
      <c r="H606" s="122"/>
      <c r="I606" s="362"/>
      <c r="J606" s="102"/>
    </row>
    <row r="607" spans="1:10" s="108" customFormat="1" x14ac:dyDescent="0.2">
      <c r="A607" s="102"/>
      <c r="B607" s="110">
        <v>128</v>
      </c>
      <c r="C607" s="351" t="s">
        <v>614</v>
      </c>
      <c r="D607" s="351"/>
      <c r="E607" s="351"/>
      <c r="F607" s="351"/>
      <c r="G607" s="344" t="s">
        <v>743</v>
      </c>
      <c r="H607" s="104"/>
      <c r="I607" s="360" t="s">
        <v>667</v>
      </c>
      <c r="J607" s="102"/>
    </row>
    <row r="608" spans="1:10" s="108" customFormat="1" x14ac:dyDescent="0.2">
      <c r="A608" s="102"/>
      <c r="B608" s="117"/>
      <c r="C608" s="105" t="s">
        <v>131</v>
      </c>
      <c r="D608" s="105" t="s">
        <v>84</v>
      </c>
      <c r="E608" s="105" t="s">
        <v>186</v>
      </c>
      <c r="F608" s="105">
        <v>10.9</v>
      </c>
      <c r="G608" s="345"/>
      <c r="H608" s="92" t="s">
        <v>346</v>
      </c>
      <c r="I608" s="361"/>
      <c r="J608" s="102"/>
    </row>
    <row r="609" spans="1:10" s="108" customFormat="1" ht="32.25" customHeight="1" x14ac:dyDescent="0.2">
      <c r="A609" s="102"/>
      <c r="B609" s="119"/>
      <c r="C609" s="106" t="s">
        <v>131</v>
      </c>
      <c r="D609" s="107" t="s">
        <v>219</v>
      </c>
      <c r="E609" s="106" t="s">
        <v>186</v>
      </c>
      <c r="F609" s="106">
        <v>29.4</v>
      </c>
      <c r="G609" s="346"/>
      <c r="H609" s="103"/>
      <c r="I609" s="362"/>
      <c r="J609" s="102"/>
    </row>
    <row r="610" spans="1:10" s="108" customFormat="1" x14ac:dyDescent="0.2">
      <c r="A610" s="102"/>
      <c r="B610" s="117">
        <v>129</v>
      </c>
      <c r="C610" s="352" t="s">
        <v>614</v>
      </c>
      <c r="D610" s="352"/>
      <c r="E610" s="352"/>
      <c r="F610" s="352"/>
      <c r="G610" s="345" t="s">
        <v>744</v>
      </c>
      <c r="H610" s="122"/>
      <c r="I610" s="360" t="s">
        <v>667</v>
      </c>
      <c r="J610" s="102"/>
    </row>
    <row r="611" spans="1:10" s="108" customFormat="1" x14ac:dyDescent="0.2">
      <c r="A611" s="102"/>
      <c r="B611" s="117"/>
      <c r="C611" s="105" t="s">
        <v>131</v>
      </c>
      <c r="D611" s="105" t="s">
        <v>84</v>
      </c>
      <c r="E611" s="105" t="s">
        <v>186</v>
      </c>
      <c r="F611" s="105">
        <v>18</v>
      </c>
      <c r="G611" s="345"/>
      <c r="H611" s="122" t="s">
        <v>346</v>
      </c>
      <c r="I611" s="361"/>
      <c r="J611" s="102"/>
    </row>
    <row r="612" spans="1:10" s="108" customFormat="1" ht="34.5" customHeight="1" x14ac:dyDescent="0.2">
      <c r="A612" s="102"/>
      <c r="B612" s="117"/>
      <c r="C612" s="105" t="s">
        <v>131</v>
      </c>
      <c r="D612" s="93" t="s">
        <v>219</v>
      </c>
      <c r="E612" s="97" t="s">
        <v>32</v>
      </c>
      <c r="F612" s="105">
        <v>17.3</v>
      </c>
      <c r="G612" s="345"/>
      <c r="H612" s="122"/>
      <c r="I612" s="362"/>
      <c r="J612" s="102"/>
    </row>
    <row r="613" spans="1:10" s="108" customFormat="1" ht="15" customHeight="1" x14ac:dyDescent="0.2">
      <c r="A613" s="102"/>
      <c r="B613" s="110">
        <v>130</v>
      </c>
      <c r="C613" s="351" t="s">
        <v>839</v>
      </c>
      <c r="D613" s="351"/>
      <c r="E613" s="351"/>
      <c r="F613" s="351"/>
      <c r="G613" s="344" t="s">
        <v>744</v>
      </c>
      <c r="H613" s="104"/>
      <c r="I613" s="360" t="s">
        <v>792</v>
      </c>
      <c r="J613" s="102"/>
    </row>
    <row r="614" spans="1:10" s="108" customFormat="1" x14ac:dyDescent="0.2">
      <c r="B614" s="117"/>
      <c r="C614" s="105" t="s">
        <v>178</v>
      </c>
      <c r="D614" s="105" t="s">
        <v>36</v>
      </c>
      <c r="E614" s="105" t="s">
        <v>186</v>
      </c>
      <c r="F614" s="105">
        <v>9</v>
      </c>
      <c r="G614" s="345"/>
      <c r="H614" s="92" t="s">
        <v>346</v>
      </c>
      <c r="I614" s="361"/>
    </row>
    <row r="615" spans="1:10" s="108" customFormat="1" x14ac:dyDescent="0.2">
      <c r="B615" s="117"/>
      <c r="C615" s="105" t="s">
        <v>35</v>
      </c>
      <c r="D615" s="105" t="s">
        <v>143</v>
      </c>
      <c r="E615" s="105" t="s">
        <v>186</v>
      </c>
      <c r="F615" s="105">
        <v>4.4000000000000004</v>
      </c>
      <c r="G615" s="345"/>
      <c r="H615" s="92"/>
      <c r="I615" s="361"/>
    </row>
    <row r="616" spans="1:10" s="108" customFormat="1" x14ac:dyDescent="0.2">
      <c r="B616" s="117"/>
      <c r="C616" s="105" t="s">
        <v>338</v>
      </c>
      <c r="D616" s="105" t="s">
        <v>389</v>
      </c>
      <c r="E616" s="105" t="s">
        <v>186</v>
      </c>
      <c r="F616" s="105">
        <v>2.2000000000000002</v>
      </c>
      <c r="G616" s="345"/>
      <c r="H616" s="92"/>
      <c r="I616" s="361"/>
    </row>
    <row r="617" spans="1:10" s="108" customFormat="1" x14ac:dyDescent="0.2">
      <c r="B617" s="117"/>
      <c r="C617" s="105" t="s">
        <v>386</v>
      </c>
      <c r="D617" s="105" t="s">
        <v>390</v>
      </c>
      <c r="E617" s="105" t="s">
        <v>186</v>
      </c>
      <c r="F617" s="105">
        <v>3.2</v>
      </c>
      <c r="G617" s="345"/>
      <c r="H617" s="92"/>
      <c r="I617" s="361"/>
    </row>
    <row r="618" spans="1:10" s="108" customFormat="1" x14ac:dyDescent="0.2">
      <c r="B618" s="117"/>
      <c r="C618" s="105" t="s">
        <v>387</v>
      </c>
      <c r="D618" s="105" t="s">
        <v>391</v>
      </c>
      <c r="E618" s="105" t="s">
        <v>6</v>
      </c>
      <c r="F618" s="105">
        <v>3.6</v>
      </c>
      <c r="G618" s="345"/>
      <c r="H618" s="92"/>
      <c r="I618" s="361"/>
    </row>
    <row r="619" spans="1:10" s="108" customFormat="1" x14ac:dyDescent="0.2">
      <c r="B619" s="119"/>
      <c r="C619" s="106" t="s">
        <v>388</v>
      </c>
      <c r="D619" s="106" t="s">
        <v>392</v>
      </c>
      <c r="E619" s="106" t="s">
        <v>6</v>
      </c>
      <c r="F619" s="106">
        <v>10.7</v>
      </c>
      <c r="G619" s="346"/>
      <c r="H619" s="103"/>
      <c r="I619" s="362"/>
    </row>
    <row r="620" spans="1:10" s="108" customFormat="1" x14ac:dyDescent="0.2">
      <c r="A620" s="102"/>
      <c r="B620" s="117">
        <v>131</v>
      </c>
      <c r="C620" s="352" t="s">
        <v>678</v>
      </c>
      <c r="D620" s="352"/>
      <c r="E620" s="352"/>
      <c r="F620" s="352"/>
      <c r="G620" s="352"/>
      <c r="H620" s="122"/>
      <c r="I620" s="360" t="s">
        <v>672</v>
      </c>
      <c r="J620" s="102"/>
    </row>
    <row r="621" spans="1:10" s="108" customFormat="1" x14ac:dyDescent="0.2">
      <c r="A621" s="102"/>
      <c r="B621" s="117"/>
      <c r="C621" s="105" t="s">
        <v>178</v>
      </c>
      <c r="D621" s="105" t="s">
        <v>84</v>
      </c>
      <c r="E621" s="105" t="s">
        <v>51</v>
      </c>
      <c r="F621" s="105">
        <v>5.4</v>
      </c>
      <c r="G621" s="345" t="s">
        <v>745</v>
      </c>
      <c r="H621" s="122" t="s">
        <v>494</v>
      </c>
      <c r="I621" s="361"/>
      <c r="J621" s="102"/>
    </row>
    <row r="622" spans="1:10" s="108" customFormat="1" x14ac:dyDescent="0.2">
      <c r="A622" s="102"/>
      <c r="B622" s="117"/>
      <c r="C622" s="105" t="s">
        <v>394</v>
      </c>
      <c r="D622" s="93" t="s">
        <v>219</v>
      </c>
      <c r="E622" s="105" t="s">
        <v>51</v>
      </c>
      <c r="F622" s="105">
        <v>20.5</v>
      </c>
      <c r="G622" s="345"/>
      <c r="H622" s="122"/>
      <c r="I622" s="361"/>
      <c r="J622" s="102"/>
    </row>
    <row r="623" spans="1:10" s="108" customFormat="1" x14ac:dyDescent="0.2">
      <c r="A623" s="102"/>
      <c r="B623" s="117"/>
      <c r="C623" s="105" t="s">
        <v>395</v>
      </c>
      <c r="D623" s="105" t="s">
        <v>256</v>
      </c>
      <c r="E623" s="105" t="s">
        <v>51</v>
      </c>
      <c r="F623" s="105">
        <v>99.6</v>
      </c>
      <c r="G623" s="345"/>
      <c r="H623" s="122"/>
      <c r="I623" s="361"/>
      <c r="J623" s="102"/>
    </row>
    <row r="624" spans="1:10" s="108" customFormat="1" x14ac:dyDescent="0.2">
      <c r="A624" s="102"/>
      <c r="B624" s="117"/>
      <c r="C624" s="105" t="s">
        <v>20</v>
      </c>
      <c r="D624" s="105" t="s">
        <v>144</v>
      </c>
      <c r="E624" s="105" t="s">
        <v>6</v>
      </c>
      <c r="F624" s="105">
        <v>96.7</v>
      </c>
      <c r="G624" s="345"/>
      <c r="H624" s="122"/>
      <c r="I624" s="361"/>
      <c r="J624" s="102"/>
    </row>
    <row r="625" spans="1:10" s="108" customFormat="1" x14ac:dyDescent="0.2">
      <c r="A625" s="102"/>
      <c r="B625" s="117"/>
      <c r="C625" s="105" t="s">
        <v>21</v>
      </c>
      <c r="D625" s="105" t="s">
        <v>397</v>
      </c>
      <c r="E625" s="105" t="s">
        <v>6</v>
      </c>
      <c r="F625" s="105">
        <v>222.9</v>
      </c>
      <c r="G625" s="345"/>
      <c r="H625" s="122"/>
      <c r="I625" s="361"/>
      <c r="J625" s="102"/>
    </row>
    <row r="626" spans="1:10" s="108" customFormat="1" x14ac:dyDescent="0.2">
      <c r="A626" s="102"/>
      <c r="B626" s="117"/>
      <c r="C626" s="105" t="s">
        <v>396</v>
      </c>
      <c r="D626" s="105" t="s">
        <v>184</v>
      </c>
      <c r="E626" s="105" t="s">
        <v>6</v>
      </c>
      <c r="F626" s="105">
        <v>250.2</v>
      </c>
      <c r="G626" s="345"/>
      <c r="H626" s="122"/>
      <c r="I626" s="362"/>
      <c r="J626" s="102"/>
    </row>
    <row r="627" spans="1:10" s="108" customFormat="1" x14ac:dyDescent="0.2">
      <c r="A627" s="102"/>
      <c r="B627" s="110">
        <v>132</v>
      </c>
      <c r="C627" s="351" t="s">
        <v>840</v>
      </c>
      <c r="D627" s="351"/>
      <c r="E627" s="351"/>
      <c r="F627" s="351"/>
      <c r="G627" s="344" t="s">
        <v>919</v>
      </c>
      <c r="H627" s="104"/>
      <c r="I627" s="360" t="s">
        <v>792</v>
      </c>
      <c r="J627" s="102"/>
    </row>
    <row r="628" spans="1:10" s="108" customFormat="1" x14ac:dyDescent="0.2">
      <c r="B628" s="117"/>
      <c r="C628" s="105" t="s">
        <v>178</v>
      </c>
      <c r="D628" s="105" t="s">
        <v>148</v>
      </c>
      <c r="E628" s="105" t="s">
        <v>2</v>
      </c>
      <c r="F628" s="105">
        <v>952</v>
      </c>
      <c r="G628" s="345"/>
      <c r="H628" s="92" t="s">
        <v>494</v>
      </c>
      <c r="I628" s="361"/>
    </row>
    <row r="629" spans="1:10" s="108" customFormat="1" x14ac:dyDescent="0.2">
      <c r="B629" s="117"/>
      <c r="C629" s="105" t="s">
        <v>255</v>
      </c>
      <c r="D629" s="105" t="s">
        <v>290</v>
      </c>
      <c r="E629" s="105" t="s">
        <v>2</v>
      </c>
      <c r="F629" s="105">
        <v>464</v>
      </c>
      <c r="G629" s="345"/>
      <c r="H629" s="92"/>
      <c r="I629" s="361"/>
    </row>
    <row r="630" spans="1:10" s="108" customFormat="1" x14ac:dyDescent="0.2">
      <c r="B630" s="117"/>
      <c r="C630" s="105" t="s">
        <v>254</v>
      </c>
      <c r="D630" s="105" t="s">
        <v>121</v>
      </c>
      <c r="E630" s="105" t="s">
        <v>2</v>
      </c>
      <c r="F630" s="105">
        <v>704</v>
      </c>
      <c r="G630" s="345"/>
      <c r="H630" s="92"/>
      <c r="I630" s="361"/>
    </row>
    <row r="631" spans="1:10" s="108" customFormat="1" x14ac:dyDescent="0.2">
      <c r="B631" s="117"/>
      <c r="C631" s="105" t="s">
        <v>398</v>
      </c>
      <c r="D631" s="105" t="s">
        <v>227</v>
      </c>
      <c r="E631" s="97" t="s">
        <v>32</v>
      </c>
      <c r="F631" s="105">
        <v>667</v>
      </c>
      <c r="G631" s="345"/>
      <c r="H631" s="92"/>
      <c r="I631" s="361"/>
    </row>
    <row r="632" spans="1:10" s="108" customFormat="1" x14ac:dyDescent="0.2">
      <c r="B632" s="119"/>
      <c r="C632" s="106" t="s">
        <v>399</v>
      </c>
      <c r="D632" s="106" t="s">
        <v>400</v>
      </c>
      <c r="E632" s="100" t="s">
        <v>32</v>
      </c>
      <c r="F632" s="106">
        <v>913</v>
      </c>
      <c r="G632" s="346"/>
      <c r="H632" s="103"/>
      <c r="I632" s="362"/>
    </row>
    <row r="633" spans="1:10" s="108" customFormat="1" x14ac:dyDescent="0.2">
      <c r="B633" s="117">
        <v>133</v>
      </c>
      <c r="C633" s="351" t="s">
        <v>841</v>
      </c>
      <c r="D633" s="351"/>
      <c r="E633" s="351"/>
      <c r="F633" s="351"/>
      <c r="G633" s="347" t="s">
        <v>920</v>
      </c>
      <c r="H633" s="122"/>
      <c r="I633" s="367" t="s">
        <v>792</v>
      </c>
    </row>
    <row r="634" spans="1:10" s="108" customFormat="1" x14ac:dyDescent="0.2">
      <c r="B634" s="117"/>
      <c r="C634" s="105" t="s">
        <v>401</v>
      </c>
      <c r="D634" s="105" t="s">
        <v>404</v>
      </c>
      <c r="E634" s="97" t="s">
        <v>32</v>
      </c>
      <c r="F634" s="105">
        <v>349</v>
      </c>
      <c r="G634" s="348"/>
      <c r="H634" s="122" t="s">
        <v>494</v>
      </c>
      <c r="I634" s="368"/>
    </row>
    <row r="635" spans="1:10" s="108" customFormat="1" x14ac:dyDescent="0.2">
      <c r="B635" s="117"/>
      <c r="C635" s="105" t="s">
        <v>402</v>
      </c>
      <c r="D635" s="105" t="s">
        <v>38</v>
      </c>
      <c r="E635" s="105" t="s">
        <v>51</v>
      </c>
      <c r="F635" s="105">
        <v>793</v>
      </c>
      <c r="G635" s="348"/>
      <c r="H635" s="122"/>
      <c r="I635" s="368"/>
    </row>
    <row r="636" spans="1:10" s="108" customFormat="1" x14ac:dyDescent="0.2">
      <c r="B636" s="117"/>
      <c r="C636" s="105" t="s">
        <v>403</v>
      </c>
      <c r="D636" s="105" t="s">
        <v>122</v>
      </c>
      <c r="E636" s="105" t="s">
        <v>51</v>
      </c>
      <c r="F636" s="105">
        <v>613</v>
      </c>
      <c r="G636" s="348"/>
      <c r="H636" s="122"/>
      <c r="I636" s="368"/>
    </row>
    <row r="637" spans="1:10" s="108" customFormat="1" x14ac:dyDescent="0.2">
      <c r="B637" s="117"/>
      <c r="C637" s="105" t="s">
        <v>399</v>
      </c>
      <c r="D637" s="105" t="s">
        <v>405</v>
      </c>
      <c r="E637" s="105" t="s">
        <v>6</v>
      </c>
      <c r="F637" s="105">
        <v>245</v>
      </c>
      <c r="G637" s="349"/>
      <c r="H637" s="122"/>
      <c r="I637" s="369"/>
    </row>
    <row r="638" spans="1:10" s="108" customFormat="1" x14ac:dyDescent="0.2">
      <c r="B638" s="110">
        <v>134</v>
      </c>
      <c r="C638" s="351" t="s">
        <v>841</v>
      </c>
      <c r="D638" s="351"/>
      <c r="E638" s="351"/>
      <c r="F638" s="351"/>
      <c r="G638" s="347" t="s">
        <v>921</v>
      </c>
      <c r="H638" s="104"/>
      <c r="I638" s="367" t="s">
        <v>792</v>
      </c>
    </row>
    <row r="639" spans="1:10" s="108" customFormat="1" x14ac:dyDescent="0.2">
      <c r="B639" s="117"/>
      <c r="C639" s="105" t="s">
        <v>178</v>
      </c>
      <c r="D639" s="105" t="s">
        <v>148</v>
      </c>
      <c r="E639" s="105" t="s">
        <v>186</v>
      </c>
      <c r="F639" s="105">
        <v>318</v>
      </c>
      <c r="G639" s="348"/>
      <c r="H639" s="92" t="s">
        <v>494</v>
      </c>
      <c r="I639" s="368"/>
    </row>
    <row r="640" spans="1:10" s="108" customFormat="1" x14ac:dyDescent="0.2">
      <c r="B640" s="117"/>
      <c r="C640" s="105" t="s">
        <v>401</v>
      </c>
      <c r="D640" s="105" t="s">
        <v>290</v>
      </c>
      <c r="E640" s="97" t="s">
        <v>32</v>
      </c>
      <c r="F640" s="105">
        <v>903</v>
      </c>
      <c r="G640" s="348"/>
      <c r="H640" s="92"/>
      <c r="I640" s="368"/>
    </row>
    <row r="641" spans="1:10" s="108" customFormat="1" x14ac:dyDescent="0.2">
      <c r="B641" s="117"/>
      <c r="C641" s="105" t="s">
        <v>402</v>
      </c>
      <c r="D641" s="105" t="s">
        <v>406</v>
      </c>
      <c r="E641" s="97" t="s">
        <v>32</v>
      </c>
      <c r="F641" s="105">
        <v>191</v>
      </c>
      <c r="G641" s="348"/>
      <c r="H641" s="92"/>
      <c r="I641" s="368"/>
    </row>
    <row r="642" spans="1:10" s="108" customFormat="1" x14ac:dyDescent="0.2">
      <c r="B642" s="119"/>
      <c r="C642" s="106" t="s">
        <v>403</v>
      </c>
      <c r="D642" s="106" t="s">
        <v>407</v>
      </c>
      <c r="E642" s="100" t="s">
        <v>32</v>
      </c>
      <c r="F642" s="106">
        <v>39</v>
      </c>
      <c r="G642" s="349"/>
      <c r="H642" s="103"/>
      <c r="I642" s="369"/>
    </row>
    <row r="643" spans="1:10" s="108" customFormat="1" x14ac:dyDescent="0.2">
      <c r="B643" s="117">
        <v>135</v>
      </c>
      <c r="C643" s="351" t="s">
        <v>842</v>
      </c>
      <c r="D643" s="351"/>
      <c r="E643" s="351"/>
      <c r="F643" s="351"/>
      <c r="G643" s="347" t="s">
        <v>922</v>
      </c>
      <c r="H643" s="122"/>
      <c r="I643" s="367" t="s">
        <v>792</v>
      </c>
    </row>
    <row r="644" spans="1:10" s="108" customFormat="1" x14ac:dyDescent="0.2">
      <c r="B644" s="117"/>
      <c r="C644" s="105" t="s">
        <v>401</v>
      </c>
      <c r="D644" s="105" t="s">
        <v>410</v>
      </c>
      <c r="E644" s="97" t="s">
        <v>32</v>
      </c>
      <c r="F644" s="105">
        <v>243</v>
      </c>
      <c r="G644" s="348"/>
      <c r="H644" s="122" t="s">
        <v>494</v>
      </c>
      <c r="I644" s="368"/>
    </row>
    <row r="645" spans="1:10" s="108" customFormat="1" x14ac:dyDescent="0.2">
      <c r="B645" s="117"/>
      <c r="C645" s="105" t="s">
        <v>409</v>
      </c>
      <c r="D645" s="105" t="s">
        <v>411</v>
      </c>
      <c r="E645" s="97" t="s">
        <v>32</v>
      </c>
      <c r="F645" s="105">
        <v>477</v>
      </c>
      <c r="G645" s="348"/>
      <c r="H645" s="122"/>
      <c r="I645" s="368"/>
    </row>
    <row r="646" spans="1:10" s="108" customFormat="1" ht="24.75" customHeight="1" x14ac:dyDescent="0.2">
      <c r="B646" s="117"/>
      <c r="C646" s="105" t="s">
        <v>408</v>
      </c>
      <c r="D646" s="105" t="s">
        <v>412</v>
      </c>
      <c r="E646" s="97" t="s">
        <v>32</v>
      </c>
      <c r="F646" s="105">
        <v>645</v>
      </c>
      <c r="G646" s="349"/>
      <c r="H646" s="122"/>
      <c r="I646" s="369"/>
    </row>
    <row r="647" spans="1:10" s="108" customFormat="1" x14ac:dyDescent="0.2">
      <c r="B647" s="110">
        <v>136</v>
      </c>
      <c r="C647" s="351" t="s">
        <v>840</v>
      </c>
      <c r="D647" s="351"/>
      <c r="E647" s="351"/>
      <c r="F647" s="351"/>
      <c r="G647" s="347" t="s">
        <v>923</v>
      </c>
      <c r="H647" s="104"/>
      <c r="I647" s="367" t="s">
        <v>792</v>
      </c>
    </row>
    <row r="648" spans="1:10" s="108" customFormat="1" x14ac:dyDescent="0.2">
      <c r="B648" s="117"/>
      <c r="C648" s="105" t="s">
        <v>178</v>
      </c>
      <c r="D648" s="105" t="s">
        <v>162</v>
      </c>
      <c r="E648" s="105" t="s">
        <v>186</v>
      </c>
      <c r="F648" s="105">
        <v>392</v>
      </c>
      <c r="G648" s="348"/>
      <c r="H648" s="92" t="s">
        <v>494</v>
      </c>
      <c r="I648" s="368"/>
    </row>
    <row r="649" spans="1:10" s="108" customFormat="1" x14ac:dyDescent="0.2">
      <c r="B649" s="117"/>
      <c r="C649" s="105" t="s">
        <v>402</v>
      </c>
      <c r="D649" s="105" t="s">
        <v>241</v>
      </c>
      <c r="E649" s="105" t="s">
        <v>51</v>
      </c>
      <c r="F649" s="105">
        <v>207</v>
      </c>
      <c r="G649" s="348"/>
      <c r="H649" s="92"/>
      <c r="I649" s="368"/>
    </row>
    <row r="650" spans="1:10" s="108" customFormat="1" x14ac:dyDescent="0.2">
      <c r="B650" s="117"/>
      <c r="C650" s="105" t="s">
        <v>403</v>
      </c>
      <c r="D650" s="105" t="s">
        <v>414</v>
      </c>
      <c r="E650" s="105" t="s">
        <v>51</v>
      </c>
      <c r="F650" s="105">
        <v>409</v>
      </c>
      <c r="G650" s="348"/>
      <c r="H650" s="92"/>
      <c r="I650" s="368"/>
    </row>
    <row r="651" spans="1:10" s="108" customFormat="1" x14ac:dyDescent="0.2">
      <c r="B651" s="119"/>
      <c r="C651" s="106" t="s">
        <v>413</v>
      </c>
      <c r="D651" s="106" t="s">
        <v>415</v>
      </c>
      <c r="E651" s="106" t="s">
        <v>6</v>
      </c>
      <c r="F651" s="106">
        <v>576</v>
      </c>
      <c r="G651" s="349"/>
      <c r="H651" s="103"/>
      <c r="I651" s="369"/>
    </row>
    <row r="652" spans="1:10" s="108" customFormat="1" x14ac:dyDescent="0.2">
      <c r="B652" s="117">
        <v>137</v>
      </c>
      <c r="C652" s="351" t="s">
        <v>843</v>
      </c>
      <c r="D652" s="351"/>
      <c r="E652" s="351"/>
      <c r="F652" s="351"/>
      <c r="G652" s="347" t="s">
        <v>924</v>
      </c>
      <c r="H652" s="122"/>
      <c r="I652" s="367" t="s">
        <v>792</v>
      </c>
    </row>
    <row r="653" spans="1:10" s="108" customFormat="1" x14ac:dyDescent="0.2">
      <c r="B653" s="117"/>
      <c r="C653" s="105" t="s">
        <v>401</v>
      </c>
      <c r="D653" s="105" t="s">
        <v>404</v>
      </c>
      <c r="E653" s="97" t="s">
        <v>32</v>
      </c>
      <c r="F653" s="105">
        <v>258</v>
      </c>
      <c r="G653" s="348"/>
      <c r="H653" s="122" t="s">
        <v>494</v>
      </c>
      <c r="I653" s="368"/>
    </row>
    <row r="654" spans="1:10" s="108" customFormat="1" ht="33.75" customHeight="1" x14ac:dyDescent="0.2">
      <c r="B654" s="117"/>
      <c r="C654" s="105" t="s">
        <v>409</v>
      </c>
      <c r="D654" s="105" t="s">
        <v>416</v>
      </c>
      <c r="E654" s="105" t="s">
        <v>51</v>
      </c>
      <c r="F654" s="105">
        <v>447</v>
      </c>
      <c r="G654" s="349"/>
      <c r="H654" s="122"/>
      <c r="I654" s="369"/>
    </row>
    <row r="655" spans="1:10" s="108" customFormat="1" x14ac:dyDescent="0.2">
      <c r="A655" s="102"/>
      <c r="B655" s="110">
        <v>138</v>
      </c>
      <c r="C655" s="351" t="s">
        <v>679</v>
      </c>
      <c r="D655" s="351"/>
      <c r="E655" s="351"/>
      <c r="F655" s="351"/>
      <c r="G655" s="344" t="s">
        <v>746</v>
      </c>
      <c r="H655" s="104"/>
      <c r="I655" s="360" t="s">
        <v>673</v>
      </c>
      <c r="J655" s="102"/>
    </row>
    <row r="656" spans="1:10" s="108" customFormat="1" x14ac:dyDescent="0.2">
      <c r="A656" s="102"/>
      <c r="B656" s="117"/>
      <c r="C656" s="105" t="s">
        <v>178</v>
      </c>
      <c r="D656" s="105" t="s">
        <v>138</v>
      </c>
      <c r="E656" s="105" t="s">
        <v>51</v>
      </c>
      <c r="F656" s="105">
        <v>300</v>
      </c>
      <c r="G656" s="345"/>
      <c r="H656" s="92" t="s">
        <v>494</v>
      </c>
      <c r="I656" s="361"/>
      <c r="J656" s="102"/>
    </row>
    <row r="657" spans="1:10" s="108" customFormat="1" x14ac:dyDescent="0.2">
      <c r="A657" s="102"/>
      <c r="B657" s="117"/>
      <c r="C657" s="105" t="s">
        <v>19</v>
      </c>
      <c r="D657" s="105" t="s">
        <v>417</v>
      </c>
      <c r="E657" s="105" t="s">
        <v>6</v>
      </c>
      <c r="F657" s="105">
        <v>225.1</v>
      </c>
      <c r="G657" s="345"/>
      <c r="H657" s="92"/>
      <c r="I657" s="361"/>
      <c r="J657" s="102"/>
    </row>
    <row r="658" spans="1:10" s="108" customFormat="1" ht="20.25" customHeight="1" x14ac:dyDescent="0.2">
      <c r="A658" s="102"/>
      <c r="B658" s="119"/>
      <c r="C658" s="106" t="s">
        <v>20</v>
      </c>
      <c r="D658" s="106" t="s">
        <v>418</v>
      </c>
      <c r="E658" s="106" t="s">
        <v>6</v>
      </c>
      <c r="F658" s="106">
        <v>98.6</v>
      </c>
      <c r="G658" s="346"/>
      <c r="H658" s="103"/>
      <c r="I658" s="362"/>
      <c r="J658" s="102"/>
    </row>
    <row r="659" spans="1:10" s="108" customFormat="1" x14ac:dyDescent="0.2">
      <c r="A659" s="102"/>
      <c r="B659" s="117">
        <v>139</v>
      </c>
      <c r="C659" s="352" t="s">
        <v>679</v>
      </c>
      <c r="D659" s="352"/>
      <c r="E659" s="352"/>
      <c r="F659" s="352"/>
      <c r="G659" s="345" t="s">
        <v>747</v>
      </c>
      <c r="H659" s="122"/>
      <c r="I659" s="360" t="s">
        <v>673</v>
      </c>
      <c r="J659" s="102"/>
    </row>
    <row r="660" spans="1:10" s="108" customFormat="1" x14ac:dyDescent="0.2">
      <c r="A660" s="102"/>
      <c r="B660" s="117"/>
      <c r="C660" s="105" t="s">
        <v>178</v>
      </c>
      <c r="D660" s="105" t="s">
        <v>138</v>
      </c>
      <c r="E660" s="105" t="s">
        <v>6</v>
      </c>
      <c r="F660" s="105">
        <v>165.4</v>
      </c>
      <c r="G660" s="345"/>
      <c r="H660" s="122" t="s">
        <v>494</v>
      </c>
      <c r="I660" s="361"/>
      <c r="J660" s="102"/>
    </row>
    <row r="661" spans="1:10" s="108" customFormat="1" x14ac:dyDescent="0.2">
      <c r="A661" s="102"/>
      <c r="B661" s="117"/>
      <c r="C661" s="105" t="s">
        <v>19</v>
      </c>
      <c r="D661" s="105" t="s">
        <v>417</v>
      </c>
      <c r="E661" s="105" t="s">
        <v>6</v>
      </c>
      <c r="F661" s="105">
        <v>83.3</v>
      </c>
      <c r="G661" s="345"/>
      <c r="H661" s="122"/>
      <c r="I661" s="361"/>
      <c r="J661" s="102"/>
    </row>
    <row r="662" spans="1:10" s="108" customFormat="1" ht="19.5" customHeight="1" x14ac:dyDescent="0.2">
      <c r="A662" s="102"/>
      <c r="B662" s="117"/>
      <c r="C662" s="105" t="s">
        <v>20</v>
      </c>
      <c r="D662" s="105" t="s">
        <v>418</v>
      </c>
      <c r="E662" s="105" t="s">
        <v>6</v>
      </c>
      <c r="F662" s="105">
        <v>12.2</v>
      </c>
      <c r="G662" s="345"/>
      <c r="H662" s="122"/>
      <c r="I662" s="362"/>
      <c r="J662" s="102"/>
    </row>
    <row r="663" spans="1:10" s="108" customFormat="1" x14ac:dyDescent="0.2">
      <c r="A663" s="102"/>
      <c r="B663" s="110">
        <v>140</v>
      </c>
      <c r="C663" s="351" t="s">
        <v>679</v>
      </c>
      <c r="D663" s="351"/>
      <c r="E663" s="351"/>
      <c r="F663" s="351"/>
      <c r="G663" s="344" t="s">
        <v>748</v>
      </c>
      <c r="H663" s="104"/>
      <c r="I663" s="360" t="s">
        <v>673</v>
      </c>
      <c r="J663" s="102"/>
    </row>
    <row r="664" spans="1:10" s="108" customFormat="1" x14ac:dyDescent="0.2">
      <c r="A664" s="102"/>
      <c r="B664" s="117"/>
      <c r="C664" s="105" t="s">
        <v>178</v>
      </c>
      <c r="D664" s="105" t="s">
        <v>138</v>
      </c>
      <c r="E664" s="105" t="s">
        <v>6</v>
      </c>
      <c r="F664" s="105">
        <v>229.5</v>
      </c>
      <c r="G664" s="345"/>
      <c r="H664" s="92" t="s">
        <v>494</v>
      </c>
      <c r="I664" s="361"/>
      <c r="J664" s="102"/>
    </row>
    <row r="665" spans="1:10" s="108" customFormat="1" x14ac:dyDescent="0.2">
      <c r="A665" s="102"/>
      <c r="B665" s="117"/>
      <c r="C665" s="105" t="s">
        <v>19</v>
      </c>
      <c r="D665" s="105" t="s">
        <v>417</v>
      </c>
      <c r="E665" s="105" t="s">
        <v>6</v>
      </c>
      <c r="F665" s="105">
        <v>192.7</v>
      </c>
      <c r="G665" s="345"/>
      <c r="H665" s="92"/>
      <c r="I665" s="361"/>
      <c r="J665" s="102"/>
    </row>
    <row r="666" spans="1:10" s="108" customFormat="1" ht="18.75" customHeight="1" x14ac:dyDescent="0.2">
      <c r="A666" s="102"/>
      <c r="B666" s="119"/>
      <c r="C666" s="106" t="s">
        <v>20</v>
      </c>
      <c r="D666" s="106" t="s">
        <v>418</v>
      </c>
      <c r="E666" s="106" t="s">
        <v>6</v>
      </c>
      <c r="F666" s="106">
        <v>24.6</v>
      </c>
      <c r="G666" s="346"/>
      <c r="H666" s="103"/>
      <c r="I666" s="362"/>
      <c r="J666" s="102"/>
    </row>
    <row r="667" spans="1:10" s="108" customFormat="1" ht="15" customHeight="1" x14ac:dyDescent="0.2">
      <c r="A667" s="102"/>
      <c r="B667" s="117">
        <v>141</v>
      </c>
      <c r="C667" s="351" t="s">
        <v>679</v>
      </c>
      <c r="D667" s="351"/>
      <c r="E667" s="351"/>
      <c r="F667" s="351"/>
      <c r="G667" s="344" t="s">
        <v>925</v>
      </c>
      <c r="H667" s="122"/>
      <c r="I667" s="360" t="s">
        <v>673</v>
      </c>
      <c r="J667" s="102"/>
    </row>
    <row r="668" spans="1:10" s="108" customFormat="1" x14ac:dyDescent="0.2">
      <c r="B668" s="117"/>
      <c r="C668" s="105" t="s">
        <v>178</v>
      </c>
      <c r="D668" s="105" t="s">
        <v>138</v>
      </c>
      <c r="E668" s="105" t="s">
        <v>6</v>
      </c>
      <c r="F668" s="105">
        <v>231.6</v>
      </c>
      <c r="G668" s="345"/>
      <c r="H668" s="122" t="s">
        <v>494</v>
      </c>
      <c r="I668" s="361"/>
    </row>
    <row r="669" spans="1:10" s="108" customFormat="1" x14ac:dyDescent="0.2">
      <c r="B669" s="117"/>
      <c r="C669" s="105" t="s">
        <v>19</v>
      </c>
      <c r="D669" s="105" t="s">
        <v>417</v>
      </c>
      <c r="E669" s="105" t="s">
        <v>6</v>
      </c>
      <c r="F669" s="105">
        <v>167</v>
      </c>
      <c r="G669" s="345"/>
      <c r="H669" s="122"/>
      <c r="I669" s="361"/>
    </row>
    <row r="670" spans="1:10" s="108" customFormat="1" ht="22.5" customHeight="1" x14ac:dyDescent="0.2">
      <c r="B670" s="117"/>
      <c r="C670" s="105" t="s">
        <v>20</v>
      </c>
      <c r="D670" s="105" t="s">
        <v>418</v>
      </c>
      <c r="E670" s="105" t="s">
        <v>6</v>
      </c>
      <c r="F670" s="105">
        <v>45.1</v>
      </c>
      <c r="G670" s="346"/>
      <c r="H670" s="122"/>
      <c r="I670" s="362"/>
    </row>
    <row r="671" spans="1:10" s="108" customFormat="1" x14ac:dyDescent="0.2">
      <c r="B671" s="110">
        <v>142</v>
      </c>
      <c r="C671" s="351" t="s">
        <v>844</v>
      </c>
      <c r="D671" s="351"/>
      <c r="E671" s="351"/>
      <c r="F671" s="351"/>
      <c r="G671" s="347" t="s">
        <v>926</v>
      </c>
      <c r="H671" s="104"/>
      <c r="I671" s="360" t="s">
        <v>792</v>
      </c>
    </row>
    <row r="672" spans="1:10" s="108" customFormat="1" x14ac:dyDescent="0.2">
      <c r="B672" s="117"/>
      <c r="C672" s="105" t="s">
        <v>154</v>
      </c>
      <c r="D672" s="105" t="s">
        <v>162</v>
      </c>
      <c r="E672" s="97" t="s">
        <v>32</v>
      </c>
      <c r="F672" s="105">
        <v>466</v>
      </c>
      <c r="G672" s="348"/>
      <c r="H672" s="92" t="s">
        <v>494</v>
      </c>
      <c r="I672" s="361"/>
    </row>
    <row r="673" spans="2:9" s="108" customFormat="1" x14ac:dyDescent="0.2">
      <c r="B673" s="117"/>
      <c r="C673" s="105" t="s">
        <v>278</v>
      </c>
      <c r="D673" s="105" t="s">
        <v>419</v>
      </c>
      <c r="E673" s="97" t="s">
        <v>32</v>
      </c>
      <c r="F673" s="105">
        <v>924</v>
      </c>
      <c r="G673" s="348"/>
      <c r="H673" s="92"/>
      <c r="I673" s="361"/>
    </row>
    <row r="674" spans="2:9" s="108" customFormat="1" x14ac:dyDescent="0.2">
      <c r="B674" s="117"/>
      <c r="C674" s="105" t="s">
        <v>409</v>
      </c>
      <c r="D674" s="105" t="s">
        <v>420</v>
      </c>
      <c r="E674" s="105" t="s">
        <v>51</v>
      </c>
      <c r="F674" s="105">
        <v>748</v>
      </c>
      <c r="G674" s="348"/>
      <c r="H674" s="92"/>
      <c r="I674" s="361"/>
    </row>
    <row r="675" spans="2:9" s="108" customFormat="1" x14ac:dyDescent="0.2">
      <c r="B675" s="119"/>
      <c r="C675" s="106" t="s">
        <v>408</v>
      </c>
      <c r="D675" s="106" t="s">
        <v>421</v>
      </c>
      <c r="E675" s="106" t="s">
        <v>51</v>
      </c>
      <c r="F675" s="106">
        <v>608</v>
      </c>
      <c r="G675" s="349"/>
      <c r="H675" s="103"/>
      <c r="I675" s="362"/>
    </row>
    <row r="676" spans="2:9" s="108" customFormat="1" x14ac:dyDescent="0.2">
      <c r="B676" s="117">
        <v>143</v>
      </c>
      <c r="C676" s="351" t="s">
        <v>845</v>
      </c>
      <c r="D676" s="351"/>
      <c r="E676" s="351"/>
      <c r="F676" s="351"/>
      <c r="G676" s="347" t="s">
        <v>927</v>
      </c>
      <c r="H676" s="122"/>
      <c r="I676" s="367" t="s">
        <v>792</v>
      </c>
    </row>
    <row r="677" spans="2:9" s="108" customFormat="1" x14ac:dyDescent="0.2">
      <c r="B677" s="117"/>
      <c r="C677" s="105" t="s">
        <v>178</v>
      </c>
      <c r="D677" s="105" t="s">
        <v>148</v>
      </c>
      <c r="E677" s="105" t="s">
        <v>194</v>
      </c>
      <c r="F677" s="105">
        <v>133</v>
      </c>
      <c r="G677" s="348"/>
      <c r="H677" s="122" t="s">
        <v>494</v>
      </c>
      <c r="I677" s="368"/>
    </row>
    <row r="678" spans="2:9" s="108" customFormat="1" x14ac:dyDescent="0.2">
      <c r="B678" s="117"/>
      <c r="C678" s="105" t="s">
        <v>409</v>
      </c>
      <c r="D678" s="105" t="s">
        <v>290</v>
      </c>
      <c r="E678" s="105" t="s">
        <v>194</v>
      </c>
      <c r="F678" s="105">
        <v>22</v>
      </c>
      <c r="G678" s="348"/>
      <c r="H678" s="122"/>
      <c r="I678" s="368"/>
    </row>
    <row r="679" spans="2:9" s="108" customFormat="1" ht="21.75" customHeight="1" x14ac:dyDescent="0.2">
      <c r="B679" s="117"/>
      <c r="C679" s="105" t="s">
        <v>408</v>
      </c>
      <c r="D679" s="105" t="s">
        <v>422</v>
      </c>
      <c r="E679" s="105" t="s">
        <v>194</v>
      </c>
      <c r="F679" s="105">
        <v>24</v>
      </c>
      <c r="G679" s="349"/>
      <c r="H679" s="122"/>
      <c r="I679" s="369"/>
    </row>
    <row r="680" spans="2:9" s="108" customFormat="1" x14ac:dyDescent="0.2">
      <c r="B680" s="110">
        <v>144</v>
      </c>
      <c r="C680" s="353" t="s">
        <v>846</v>
      </c>
      <c r="D680" s="353"/>
      <c r="E680" s="353"/>
      <c r="F680" s="353"/>
      <c r="G680" s="347" t="s">
        <v>928</v>
      </c>
      <c r="H680" s="104"/>
      <c r="I680" s="367" t="s">
        <v>792</v>
      </c>
    </row>
    <row r="681" spans="2:9" s="108" customFormat="1" x14ac:dyDescent="0.2">
      <c r="B681" s="117"/>
      <c r="C681" s="105" t="s">
        <v>178</v>
      </c>
      <c r="D681" s="105" t="s">
        <v>133</v>
      </c>
      <c r="E681" s="105" t="s">
        <v>6</v>
      </c>
      <c r="F681" s="105">
        <v>22</v>
      </c>
      <c r="G681" s="348"/>
      <c r="H681" s="92" t="s">
        <v>494</v>
      </c>
      <c r="I681" s="368"/>
    </row>
    <row r="682" spans="2:9" s="108" customFormat="1" x14ac:dyDescent="0.2">
      <c r="B682" s="117"/>
      <c r="C682" s="105" t="s">
        <v>423</v>
      </c>
      <c r="D682" s="105" t="s">
        <v>269</v>
      </c>
      <c r="E682" s="105" t="s">
        <v>6</v>
      </c>
      <c r="F682" s="105">
        <v>21</v>
      </c>
      <c r="G682" s="348"/>
      <c r="H682" s="92"/>
      <c r="I682" s="368"/>
    </row>
    <row r="683" spans="2:9" s="108" customFormat="1" x14ac:dyDescent="0.2">
      <c r="B683" s="117"/>
      <c r="C683" s="105" t="s">
        <v>424</v>
      </c>
      <c r="D683" s="105" t="s">
        <v>428</v>
      </c>
      <c r="E683" s="105" t="s">
        <v>6</v>
      </c>
      <c r="F683" s="105">
        <v>25</v>
      </c>
      <c r="G683" s="348"/>
      <c r="H683" s="92"/>
      <c r="I683" s="368"/>
    </row>
    <row r="684" spans="2:9" s="108" customFormat="1" x14ac:dyDescent="0.2">
      <c r="B684" s="117"/>
      <c r="C684" s="105" t="s">
        <v>126</v>
      </c>
      <c r="D684" s="105" t="s">
        <v>429</v>
      </c>
      <c r="E684" s="105" t="s">
        <v>59</v>
      </c>
      <c r="F684" s="105">
        <v>22</v>
      </c>
      <c r="G684" s="348"/>
      <c r="H684" s="92"/>
      <c r="I684" s="368"/>
    </row>
    <row r="685" spans="2:9" s="108" customFormat="1" x14ac:dyDescent="0.2">
      <c r="B685" s="117"/>
      <c r="C685" s="105" t="s">
        <v>425</v>
      </c>
      <c r="D685" s="105" t="s">
        <v>27</v>
      </c>
      <c r="E685" s="105" t="s">
        <v>194</v>
      </c>
      <c r="F685" s="105">
        <v>5</v>
      </c>
      <c r="G685" s="348"/>
      <c r="H685" s="92"/>
      <c r="I685" s="368"/>
    </row>
    <row r="686" spans="2:9" s="108" customFormat="1" x14ac:dyDescent="0.2">
      <c r="B686" s="117"/>
      <c r="C686" s="105" t="s">
        <v>426</v>
      </c>
      <c r="D686" s="105" t="s">
        <v>430</v>
      </c>
      <c r="E686" s="105" t="s">
        <v>6</v>
      </c>
      <c r="F686" s="105">
        <v>11</v>
      </c>
      <c r="G686" s="348"/>
      <c r="H686" s="92"/>
      <c r="I686" s="368"/>
    </row>
    <row r="687" spans="2:9" s="108" customFormat="1" x14ac:dyDescent="0.2">
      <c r="B687" s="119"/>
      <c r="C687" s="106" t="s">
        <v>427</v>
      </c>
      <c r="D687" s="106" t="s">
        <v>431</v>
      </c>
      <c r="E687" s="106" t="s">
        <v>305</v>
      </c>
      <c r="F687" s="106">
        <v>20</v>
      </c>
      <c r="G687" s="349"/>
      <c r="H687" s="103"/>
      <c r="I687" s="369"/>
    </row>
    <row r="688" spans="2:9" s="108" customFormat="1" x14ac:dyDescent="0.2">
      <c r="B688" s="117">
        <v>145</v>
      </c>
      <c r="C688" s="353" t="s">
        <v>847</v>
      </c>
      <c r="D688" s="353"/>
      <c r="E688" s="353"/>
      <c r="F688" s="353"/>
      <c r="G688" s="347" t="s">
        <v>929</v>
      </c>
      <c r="H688" s="122"/>
      <c r="I688" s="367" t="s">
        <v>792</v>
      </c>
    </row>
    <row r="689" spans="1:10" s="108" customFormat="1" x14ac:dyDescent="0.2">
      <c r="B689" s="117"/>
      <c r="C689" s="105" t="s">
        <v>154</v>
      </c>
      <c r="D689" s="105" t="s">
        <v>162</v>
      </c>
      <c r="E689" s="105" t="s">
        <v>6</v>
      </c>
      <c r="F689" s="105">
        <v>33</v>
      </c>
      <c r="G689" s="348"/>
      <c r="H689" s="122" t="s">
        <v>494</v>
      </c>
      <c r="I689" s="368"/>
    </row>
    <row r="690" spans="1:10" s="108" customFormat="1" x14ac:dyDescent="0.2">
      <c r="B690" s="117"/>
      <c r="C690" s="105" t="s">
        <v>278</v>
      </c>
      <c r="D690" s="105" t="s">
        <v>419</v>
      </c>
      <c r="E690" s="105" t="s">
        <v>194</v>
      </c>
      <c r="F690" s="105">
        <v>21</v>
      </c>
      <c r="G690" s="348"/>
      <c r="H690" s="122"/>
      <c r="I690" s="368"/>
    </row>
    <row r="691" spans="1:10" s="108" customFormat="1" x14ac:dyDescent="0.2">
      <c r="B691" s="117"/>
      <c r="C691" s="105" t="s">
        <v>432</v>
      </c>
      <c r="D691" s="105" t="s">
        <v>433</v>
      </c>
      <c r="E691" s="105" t="s">
        <v>194</v>
      </c>
      <c r="F691" s="105">
        <v>21</v>
      </c>
      <c r="G691" s="348"/>
      <c r="H691" s="122"/>
      <c r="I691" s="368"/>
    </row>
    <row r="692" spans="1:10" s="108" customFormat="1" x14ac:dyDescent="0.2">
      <c r="B692" s="117"/>
      <c r="C692" s="105" t="s">
        <v>126</v>
      </c>
      <c r="D692" s="105" t="s">
        <v>434</v>
      </c>
      <c r="E692" s="105" t="s">
        <v>194</v>
      </c>
      <c r="F692" s="105">
        <v>12</v>
      </c>
      <c r="G692" s="349"/>
      <c r="H692" s="122"/>
      <c r="I692" s="369"/>
    </row>
    <row r="693" spans="1:10" s="108" customFormat="1" x14ac:dyDescent="0.2">
      <c r="B693" s="110">
        <v>146</v>
      </c>
      <c r="C693" s="353" t="s">
        <v>847</v>
      </c>
      <c r="D693" s="353"/>
      <c r="E693" s="353"/>
      <c r="F693" s="353"/>
      <c r="G693" s="347" t="s">
        <v>740</v>
      </c>
      <c r="H693" s="104"/>
      <c r="I693" s="367" t="s">
        <v>792</v>
      </c>
    </row>
    <row r="694" spans="1:10" s="108" customFormat="1" x14ac:dyDescent="0.2">
      <c r="B694" s="117"/>
      <c r="C694" s="105" t="s">
        <v>17</v>
      </c>
      <c r="D694" s="105" t="s">
        <v>162</v>
      </c>
      <c r="E694" s="105" t="s">
        <v>6</v>
      </c>
      <c r="F694" s="105">
        <v>38</v>
      </c>
      <c r="G694" s="348"/>
      <c r="H694" s="92" t="s">
        <v>494</v>
      </c>
      <c r="I694" s="368"/>
    </row>
    <row r="695" spans="1:10" s="108" customFormat="1" x14ac:dyDescent="0.2">
      <c r="B695" s="117"/>
      <c r="C695" s="105" t="s">
        <v>423</v>
      </c>
      <c r="D695" s="105" t="s">
        <v>241</v>
      </c>
      <c r="E695" s="105" t="s">
        <v>6</v>
      </c>
      <c r="F695" s="105">
        <v>11</v>
      </c>
      <c r="G695" s="348"/>
      <c r="H695" s="92"/>
      <c r="I695" s="368"/>
    </row>
    <row r="696" spans="1:10" s="108" customFormat="1" x14ac:dyDescent="0.2">
      <c r="B696" s="117"/>
      <c r="C696" s="105" t="s">
        <v>424</v>
      </c>
      <c r="D696" s="105" t="s">
        <v>414</v>
      </c>
      <c r="E696" s="97" t="s">
        <v>32</v>
      </c>
      <c r="F696" s="105">
        <v>25</v>
      </c>
      <c r="G696" s="348"/>
      <c r="H696" s="92"/>
      <c r="I696" s="368"/>
    </row>
    <row r="697" spans="1:10" s="108" customFormat="1" x14ac:dyDescent="0.2">
      <c r="B697" s="119"/>
      <c r="C697" s="106" t="s">
        <v>435</v>
      </c>
      <c r="D697" s="106" t="s">
        <v>421</v>
      </c>
      <c r="E697" s="106" t="s">
        <v>136</v>
      </c>
      <c r="F697" s="106">
        <v>896</v>
      </c>
      <c r="G697" s="349"/>
      <c r="H697" s="103"/>
      <c r="I697" s="369"/>
    </row>
    <row r="698" spans="1:10" s="108" customFormat="1" x14ac:dyDescent="0.2">
      <c r="B698" s="117">
        <v>147</v>
      </c>
      <c r="C698" s="353" t="s">
        <v>847</v>
      </c>
      <c r="D698" s="353"/>
      <c r="E698" s="353"/>
      <c r="F698" s="353"/>
      <c r="G698" s="347" t="s">
        <v>930</v>
      </c>
      <c r="H698" s="122"/>
      <c r="I698" s="367" t="s">
        <v>792</v>
      </c>
    </row>
    <row r="699" spans="1:10" s="108" customFormat="1" x14ac:dyDescent="0.2">
      <c r="B699" s="117"/>
      <c r="C699" s="105" t="s">
        <v>178</v>
      </c>
      <c r="D699" s="105" t="s">
        <v>162</v>
      </c>
      <c r="E699" s="105" t="s">
        <v>194</v>
      </c>
      <c r="F699" s="105">
        <v>69</v>
      </c>
      <c r="G699" s="348"/>
      <c r="H699" s="122" t="s">
        <v>494</v>
      </c>
      <c r="I699" s="368"/>
    </row>
    <row r="700" spans="1:10" s="108" customFormat="1" x14ac:dyDescent="0.2">
      <c r="B700" s="117"/>
      <c r="C700" s="105" t="s">
        <v>301</v>
      </c>
      <c r="D700" s="105" t="s">
        <v>436</v>
      </c>
      <c r="E700" s="105" t="s">
        <v>194</v>
      </c>
      <c r="F700" s="105">
        <v>23</v>
      </c>
      <c r="G700" s="348"/>
      <c r="H700" s="122"/>
      <c r="I700" s="368"/>
    </row>
    <row r="701" spans="1:10" s="108" customFormat="1" x14ac:dyDescent="0.2">
      <c r="B701" s="117"/>
      <c r="C701" s="105" t="s">
        <v>126</v>
      </c>
      <c r="D701" s="105" t="s">
        <v>437</v>
      </c>
      <c r="E701" s="105" t="s">
        <v>194</v>
      </c>
      <c r="F701" s="105">
        <v>5</v>
      </c>
      <c r="G701" s="348"/>
      <c r="H701" s="122"/>
      <c r="I701" s="368"/>
    </row>
    <row r="702" spans="1:10" s="108" customFormat="1" x14ac:dyDescent="0.2">
      <c r="B702" s="117"/>
      <c r="C702" s="105" t="s">
        <v>425</v>
      </c>
      <c r="D702" s="105" t="s">
        <v>384</v>
      </c>
      <c r="E702" s="105" t="s">
        <v>6</v>
      </c>
      <c r="F702" s="105">
        <v>5</v>
      </c>
      <c r="G702" s="348"/>
      <c r="H702" s="122"/>
      <c r="I702" s="368"/>
    </row>
    <row r="703" spans="1:10" s="108" customFormat="1" x14ac:dyDescent="0.2">
      <c r="B703" s="117"/>
      <c r="C703" s="105" t="s">
        <v>426</v>
      </c>
      <c r="D703" s="105" t="s">
        <v>105</v>
      </c>
      <c r="E703" s="105" t="s">
        <v>136</v>
      </c>
      <c r="F703" s="105">
        <v>83</v>
      </c>
      <c r="G703" s="349"/>
      <c r="H703" s="122"/>
      <c r="I703" s="369"/>
    </row>
    <row r="704" spans="1:10" s="108" customFormat="1" x14ac:dyDescent="0.2">
      <c r="A704" s="102"/>
      <c r="B704" s="110">
        <v>148</v>
      </c>
      <c r="C704" s="351" t="s">
        <v>680</v>
      </c>
      <c r="D704" s="351"/>
      <c r="E704" s="351"/>
      <c r="F704" s="351"/>
      <c r="G704" s="344" t="s">
        <v>749</v>
      </c>
      <c r="H704" s="104"/>
      <c r="I704" s="360" t="s">
        <v>672</v>
      </c>
      <c r="J704" s="102"/>
    </row>
    <row r="705" spans="1:10" s="108" customFormat="1" x14ac:dyDescent="0.2">
      <c r="A705" s="102"/>
      <c r="B705" s="117"/>
      <c r="C705" s="105" t="s">
        <v>178</v>
      </c>
      <c r="D705" s="105" t="s">
        <v>84</v>
      </c>
      <c r="E705" s="105" t="s">
        <v>306</v>
      </c>
      <c r="F705" s="105">
        <v>471.1</v>
      </c>
      <c r="G705" s="345"/>
      <c r="H705" s="92" t="s">
        <v>494</v>
      </c>
      <c r="I705" s="361"/>
      <c r="J705" s="102"/>
    </row>
    <row r="706" spans="1:10" s="108" customFormat="1" x14ac:dyDescent="0.2">
      <c r="A706" s="102"/>
      <c r="B706" s="117"/>
      <c r="C706" s="105" t="s">
        <v>438</v>
      </c>
      <c r="D706" s="93" t="s">
        <v>443</v>
      </c>
      <c r="E706" s="105" t="s">
        <v>306</v>
      </c>
      <c r="F706" s="105">
        <v>450.5</v>
      </c>
      <c r="G706" s="345"/>
      <c r="H706" s="92"/>
      <c r="I706" s="361"/>
      <c r="J706" s="102"/>
    </row>
    <row r="707" spans="1:10" s="108" customFormat="1" x14ac:dyDescent="0.2">
      <c r="A707" s="102"/>
      <c r="B707" s="117"/>
      <c r="C707" s="105" t="s">
        <v>439</v>
      </c>
      <c r="D707" s="105" t="s">
        <v>444</v>
      </c>
      <c r="E707" s="105" t="s">
        <v>6</v>
      </c>
      <c r="F707" s="105">
        <v>396.3</v>
      </c>
      <c r="G707" s="345"/>
      <c r="H707" s="92"/>
      <c r="I707" s="361"/>
      <c r="J707" s="102"/>
    </row>
    <row r="708" spans="1:10" s="108" customFormat="1" x14ac:dyDescent="0.2">
      <c r="A708" s="102"/>
      <c r="B708" s="117"/>
      <c r="C708" s="105" t="s">
        <v>440</v>
      </c>
      <c r="D708" s="105" t="s">
        <v>445</v>
      </c>
      <c r="E708" s="105" t="s">
        <v>306</v>
      </c>
      <c r="F708" s="105">
        <v>353.1</v>
      </c>
      <c r="G708" s="345"/>
      <c r="H708" s="92"/>
      <c r="I708" s="361"/>
      <c r="J708" s="102"/>
    </row>
    <row r="709" spans="1:10" s="108" customFormat="1" x14ac:dyDescent="0.2">
      <c r="A709" s="102"/>
      <c r="B709" s="117"/>
      <c r="C709" s="105" t="s">
        <v>441</v>
      </c>
      <c r="D709" s="105" t="s">
        <v>446</v>
      </c>
      <c r="E709" s="105" t="s">
        <v>194</v>
      </c>
      <c r="F709" s="105">
        <v>508.7</v>
      </c>
      <c r="G709" s="345"/>
      <c r="H709" s="92"/>
      <c r="I709" s="361"/>
      <c r="J709" s="102"/>
    </row>
    <row r="710" spans="1:10" s="108" customFormat="1" x14ac:dyDescent="0.2">
      <c r="A710" s="102"/>
      <c r="B710" s="119"/>
      <c r="C710" s="106" t="s">
        <v>442</v>
      </c>
      <c r="D710" s="106" t="s">
        <v>447</v>
      </c>
      <c r="E710" s="100" t="s">
        <v>32</v>
      </c>
      <c r="F710" s="106">
        <v>134.19999999999999</v>
      </c>
      <c r="G710" s="346"/>
      <c r="H710" s="103"/>
      <c r="I710" s="362"/>
      <c r="J710" s="102"/>
    </row>
    <row r="711" spans="1:10" s="108" customFormat="1" x14ac:dyDescent="0.2">
      <c r="B711" s="110">
        <v>149</v>
      </c>
      <c r="C711" s="351" t="s">
        <v>848</v>
      </c>
      <c r="D711" s="351"/>
      <c r="E711" s="351"/>
      <c r="F711" s="351"/>
      <c r="G711" s="347" t="s">
        <v>931</v>
      </c>
      <c r="H711" s="104"/>
      <c r="I711" s="367" t="s">
        <v>792</v>
      </c>
    </row>
    <row r="712" spans="1:10" s="108" customFormat="1" x14ac:dyDescent="0.2">
      <c r="B712" s="117"/>
      <c r="C712" s="105" t="s">
        <v>178</v>
      </c>
      <c r="D712" s="105" t="s">
        <v>148</v>
      </c>
      <c r="E712" s="105" t="s">
        <v>194</v>
      </c>
      <c r="F712" s="105">
        <v>21</v>
      </c>
      <c r="G712" s="348"/>
      <c r="H712" s="92" t="s">
        <v>494</v>
      </c>
      <c r="I712" s="368"/>
    </row>
    <row r="713" spans="1:10" s="108" customFormat="1" x14ac:dyDescent="0.2">
      <c r="B713" s="117"/>
      <c r="C713" s="105" t="s">
        <v>401</v>
      </c>
      <c r="D713" s="105" t="s">
        <v>404</v>
      </c>
      <c r="E713" s="105" t="s">
        <v>194</v>
      </c>
      <c r="F713" s="105">
        <v>46</v>
      </c>
      <c r="G713" s="348"/>
      <c r="H713" s="92"/>
      <c r="I713" s="368"/>
    </row>
    <row r="714" spans="1:10" s="108" customFormat="1" x14ac:dyDescent="0.2">
      <c r="B714" s="117"/>
      <c r="C714" s="105" t="s">
        <v>245</v>
      </c>
      <c r="D714" s="105" t="s">
        <v>452</v>
      </c>
      <c r="E714" s="105" t="s">
        <v>194</v>
      </c>
      <c r="F714" s="105">
        <v>11</v>
      </c>
      <c r="G714" s="348"/>
      <c r="H714" s="92"/>
      <c r="I714" s="368"/>
    </row>
    <row r="715" spans="1:10" s="108" customFormat="1" x14ac:dyDescent="0.2">
      <c r="B715" s="117"/>
      <c r="C715" s="105" t="s">
        <v>435</v>
      </c>
      <c r="D715" s="105" t="s">
        <v>451</v>
      </c>
      <c r="E715" s="105" t="s">
        <v>136</v>
      </c>
      <c r="F715" s="105">
        <v>190</v>
      </c>
      <c r="G715" s="348"/>
      <c r="H715" s="92"/>
      <c r="I715" s="368"/>
    </row>
    <row r="716" spans="1:10" s="108" customFormat="1" x14ac:dyDescent="0.2">
      <c r="B716" s="119"/>
      <c r="C716" s="106" t="s">
        <v>399</v>
      </c>
      <c r="D716" s="106" t="s">
        <v>450</v>
      </c>
      <c r="E716" s="106" t="s">
        <v>2</v>
      </c>
      <c r="F716" s="106">
        <v>744</v>
      </c>
      <c r="G716" s="349"/>
      <c r="H716" s="103"/>
      <c r="I716" s="369"/>
    </row>
    <row r="717" spans="1:10" s="108" customFormat="1" x14ac:dyDescent="0.2">
      <c r="B717" s="117">
        <v>150</v>
      </c>
      <c r="C717" s="351" t="s">
        <v>849</v>
      </c>
      <c r="D717" s="351"/>
      <c r="E717" s="351"/>
      <c r="F717" s="351"/>
      <c r="G717" s="347" t="s">
        <v>932</v>
      </c>
      <c r="H717" s="122"/>
      <c r="I717" s="367" t="s">
        <v>792</v>
      </c>
    </row>
    <row r="718" spans="1:10" s="108" customFormat="1" x14ac:dyDescent="0.2">
      <c r="B718" s="117"/>
      <c r="C718" s="105" t="s">
        <v>178</v>
      </c>
      <c r="D718" s="105" t="s">
        <v>148</v>
      </c>
      <c r="E718" s="105" t="s">
        <v>6</v>
      </c>
      <c r="F718" s="105">
        <v>65</v>
      </c>
      <c r="G718" s="348"/>
      <c r="H718" s="122" t="s">
        <v>494</v>
      </c>
      <c r="I718" s="368"/>
    </row>
    <row r="719" spans="1:10" s="108" customFormat="1" x14ac:dyDescent="0.2">
      <c r="B719" s="117"/>
      <c r="C719" s="105" t="s">
        <v>401</v>
      </c>
      <c r="D719" s="105" t="s">
        <v>149</v>
      </c>
      <c r="E719" s="105" t="s">
        <v>194</v>
      </c>
      <c r="F719" s="105">
        <v>5</v>
      </c>
      <c r="G719" s="348"/>
      <c r="H719" s="122"/>
      <c r="I719" s="368"/>
    </row>
    <row r="720" spans="1:10" s="108" customFormat="1" x14ac:dyDescent="0.2">
      <c r="B720" s="117"/>
      <c r="C720" s="105" t="s">
        <v>245</v>
      </c>
      <c r="D720" s="105" t="s">
        <v>360</v>
      </c>
      <c r="E720" s="105" t="s">
        <v>6</v>
      </c>
      <c r="F720" s="105">
        <v>5</v>
      </c>
      <c r="G720" s="348"/>
      <c r="H720" s="122"/>
      <c r="I720" s="368"/>
    </row>
    <row r="721" spans="2:9" s="108" customFormat="1" x14ac:dyDescent="0.2">
      <c r="B721" s="117"/>
      <c r="C721" s="105" t="s">
        <v>435</v>
      </c>
      <c r="D721" s="105" t="s">
        <v>453</v>
      </c>
      <c r="E721" s="105" t="s">
        <v>2</v>
      </c>
      <c r="F721" s="105">
        <v>610</v>
      </c>
      <c r="G721" s="349"/>
      <c r="H721" s="122"/>
      <c r="I721" s="369"/>
    </row>
    <row r="722" spans="2:9" s="108" customFormat="1" x14ac:dyDescent="0.2">
      <c r="B722" s="110">
        <v>151</v>
      </c>
      <c r="C722" s="351" t="s">
        <v>612</v>
      </c>
      <c r="D722" s="351"/>
      <c r="E722" s="351"/>
      <c r="F722" s="351"/>
      <c r="G722" s="347" t="s">
        <v>933</v>
      </c>
      <c r="H722" s="104"/>
      <c r="I722" s="367" t="s">
        <v>792</v>
      </c>
    </row>
    <row r="723" spans="2:9" s="108" customFormat="1" x14ac:dyDescent="0.2">
      <c r="B723" s="117"/>
      <c r="C723" s="105" t="s">
        <v>178</v>
      </c>
      <c r="D723" s="105" t="s">
        <v>138</v>
      </c>
      <c r="E723" s="105" t="s">
        <v>6</v>
      </c>
      <c r="F723" s="105">
        <v>22</v>
      </c>
      <c r="G723" s="348"/>
      <c r="H723" s="92" t="s">
        <v>494</v>
      </c>
      <c r="I723" s="368"/>
    </row>
    <row r="724" spans="2:9" s="108" customFormat="1" x14ac:dyDescent="0.2">
      <c r="B724" s="117"/>
      <c r="C724" s="105" t="s">
        <v>401</v>
      </c>
      <c r="D724" s="105" t="s">
        <v>24</v>
      </c>
      <c r="E724" s="105" t="s">
        <v>306</v>
      </c>
      <c r="F724" s="105">
        <v>10</v>
      </c>
      <c r="G724" s="348"/>
      <c r="H724" s="92"/>
      <c r="I724" s="368"/>
    </row>
    <row r="725" spans="2:9" s="108" customFormat="1" x14ac:dyDescent="0.2">
      <c r="B725" s="117"/>
      <c r="C725" s="105" t="s">
        <v>245</v>
      </c>
      <c r="D725" s="105" t="s">
        <v>454</v>
      </c>
      <c r="E725" s="105" t="s">
        <v>6</v>
      </c>
      <c r="F725" s="105">
        <v>10</v>
      </c>
      <c r="G725" s="348"/>
      <c r="H725" s="92"/>
      <c r="I725" s="368"/>
    </row>
    <row r="726" spans="2:9" s="108" customFormat="1" x14ac:dyDescent="0.2">
      <c r="B726" s="119"/>
      <c r="C726" s="106" t="s">
        <v>126</v>
      </c>
      <c r="D726" s="106" t="s">
        <v>455</v>
      </c>
      <c r="E726" s="100" t="s">
        <v>118</v>
      </c>
      <c r="F726" s="106">
        <v>11</v>
      </c>
      <c r="G726" s="349"/>
      <c r="H726" s="103"/>
      <c r="I726" s="369"/>
    </row>
    <row r="727" spans="2:9" s="108" customFormat="1" x14ac:dyDescent="0.2">
      <c r="B727" s="117">
        <v>152</v>
      </c>
      <c r="C727" s="351" t="s">
        <v>850</v>
      </c>
      <c r="D727" s="351"/>
      <c r="E727" s="351"/>
      <c r="F727" s="351"/>
      <c r="G727" s="347" t="s">
        <v>934</v>
      </c>
      <c r="H727" s="122"/>
      <c r="I727" s="367" t="s">
        <v>792</v>
      </c>
    </row>
    <row r="728" spans="2:9" s="108" customFormat="1" x14ac:dyDescent="0.2">
      <c r="B728" s="117"/>
      <c r="C728" s="105" t="s">
        <v>178</v>
      </c>
      <c r="D728" s="105" t="s">
        <v>36</v>
      </c>
      <c r="E728" s="105" t="s">
        <v>51</v>
      </c>
      <c r="F728" s="105">
        <v>497</v>
      </c>
      <c r="G728" s="348"/>
      <c r="H728" s="122" t="s">
        <v>494</v>
      </c>
      <c r="I728" s="368"/>
    </row>
    <row r="729" spans="2:9" s="108" customFormat="1" x14ac:dyDescent="0.2">
      <c r="B729" s="117"/>
      <c r="C729" s="105" t="s">
        <v>409</v>
      </c>
      <c r="D729" s="105" t="s">
        <v>47</v>
      </c>
      <c r="E729" s="105" t="s">
        <v>51</v>
      </c>
      <c r="F729" s="105">
        <v>290</v>
      </c>
      <c r="G729" s="348"/>
      <c r="H729" s="122"/>
      <c r="I729" s="368"/>
    </row>
    <row r="730" spans="2:9" s="108" customFormat="1" ht="27" customHeight="1" x14ac:dyDescent="0.2">
      <c r="B730" s="117"/>
      <c r="C730" s="105" t="s">
        <v>408</v>
      </c>
      <c r="D730" s="105" t="s">
        <v>454</v>
      </c>
      <c r="E730" s="105" t="s">
        <v>51</v>
      </c>
      <c r="F730" s="105">
        <v>926</v>
      </c>
      <c r="G730" s="349"/>
      <c r="H730" s="122"/>
      <c r="I730" s="369"/>
    </row>
    <row r="731" spans="2:9" s="108" customFormat="1" x14ac:dyDescent="0.2">
      <c r="B731" s="110">
        <v>153</v>
      </c>
      <c r="C731" s="351" t="s">
        <v>638</v>
      </c>
      <c r="D731" s="351"/>
      <c r="E731" s="351"/>
      <c r="F731" s="351"/>
      <c r="G731" s="347" t="s">
        <v>935</v>
      </c>
      <c r="H731" s="104"/>
      <c r="I731" s="367" t="s">
        <v>792</v>
      </c>
    </row>
    <row r="732" spans="2:9" s="108" customFormat="1" x14ac:dyDescent="0.2">
      <c r="B732" s="117"/>
      <c r="C732" s="105" t="s">
        <v>402</v>
      </c>
      <c r="D732" s="105" t="s">
        <v>241</v>
      </c>
      <c r="E732" s="105" t="s">
        <v>6</v>
      </c>
      <c r="F732" s="105">
        <v>983</v>
      </c>
      <c r="G732" s="348"/>
      <c r="H732" s="92" t="s">
        <v>494</v>
      </c>
      <c r="I732" s="368"/>
    </row>
    <row r="733" spans="2:9" s="108" customFormat="1" ht="36.75" customHeight="1" x14ac:dyDescent="0.2">
      <c r="B733" s="119"/>
      <c r="C733" s="106" t="s">
        <v>403</v>
      </c>
      <c r="D733" s="106" t="s">
        <v>414</v>
      </c>
      <c r="E733" s="106" t="s">
        <v>6</v>
      </c>
      <c r="F733" s="106">
        <v>276</v>
      </c>
      <c r="G733" s="349"/>
      <c r="H733" s="103"/>
      <c r="I733" s="369"/>
    </row>
    <row r="734" spans="2:9" s="108" customFormat="1" x14ac:dyDescent="0.2">
      <c r="B734" s="117">
        <v>154</v>
      </c>
      <c r="C734" s="351" t="s">
        <v>638</v>
      </c>
      <c r="D734" s="351"/>
      <c r="E734" s="351"/>
      <c r="F734" s="351"/>
      <c r="G734" s="347" t="s">
        <v>936</v>
      </c>
      <c r="H734" s="122"/>
      <c r="I734" s="367" t="s">
        <v>792</v>
      </c>
    </row>
    <row r="735" spans="2:9" s="108" customFormat="1" x14ac:dyDescent="0.2">
      <c r="B735" s="117"/>
      <c r="C735" s="105" t="s">
        <v>17</v>
      </c>
      <c r="D735" s="105" t="s">
        <v>456</v>
      </c>
      <c r="E735" s="97" t="s">
        <v>32</v>
      </c>
      <c r="F735" s="105">
        <v>666</v>
      </c>
      <c r="G735" s="348"/>
      <c r="H735" s="122" t="s">
        <v>494</v>
      </c>
      <c r="I735" s="368"/>
    </row>
    <row r="736" spans="2:9" s="108" customFormat="1" x14ac:dyDescent="0.2">
      <c r="B736" s="117"/>
      <c r="C736" s="105" t="s">
        <v>401</v>
      </c>
      <c r="D736" s="105" t="s">
        <v>457</v>
      </c>
      <c r="E736" s="97" t="s">
        <v>32</v>
      </c>
      <c r="F736" s="105">
        <v>777</v>
      </c>
      <c r="G736" s="348"/>
      <c r="H736" s="122"/>
      <c r="I736" s="368"/>
    </row>
    <row r="737" spans="2:9" s="108" customFormat="1" x14ac:dyDescent="0.2">
      <c r="B737" s="117"/>
      <c r="C737" s="105" t="s">
        <v>402</v>
      </c>
      <c r="D737" s="105" t="s">
        <v>458</v>
      </c>
      <c r="E737" s="97" t="s">
        <v>32</v>
      </c>
      <c r="F737" s="105">
        <v>738</v>
      </c>
      <c r="G737" s="348"/>
      <c r="H737" s="122"/>
      <c r="I737" s="368"/>
    </row>
    <row r="738" spans="2:9" s="108" customFormat="1" x14ac:dyDescent="0.2">
      <c r="B738" s="117"/>
      <c r="C738" s="105" t="s">
        <v>403</v>
      </c>
      <c r="D738" s="105" t="s">
        <v>459</v>
      </c>
      <c r="E738" s="97" t="s">
        <v>32</v>
      </c>
      <c r="F738" s="105">
        <v>110</v>
      </c>
      <c r="G738" s="349"/>
      <c r="H738" s="122"/>
      <c r="I738" s="369"/>
    </row>
    <row r="739" spans="2:9" s="108" customFormat="1" x14ac:dyDescent="0.2">
      <c r="B739" s="110">
        <v>155</v>
      </c>
      <c r="C739" s="350" t="s">
        <v>851</v>
      </c>
      <c r="D739" s="350"/>
      <c r="E739" s="350"/>
      <c r="F739" s="350"/>
      <c r="G739" s="347" t="s">
        <v>937</v>
      </c>
      <c r="H739" s="104"/>
      <c r="I739" s="367" t="s">
        <v>792</v>
      </c>
    </row>
    <row r="740" spans="2:9" s="108" customFormat="1" x14ac:dyDescent="0.2">
      <c r="B740" s="117"/>
      <c r="C740" s="105" t="s">
        <v>17</v>
      </c>
      <c r="D740" s="105" t="s">
        <v>158</v>
      </c>
      <c r="E740" s="105" t="s">
        <v>51</v>
      </c>
      <c r="F740" s="105">
        <v>381</v>
      </c>
      <c r="G740" s="348"/>
      <c r="H740" s="92" t="s">
        <v>494</v>
      </c>
      <c r="I740" s="368"/>
    </row>
    <row r="741" spans="2:9" s="108" customFormat="1" x14ac:dyDescent="0.2">
      <c r="B741" s="117"/>
      <c r="C741" s="105" t="s">
        <v>401</v>
      </c>
      <c r="D741" s="105" t="s">
        <v>244</v>
      </c>
      <c r="E741" s="105" t="s">
        <v>6</v>
      </c>
      <c r="F741" s="105">
        <v>267</v>
      </c>
      <c r="G741" s="348"/>
      <c r="H741" s="92"/>
      <c r="I741" s="368"/>
    </row>
    <row r="742" spans="2:9" s="108" customFormat="1" x14ac:dyDescent="0.2">
      <c r="B742" s="117"/>
      <c r="C742" s="105" t="s">
        <v>409</v>
      </c>
      <c r="D742" s="105" t="s">
        <v>433</v>
      </c>
      <c r="E742" s="105" t="s">
        <v>6</v>
      </c>
      <c r="F742" s="105">
        <v>895</v>
      </c>
      <c r="G742" s="348"/>
      <c r="H742" s="92"/>
      <c r="I742" s="368"/>
    </row>
    <row r="743" spans="2:9" s="108" customFormat="1" x14ac:dyDescent="0.2">
      <c r="B743" s="119"/>
      <c r="C743" s="106" t="s">
        <v>408</v>
      </c>
      <c r="D743" s="106" t="s">
        <v>460</v>
      </c>
      <c r="E743" s="106" t="s">
        <v>6</v>
      </c>
      <c r="F743" s="106">
        <v>222</v>
      </c>
      <c r="G743" s="349"/>
      <c r="H743" s="103"/>
      <c r="I743" s="369"/>
    </row>
    <row r="744" spans="2:9" s="108" customFormat="1" x14ac:dyDescent="0.2">
      <c r="B744" s="117">
        <v>156</v>
      </c>
      <c r="C744" s="351" t="s">
        <v>852</v>
      </c>
      <c r="D744" s="351"/>
      <c r="E744" s="351"/>
      <c r="F744" s="351"/>
      <c r="G744" s="347" t="s">
        <v>938</v>
      </c>
      <c r="H744" s="122"/>
      <c r="I744" s="367" t="s">
        <v>792</v>
      </c>
    </row>
    <row r="745" spans="2:9" s="108" customFormat="1" x14ac:dyDescent="0.2">
      <c r="B745" s="117"/>
      <c r="C745" s="105" t="s">
        <v>461</v>
      </c>
      <c r="D745" s="105" t="s">
        <v>162</v>
      </c>
      <c r="E745" s="105" t="s">
        <v>2</v>
      </c>
      <c r="F745" s="105">
        <v>62</v>
      </c>
      <c r="G745" s="348"/>
      <c r="H745" s="122" t="s">
        <v>494</v>
      </c>
      <c r="I745" s="368"/>
    </row>
    <row r="746" spans="2:9" s="108" customFormat="1" ht="36" customHeight="1" x14ac:dyDescent="0.2">
      <c r="B746" s="117"/>
      <c r="C746" s="105" t="s">
        <v>462</v>
      </c>
      <c r="D746" s="105" t="s">
        <v>241</v>
      </c>
      <c r="E746" s="105" t="s">
        <v>2</v>
      </c>
      <c r="F746" s="105">
        <v>820</v>
      </c>
      <c r="G746" s="349"/>
      <c r="H746" s="122"/>
      <c r="I746" s="369"/>
    </row>
    <row r="747" spans="2:9" s="108" customFormat="1" x14ac:dyDescent="0.2">
      <c r="B747" s="110">
        <v>157</v>
      </c>
      <c r="C747" s="351" t="s">
        <v>853</v>
      </c>
      <c r="D747" s="351"/>
      <c r="E747" s="351"/>
      <c r="F747" s="351"/>
      <c r="G747" s="347" t="s">
        <v>939</v>
      </c>
      <c r="H747" s="104"/>
      <c r="I747" s="367" t="s">
        <v>792</v>
      </c>
    </row>
    <row r="748" spans="2:9" s="108" customFormat="1" x14ac:dyDescent="0.2">
      <c r="B748" s="117"/>
      <c r="C748" s="105" t="s">
        <v>17</v>
      </c>
      <c r="D748" s="105" t="s">
        <v>145</v>
      </c>
      <c r="E748" s="105" t="s">
        <v>6</v>
      </c>
      <c r="F748" s="105">
        <v>112</v>
      </c>
      <c r="G748" s="348"/>
      <c r="H748" s="92" t="s">
        <v>494</v>
      </c>
      <c r="I748" s="368"/>
    </row>
    <row r="749" spans="2:9" s="108" customFormat="1" x14ac:dyDescent="0.2">
      <c r="B749" s="117"/>
      <c r="C749" s="105" t="s">
        <v>254</v>
      </c>
      <c r="D749" s="105" t="s">
        <v>70</v>
      </c>
      <c r="E749" s="105" t="s">
        <v>2</v>
      </c>
      <c r="F749" s="105">
        <v>770</v>
      </c>
      <c r="G749" s="348"/>
      <c r="H749" s="92"/>
      <c r="I749" s="368"/>
    </row>
    <row r="750" spans="2:9" s="108" customFormat="1" x14ac:dyDescent="0.2">
      <c r="B750" s="117"/>
      <c r="C750" s="105" t="s">
        <v>398</v>
      </c>
      <c r="D750" s="105" t="s">
        <v>182</v>
      </c>
      <c r="E750" s="105" t="s">
        <v>186</v>
      </c>
      <c r="F750" s="105">
        <v>54</v>
      </c>
      <c r="G750" s="348"/>
      <c r="H750" s="92"/>
      <c r="I750" s="368"/>
    </row>
    <row r="751" spans="2:9" s="108" customFormat="1" x14ac:dyDescent="0.2">
      <c r="B751" s="117"/>
      <c r="C751" s="105" t="s">
        <v>465</v>
      </c>
      <c r="D751" s="105" t="s">
        <v>183</v>
      </c>
      <c r="E751" s="105" t="s">
        <v>305</v>
      </c>
      <c r="F751" s="105">
        <v>71</v>
      </c>
      <c r="G751" s="348"/>
      <c r="H751" s="92"/>
      <c r="I751" s="368"/>
    </row>
    <row r="752" spans="2:9" s="108" customFormat="1" x14ac:dyDescent="0.2">
      <c r="B752" s="117"/>
      <c r="C752" s="105" t="s">
        <v>466</v>
      </c>
      <c r="D752" s="105" t="s">
        <v>463</v>
      </c>
      <c r="E752" s="105" t="s">
        <v>186</v>
      </c>
      <c r="F752" s="105">
        <v>13</v>
      </c>
      <c r="G752" s="348"/>
      <c r="H752" s="92"/>
      <c r="I752" s="368"/>
    </row>
    <row r="753" spans="2:9" s="108" customFormat="1" x14ac:dyDescent="0.2">
      <c r="B753" s="119"/>
      <c r="C753" s="106" t="s">
        <v>399</v>
      </c>
      <c r="D753" s="106" t="s">
        <v>464</v>
      </c>
      <c r="E753" s="106" t="s">
        <v>306</v>
      </c>
      <c r="F753" s="106">
        <v>26</v>
      </c>
      <c r="G753" s="349"/>
      <c r="H753" s="103"/>
      <c r="I753" s="369"/>
    </row>
    <row r="754" spans="2:9" s="108" customFormat="1" x14ac:dyDescent="0.2">
      <c r="B754" s="117">
        <v>158</v>
      </c>
      <c r="C754" s="351" t="s">
        <v>854</v>
      </c>
      <c r="D754" s="351"/>
      <c r="E754" s="351"/>
      <c r="F754" s="351"/>
      <c r="G754" s="347" t="s">
        <v>940</v>
      </c>
      <c r="H754" s="122"/>
      <c r="I754" s="367" t="s">
        <v>792</v>
      </c>
    </row>
    <row r="755" spans="2:9" s="108" customFormat="1" x14ac:dyDescent="0.2">
      <c r="B755" s="117"/>
      <c r="C755" s="105" t="s">
        <v>255</v>
      </c>
      <c r="D755" s="105" t="s">
        <v>70</v>
      </c>
      <c r="E755" s="105" t="s">
        <v>186</v>
      </c>
      <c r="F755" s="105">
        <v>806</v>
      </c>
      <c r="G755" s="348"/>
      <c r="H755" s="122" t="s">
        <v>494</v>
      </c>
      <c r="I755" s="368"/>
    </row>
    <row r="756" spans="2:9" s="108" customFormat="1" x14ac:dyDescent="0.2">
      <c r="B756" s="117"/>
      <c r="C756" s="105" t="s">
        <v>467</v>
      </c>
      <c r="D756" s="105" t="s">
        <v>25</v>
      </c>
      <c r="E756" s="97" t="s">
        <v>32</v>
      </c>
      <c r="F756" s="105">
        <v>207</v>
      </c>
      <c r="G756" s="348"/>
      <c r="H756" s="122"/>
      <c r="I756" s="368"/>
    </row>
    <row r="757" spans="2:9" s="108" customFormat="1" x14ac:dyDescent="0.2">
      <c r="B757" s="117"/>
      <c r="C757" s="105" t="s">
        <v>468</v>
      </c>
      <c r="D757" s="105" t="s">
        <v>40</v>
      </c>
      <c r="E757" s="97" t="s">
        <v>32</v>
      </c>
      <c r="F757" s="105">
        <v>72</v>
      </c>
      <c r="G757" s="348"/>
      <c r="H757" s="122"/>
      <c r="I757" s="368"/>
    </row>
    <row r="758" spans="2:9" s="108" customFormat="1" x14ac:dyDescent="0.2">
      <c r="B758" s="117"/>
      <c r="C758" s="105" t="s">
        <v>469</v>
      </c>
      <c r="D758" s="105" t="s">
        <v>471</v>
      </c>
      <c r="E758" s="97" t="s">
        <v>32</v>
      </c>
      <c r="F758" s="105">
        <v>636</v>
      </c>
      <c r="G758" s="348"/>
      <c r="H758" s="122"/>
      <c r="I758" s="368"/>
    </row>
    <row r="759" spans="2:9" s="108" customFormat="1" x14ac:dyDescent="0.2">
      <c r="B759" s="117"/>
      <c r="C759" s="105" t="s">
        <v>470</v>
      </c>
      <c r="D759" s="105" t="s">
        <v>472</v>
      </c>
      <c r="E759" s="105" t="s">
        <v>186</v>
      </c>
      <c r="F759" s="105">
        <v>22</v>
      </c>
      <c r="G759" s="349"/>
      <c r="H759" s="122"/>
      <c r="I759" s="369"/>
    </row>
    <row r="760" spans="2:9" s="108" customFormat="1" x14ac:dyDescent="0.2">
      <c r="B760" s="110">
        <v>159</v>
      </c>
      <c r="C760" s="351" t="s">
        <v>854</v>
      </c>
      <c r="D760" s="351"/>
      <c r="E760" s="351"/>
      <c r="F760" s="351"/>
      <c r="G760" s="347" t="s">
        <v>941</v>
      </c>
      <c r="H760" s="104"/>
      <c r="I760" s="367" t="s">
        <v>792</v>
      </c>
    </row>
    <row r="761" spans="2:9" s="108" customFormat="1" x14ac:dyDescent="0.2">
      <c r="B761" s="117"/>
      <c r="C761" s="105" t="s">
        <v>178</v>
      </c>
      <c r="D761" s="105" t="s">
        <v>148</v>
      </c>
      <c r="E761" s="97" t="s">
        <v>32</v>
      </c>
      <c r="F761" s="105">
        <v>35</v>
      </c>
      <c r="G761" s="348"/>
      <c r="H761" s="92" t="s">
        <v>494</v>
      </c>
      <c r="I761" s="368"/>
    </row>
    <row r="762" spans="2:9" s="108" customFormat="1" x14ac:dyDescent="0.2">
      <c r="B762" s="117"/>
      <c r="C762" s="105" t="s">
        <v>255</v>
      </c>
      <c r="D762" s="105" t="s">
        <v>285</v>
      </c>
      <c r="E762" s="105" t="s">
        <v>6</v>
      </c>
      <c r="F762" s="105">
        <v>50</v>
      </c>
      <c r="G762" s="348"/>
      <c r="H762" s="92"/>
      <c r="I762" s="368"/>
    </row>
    <row r="763" spans="2:9" s="108" customFormat="1" x14ac:dyDescent="0.2">
      <c r="B763" s="117"/>
      <c r="C763" s="105" t="s">
        <v>254</v>
      </c>
      <c r="D763" s="105" t="s">
        <v>71</v>
      </c>
      <c r="E763" s="105" t="s">
        <v>6</v>
      </c>
      <c r="F763" s="105">
        <v>81</v>
      </c>
      <c r="G763" s="348"/>
      <c r="H763" s="92"/>
      <c r="I763" s="368"/>
    </row>
    <row r="764" spans="2:9" s="108" customFormat="1" x14ac:dyDescent="0.2">
      <c r="B764" s="119"/>
      <c r="C764" s="106" t="s">
        <v>399</v>
      </c>
      <c r="D764" s="106" t="s">
        <v>473</v>
      </c>
      <c r="E764" s="100" t="s">
        <v>32</v>
      </c>
      <c r="F764" s="106">
        <v>102</v>
      </c>
      <c r="G764" s="349"/>
      <c r="H764" s="103"/>
      <c r="I764" s="369"/>
    </row>
    <row r="765" spans="2:9" s="108" customFormat="1" x14ac:dyDescent="0.2">
      <c r="B765" s="117">
        <v>160</v>
      </c>
      <c r="C765" s="351" t="s">
        <v>855</v>
      </c>
      <c r="D765" s="351"/>
      <c r="E765" s="351"/>
      <c r="F765" s="351"/>
      <c r="G765" s="347" t="s">
        <v>696</v>
      </c>
      <c r="H765" s="122"/>
      <c r="I765" s="367" t="s">
        <v>792</v>
      </c>
    </row>
    <row r="766" spans="2:9" s="108" customFormat="1" x14ac:dyDescent="0.2">
      <c r="B766" s="117"/>
      <c r="C766" s="105" t="s">
        <v>178</v>
      </c>
      <c r="D766" s="105" t="s">
        <v>148</v>
      </c>
      <c r="E766" s="105" t="s">
        <v>6</v>
      </c>
      <c r="F766" s="105">
        <v>149</v>
      </c>
      <c r="G766" s="348"/>
      <c r="H766" s="122" t="s">
        <v>494</v>
      </c>
      <c r="I766" s="368"/>
    </row>
    <row r="767" spans="2:9" s="108" customFormat="1" x14ac:dyDescent="0.2">
      <c r="B767" s="117"/>
      <c r="C767" s="105" t="s">
        <v>255</v>
      </c>
      <c r="D767" s="105" t="s">
        <v>475</v>
      </c>
      <c r="E767" s="105" t="s">
        <v>194</v>
      </c>
      <c r="F767" s="105">
        <v>78</v>
      </c>
      <c r="G767" s="348"/>
      <c r="H767" s="122"/>
      <c r="I767" s="368"/>
    </row>
    <row r="768" spans="2:9" s="108" customFormat="1" x14ac:dyDescent="0.2">
      <c r="B768" s="117"/>
      <c r="C768" s="105" t="s">
        <v>474</v>
      </c>
      <c r="D768" s="105" t="s">
        <v>476</v>
      </c>
      <c r="E768" s="105" t="s">
        <v>194</v>
      </c>
      <c r="F768" s="105">
        <v>103</v>
      </c>
      <c r="G768" s="348"/>
      <c r="H768" s="122"/>
      <c r="I768" s="368"/>
    </row>
    <row r="769" spans="1:10" s="108" customFormat="1" x14ac:dyDescent="0.2">
      <c r="B769" s="117"/>
      <c r="C769" s="106" t="s">
        <v>229</v>
      </c>
      <c r="D769" s="106" t="s">
        <v>460</v>
      </c>
      <c r="E769" s="106" t="s">
        <v>186</v>
      </c>
      <c r="F769" s="106">
        <v>372</v>
      </c>
      <c r="G769" s="349"/>
      <c r="H769" s="122"/>
      <c r="I769" s="369"/>
    </row>
    <row r="770" spans="1:10" s="108" customFormat="1" x14ac:dyDescent="0.2">
      <c r="B770" s="110">
        <v>161</v>
      </c>
      <c r="C770" s="352" t="s">
        <v>856</v>
      </c>
      <c r="D770" s="352"/>
      <c r="E770" s="352"/>
      <c r="F770" s="352"/>
      <c r="G770" s="347" t="s">
        <v>942</v>
      </c>
      <c r="H770" s="104"/>
      <c r="I770" s="367" t="s">
        <v>792</v>
      </c>
    </row>
    <row r="771" spans="1:10" s="108" customFormat="1" x14ac:dyDescent="0.2">
      <c r="B771" s="117"/>
      <c r="C771" s="105" t="s">
        <v>477</v>
      </c>
      <c r="D771" s="105" t="s">
        <v>479</v>
      </c>
      <c r="E771" s="105" t="s">
        <v>2</v>
      </c>
      <c r="F771" s="105">
        <v>517</v>
      </c>
      <c r="G771" s="348"/>
      <c r="H771" s="92" t="s">
        <v>494</v>
      </c>
      <c r="I771" s="368"/>
    </row>
    <row r="772" spans="1:10" s="108" customFormat="1" ht="36" customHeight="1" x14ac:dyDescent="0.2">
      <c r="B772" s="119"/>
      <c r="C772" s="106" t="s">
        <v>478</v>
      </c>
      <c r="D772" s="106" t="s">
        <v>181</v>
      </c>
      <c r="E772" s="106" t="s">
        <v>2</v>
      </c>
      <c r="F772" s="106">
        <v>481</v>
      </c>
      <c r="G772" s="349"/>
      <c r="H772" s="103"/>
      <c r="I772" s="369"/>
    </row>
    <row r="773" spans="1:10" s="108" customFormat="1" ht="15" customHeight="1" x14ac:dyDescent="0.2">
      <c r="A773" s="102"/>
      <c r="B773" s="117">
        <v>162</v>
      </c>
      <c r="C773" s="352" t="s">
        <v>681</v>
      </c>
      <c r="D773" s="352"/>
      <c r="E773" s="352"/>
      <c r="F773" s="352"/>
      <c r="G773" s="345" t="s">
        <v>750</v>
      </c>
      <c r="H773" s="122"/>
      <c r="I773" s="360" t="s">
        <v>672</v>
      </c>
      <c r="J773" s="102"/>
    </row>
    <row r="774" spans="1:10" s="108" customFormat="1" x14ac:dyDescent="0.2">
      <c r="A774" s="102"/>
      <c r="B774" s="117"/>
      <c r="C774" s="105" t="s">
        <v>178</v>
      </c>
      <c r="D774" s="105" t="s">
        <v>133</v>
      </c>
      <c r="E774" s="105" t="s">
        <v>136</v>
      </c>
      <c r="F774" s="105">
        <v>188.1</v>
      </c>
      <c r="G774" s="345"/>
      <c r="H774" s="122" t="s">
        <v>494</v>
      </c>
      <c r="I774" s="361"/>
      <c r="J774" s="102"/>
    </row>
    <row r="775" spans="1:10" s="108" customFormat="1" x14ac:dyDescent="0.2">
      <c r="A775" s="102"/>
      <c r="B775" s="117"/>
      <c r="C775" s="105" t="s">
        <v>394</v>
      </c>
      <c r="D775" s="105" t="s">
        <v>480</v>
      </c>
      <c r="E775" s="105" t="s">
        <v>136</v>
      </c>
      <c r="F775" s="105">
        <v>217.9</v>
      </c>
      <c r="G775" s="345"/>
      <c r="H775" s="122"/>
      <c r="I775" s="361"/>
      <c r="J775" s="102"/>
    </row>
    <row r="776" spans="1:10" s="108" customFormat="1" x14ac:dyDescent="0.2">
      <c r="A776" s="102"/>
      <c r="B776" s="117"/>
      <c r="C776" s="105" t="s">
        <v>395</v>
      </c>
      <c r="D776" s="105" t="s">
        <v>481</v>
      </c>
      <c r="E776" s="105" t="s">
        <v>2</v>
      </c>
      <c r="F776" s="105">
        <v>386.9</v>
      </c>
      <c r="G776" s="345"/>
      <c r="H776" s="122"/>
      <c r="I776" s="361"/>
      <c r="J776" s="102"/>
    </row>
    <row r="777" spans="1:10" s="108" customFormat="1" x14ac:dyDescent="0.2">
      <c r="A777" s="102"/>
      <c r="B777" s="117"/>
      <c r="C777" s="105" t="s">
        <v>34</v>
      </c>
      <c r="D777" s="105" t="s">
        <v>482</v>
      </c>
      <c r="E777" s="105" t="s">
        <v>2</v>
      </c>
      <c r="F777" s="105">
        <v>346.8</v>
      </c>
      <c r="G777" s="345"/>
      <c r="H777" s="122"/>
      <c r="I777" s="361"/>
      <c r="J777" s="102"/>
    </row>
    <row r="778" spans="1:10" s="108" customFormat="1" x14ac:dyDescent="0.2">
      <c r="A778" s="102"/>
      <c r="B778" s="117"/>
      <c r="C778" s="105" t="s">
        <v>255</v>
      </c>
      <c r="D778" s="105" t="s">
        <v>483</v>
      </c>
      <c r="E778" s="105" t="s">
        <v>2</v>
      </c>
      <c r="F778" s="105">
        <v>239.7</v>
      </c>
      <c r="G778" s="345"/>
      <c r="H778" s="122"/>
      <c r="I778" s="361"/>
      <c r="J778" s="102"/>
    </row>
    <row r="779" spans="1:10" s="108" customFormat="1" x14ac:dyDescent="0.2">
      <c r="A779" s="102"/>
      <c r="B779" s="117"/>
      <c r="C779" s="105" t="s">
        <v>254</v>
      </c>
      <c r="D779" s="105" t="s">
        <v>484</v>
      </c>
      <c r="E779" s="105" t="s">
        <v>2</v>
      </c>
      <c r="F779" s="105">
        <v>374.1</v>
      </c>
      <c r="G779" s="345"/>
      <c r="H779" s="122"/>
      <c r="I779" s="361"/>
      <c r="J779" s="102"/>
    </row>
    <row r="780" spans="1:10" s="108" customFormat="1" x14ac:dyDescent="0.2">
      <c r="A780" s="102"/>
      <c r="B780" s="117"/>
      <c r="C780" s="105" t="s">
        <v>474</v>
      </c>
      <c r="D780" s="105" t="s">
        <v>485</v>
      </c>
      <c r="E780" s="105" t="s">
        <v>2</v>
      </c>
      <c r="F780" s="105">
        <v>376.1</v>
      </c>
      <c r="G780" s="345"/>
      <c r="H780" s="122"/>
      <c r="I780" s="362"/>
      <c r="J780" s="102"/>
    </row>
    <row r="781" spans="1:10" s="108" customFormat="1" x14ac:dyDescent="0.2">
      <c r="A781" s="102"/>
      <c r="B781" s="110">
        <v>163</v>
      </c>
      <c r="C781" s="351" t="s">
        <v>857</v>
      </c>
      <c r="D781" s="351"/>
      <c r="E781" s="351"/>
      <c r="F781" s="351"/>
      <c r="G781" s="344" t="s">
        <v>943</v>
      </c>
      <c r="H781" s="104"/>
      <c r="I781" s="367" t="s">
        <v>792</v>
      </c>
      <c r="J781" s="102"/>
    </row>
    <row r="782" spans="1:10" s="108" customFormat="1" x14ac:dyDescent="0.2">
      <c r="B782" s="117"/>
      <c r="C782" s="105" t="s">
        <v>178</v>
      </c>
      <c r="D782" s="105" t="s">
        <v>489</v>
      </c>
      <c r="E782" s="105" t="s">
        <v>6</v>
      </c>
      <c r="F782" s="105">
        <v>79</v>
      </c>
      <c r="G782" s="345"/>
      <c r="H782" s="92" t="s">
        <v>494</v>
      </c>
      <c r="I782" s="368"/>
    </row>
    <row r="783" spans="1:10" s="108" customFormat="1" x14ac:dyDescent="0.2">
      <c r="B783" s="117"/>
      <c r="C783" s="105" t="s">
        <v>486</v>
      </c>
      <c r="D783" s="105" t="s">
        <v>490</v>
      </c>
      <c r="E783" s="105" t="s">
        <v>2</v>
      </c>
      <c r="F783" s="105">
        <v>782</v>
      </c>
      <c r="G783" s="345"/>
      <c r="H783" s="92"/>
      <c r="I783" s="368"/>
    </row>
    <row r="784" spans="1:10" s="108" customFormat="1" x14ac:dyDescent="0.2">
      <c r="B784" s="117"/>
      <c r="C784" s="105" t="s">
        <v>487</v>
      </c>
      <c r="D784" s="105" t="s">
        <v>491</v>
      </c>
      <c r="E784" s="97" t="s">
        <v>32</v>
      </c>
      <c r="F784" s="105">
        <v>61</v>
      </c>
      <c r="G784" s="345"/>
      <c r="H784" s="92"/>
      <c r="I784" s="368"/>
    </row>
    <row r="785" spans="1:10" s="108" customFormat="1" x14ac:dyDescent="0.2">
      <c r="B785" s="117"/>
      <c r="C785" s="105" t="s">
        <v>398</v>
      </c>
      <c r="D785" s="105" t="s">
        <v>492</v>
      </c>
      <c r="E785" s="105" t="s">
        <v>2</v>
      </c>
      <c r="F785" s="105">
        <v>637</v>
      </c>
      <c r="G785" s="345"/>
      <c r="H785" s="92"/>
      <c r="I785" s="368"/>
    </row>
    <row r="786" spans="1:10" s="108" customFormat="1" x14ac:dyDescent="0.2">
      <c r="B786" s="119"/>
      <c r="C786" s="106" t="s">
        <v>488</v>
      </c>
      <c r="D786" s="106" t="s">
        <v>493</v>
      </c>
      <c r="E786" s="106" t="s">
        <v>2</v>
      </c>
      <c r="F786" s="106">
        <v>512</v>
      </c>
      <c r="G786" s="346"/>
      <c r="H786" s="103"/>
      <c r="I786" s="369"/>
    </row>
    <row r="787" spans="1:10" s="111" customFormat="1" ht="15" customHeight="1" x14ac:dyDescent="0.2">
      <c r="A787" s="102"/>
      <c r="B787" s="117">
        <v>164</v>
      </c>
      <c r="C787" s="351" t="s">
        <v>682</v>
      </c>
      <c r="D787" s="351"/>
      <c r="E787" s="351"/>
      <c r="F787" s="351"/>
      <c r="G787" s="344" t="s">
        <v>751</v>
      </c>
      <c r="H787" s="122"/>
      <c r="I787" s="360" t="s">
        <v>674</v>
      </c>
      <c r="J787" s="102"/>
    </row>
    <row r="788" spans="1:10" s="111" customFormat="1" x14ac:dyDescent="0.2">
      <c r="A788" s="102"/>
      <c r="B788" s="117"/>
      <c r="C788" s="112" t="s">
        <v>131</v>
      </c>
      <c r="D788" s="112" t="s">
        <v>505</v>
      </c>
      <c r="E788" s="112" t="s">
        <v>186</v>
      </c>
      <c r="F788" s="112">
        <v>866</v>
      </c>
      <c r="G788" s="345"/>
      <c r="H788" s="122" t="s">
        <v>503</v>
      </c>
      <c r="I788" s="361"/>
      <c r="J788" s="102"/>
    </row>
    <row r="789" spans="1:10" s="111" customFormat="1" x14ac:dyDescent="0.2">
      <c r="A789" s="102"/>
      <c r="B789" s="117"/>
      <c r="C789" s="112" t="s">
        <v>131</v>
      </c>
      <c r="D789" s="112" t="s">
        <v>589</v>
      </c>
      <c r="E789" s="112" t="s">
        <v>221</v>
      </c>
      <c r="F789" s="112">
        <v>297</v>
      </c>
      <c r="G789" s="345"/>
      <c r="H789" s="122"/>
      <c r="I789" s="361"/>
      <c r="J789" s="102"/>
    </row>
    <row r="790" spans="1:10" s="111" customFormat="1" x14ac:dyDescent="0.2">
      <c r="A790" s="102"/>
      <c r="B790" s="117"/>
      <c r="C790" s="112" t="s">
        <v>131</v>
      </c>
      <c r="D790" s="112" t="s">
        <v>590</v>
      </c>
      <c r="E790" s="112" t="s">
        <v>221</v>
      </c>
      <c r="F790" s="112">
        <v>161</v>
      </c>
      <c r="G790" s="345"/>
      <c r="H790" s="122"/>
      <c r="I790" s="361"/>
      <c r="J790" s="102"/>
    </row>
    <row r="791" spans="1:10" s="111" customFormat="1" x14ac:dyDescent="0.2">
      <c r="A791" s="102"/>
      <c r="B791" s="117"/>
      <c r="C791" s="112" t="s">
        <v>131</v>
      </c>
      <c r="D791" s="112" t="s">
        <v>591</v>
      </c>
      <c r="E791" s="112" t="s">
        <v>221</v>
      </c>
      <c r="F791" s="112">
        <v>273</v>
      </c>
      <c r="G791" s="346"/>
      <c r="H791" s="122"/>
      <c r="I791" s="362"/>
      <c r="J791" s="102"/>
    </row>
    <row r="792" spans="1:10" s="111" customFormat="1" ht="15" customHeight="1" x14ac:dyDescent="0.2">
      <c r="A792" s="102"/>
      <c r="B792" s="110">
        <v>165</v>
      </c>
      <c r="C792" s="351" t="s">
        <v>682</v>
      </c>
      <c r="D792" s="351"/>
      <c r="E792" s="351"/>
      <c r="F792" s="351"/>
      <c r="G792" s="344" t="s">
        <v>752</v>
      </c>
      <c r="H792" s="104"/>
      <c r="I792" s="360" t="s">
        <v>674</v>
      </c>
      <c r="J792" s="102"/>
    </row>
    <row r="793" spans="1:10" s="111" customFormat="1" x14ac:dyDescent="0.2">
      <c r="A793" s="102"/>
      <c r="B793" s="117"/>
      <c r="C793" s="112" t="s">
        <v>131</v>
      </c>
      <c r="D793" s="112" t="s">
        <v>505</v>
      </c>
      <c r="E793" s="112" t="s">
        <v>221</v>
      </c>
      <c r="F793" s="112">
        <v>109</v>
      </c>
      <c r="G793" s="345"/>
      <c r="H793" s="92" t="s">
        <v>503</v>
      </c>
      <c r="I793" s="361"/>
      <c r="J793" s="102"/>
    </row>
    <row r="794" spans="1:10" s="111" customFormat="1" x14ac:dyDescent="0.2">
      <c r="A794" s="102"/>
      <c r="B794" s="117"/>
      <c r="C794" s="112" t="s">
        <v>131</v>
      </c>
      <c r="D794" s="112" t="s">
        <v>589</v>
      </c>
      <c r="E794" s="112" t="s">
        <v>186</v>
      </c>
      <c r="F794" s="112">
        <v>325</v>
      </c>
      <c r="G794" s="345"/>
      <c r="H794" s="92"/>
      <c r="I794" s="361"/>
      <c r="J794" s="102"/>
    </row>
    <row r="795" spans="1:10" s="111" customFormat="1" x14ac:dyDescent="0.2">
      <c r="A795" s="102"/>
      <c r="B795" s="117"/>
      <c r="C795" s="112" t="s">
        <v>131</v>
      </c>
      <c r="D795" s="112" t="s">
        <v>590</v>
      </c>
      <c r="E795" s="112" t="s">
        <v>221</v>
      </c>
      <c r="F795" s="112">
        <v>27</v>
      </c>
      <c r="G795" s="345"/>
      <c r="H795" s="92"/>
      <c r="I795" s="361"/>
      <c r="J795" s="102"/>
    </row>
    <row r="796" spans="1:10" s="111" customFormat="1" x14ac:dyDescent="0.2">
      <c r="A796" s="102"/>
      <c r="B796" s="119"/>
      <c r="C796" s="113" t="s">
        <v>131</v>
      </c>
      <c r="D796" s="113" t="s">
        <v>591</v>
      </c>
      <c r="E796" s="113" t="s">
        <v>221</v>
      </c>
      <c r="F796" s="113">
        <v>595</v>
      </c>
      <c r="G796" s="346"/>
      <c r="H796" s="103"/>
      <c r="I796" s="362"/>
      <c r="J796" s="102"/>
    </row>
    <row r="797" spans="1:10" s="111" customFormat="1" ht="15" customHeight="1" x14ac:dyDescent="0.2">
      <c r="A797" s="102"/>
      <c r="B797" s="117">
        <v>166</v>
      </c>
      <c r="C797" s="351" t="s">
        <v>682</v>
      </c>
      <c r="D797" s="351"/>
      <c r="E797" s="351"/>
      <c r="F797" s="351"/>
      <c r="G797" s="344" t="s">
        <v>731</v>
      </c>
      <c r="H797" s="122"/>
      <c r="I797" s="360" t="s">
        <v>674</v>
      </c>
      <c r="J797" s="102"/>
    </row>
    <row r="798" spans="1:10" s="111" customFormat="1" x14ac:dyDescent="0.2">
      <c r="A798" s="102"/>
      <c r="B798" s="117"/>
      <c r="C798" s="112" t="s">
        <v>131</v>
      </c>
      <c r="D798" s="112" t="s">
        <v>505</v>
      </c>
      <c r="E798" s="112" t="s">
        <v>186</v>
      </c>
      <c r="F798" s="112">
        <v>330</v>
      </c>
      <c r="G798" s="345"/>
      <c r="H798" s="122" t="s">
        <v>503</v>
      </c>
      <c r="I798" s="361"/>
      <c r="J798" s="102"/>
    </row>
    <row r="799" spans="1:10" s="111" customFormat="1" x14ac:dyDescent="0.2">
      <c r="A799" s="102"/>
      <c r="B799" s="117"/>
      <c r="C799" s="112" t="s">
        <v>131</v>
      </c>
      <c r="D799" s="112" t="s">
        <v>589</v>
      </c>
      <c r="E799" s="112" t="s">
        <v>221</v>
      </c>
      <c r="F799" s="112">
        <v>8</v>
      </c>
      <c r="G799" s="345"/>
      <c r="H799" s="122"/>
      <c r="I799" s="361"/>
      <c r="J799" s="102"/>
    </row>
    <row r="800" spans="1:10" s="111" customFormat="1" x14ac:dyDescent="0.2">
      <c r="A800" s="102"/>
      <c r="B800" s="117"/>
      <c r="C800" s="112" t="s">
        <v>131</v>
      </c>
      <c r="D800" s="112" t="s">
        <v>590</v>
      </c>
      <c r="E800" s="112" t="s">
        <v>221</v>
      </c>
      <c r="F800" s="112">
        <v>2</v>
      </c>
      <c r="G800" s="345"/>
      <c r="H800" s="122"/>
      <c r="I800" s="361"/>
      <c r="J800" s="102"/>
    </row>
    <row r="801" spans="1:10" s="111" customFormat="1" x14ac:dyDescent="0.2">
      <c r="A801" s="102"/>
      <c r="B801" s="117"/>
      <c r="C801" s="112" t="s">
        <v>131</v>
      </c>
      <c r="D801" s="112" t="s">
        <v>591</v>
      </c>
      <c r="E801" s="112" t="s">
        <v>221</v>
      </c>
      <c r="F801" s="112">
        <v>28</v>
      </c>
      <c r="G801" s="346"/>
      <c r="H801" s="122"/>
      <c r="I801" s="362"/>
      <c r="J801" s="102"/>
    </row>
    <row r="802" spans="1:10" s="111" customFormat="1" ht="15" customHeight="1" x14ac:dyDescent="0.2">
      <c r="A802" s="102"/>
      <c r="B802" s="110">
        <v>167</v>
      </c>
      <c r="C802" s="351" t="s">
        <v>682</v>
      </c>
      <c r="D802" s="351"/>
      <c r="E802" s="351"/>
      <c r="F802" s="351"/>
      <c r="G802" s="344" t="s">
        <v>753</v>
      </c>
      <c r="H802" s="104"/>
      <c r="I802" s="360" t="s">
        <v>674</v>
      </c>
      <c r="J802" s="102"/>
    </row>
    <row r="803" spans="1:10" s="111" customFormat="1" x14ac:dyDescent="0.2">
      <c r="A803" s="102"/>
      <c r="B803" s="117"/>
      <c r="C803" s="112" t="s">
        <v>131</v>
      </c>
      <c r="D803" s="112" t="s">
        <v>505</v>
      </c>
      <c r="E803" s="112" t="s">
        <v>186</v>
      </c>
      <c r="F803" s="112">
        <v>512</v>
      </c>
      <c r="G803" s="345"/>
      <c r="H803" s="92" t="s">
        <v>503</v>
      </c>
      <c r="I803" s="361"/>
      <c r="J803" s="102"/>
    </row>
    <row r="804" spans="1:10" s="111" customFormat="1" x14ac:dyDescent="0.2">
      <c r="A804" s="102"/>
      <c r="B804" s="117"/>
      <c r="C804" s="112" t="s">
        <v>131</v>
      </c>
      <c r="D804" s="112" t="s">
        <v>589</v>
      </c>
      <c r="E804" s="112" t="s">
        <v>221</v>
      </c>
      <c r="F804" s="112">
        <v>29</v>
      </c>
      <c r="G804" s="345"/>
      <c r="H804" s="92"/>
      <c r="I804" s="361"/>
      <c r="J804" s="102"/>
    </row>
    <row r="805" spans="1:10" s="111" customFormat="1" x14ac:dyDescent="0.2">
      <c r="A805" s="102"/>
      <c r="B805" s="117"/>
      <c r="C805" s="112" t="s">
        <v>131</v>
      </c>
      <c r="D805" s="112" t="s">
        <v>590</v>
      </c>
      <c r="E805" s="112" t="s">
        <v>221</v>
      </c>
      <c r="F805" s="112">
        <v>15</v>
      </c>
      <c r="G805" s="345"/>
      <c r="H805" s="92"/>
      <c r="I805" s="361"/>
      <c r="J805" s="102"/>
    </row>
    <row r="806" spans="1:10" s="111" customFormat="1" x14ac:dyDescent="0.2">
      <c r="A806" s="102"/>
      <c r="B806" s="119"/>
      <c r="C806" s="113" t="s">
        <v>131</v>
      </c>
      <c r="D806" s="113" t="s">
        <v>591</v>
      </c>
      <c r="E806" s="113" t="s">
        <v>221</v>
      </c>
      <c r="F806" s="113">
        <v>43</v>
      </c>
      <c r="G806" s="346"/>
      <c r="H806" s="103"/>
      <c r="I806" s="362"/>
      <c r="J806" s="102"/>
    </row>
    <row r="807" spans="1:10" s="111" customFormat="1" ht="11.25" customHeight="1" x14ac:dyDescent="0.2">
      <c r="A807" s="102"/>
      <c r="B807" s="117">
        <v>168</v>
      </c>
      <c r="C807" s="351" t="s">
        <v>628</v>
      </c>
      <c r="D807" s="351"/>
      <c r="E807" s="351"/>
      <c r="F807" s="351"/>
      <c r="G807" s="344" t="s">
        <v>957</v>
      </c>
      <c r="H807" s="122"/>
      <c r="I807" s="367" t="s">
        <v>799</v>
      </c>
      <c r="J807" s="102"/>
    </row>
    <row r="808" spans="1:10" s="111" customFormat="1" x14ac:dyDescent="0.2">
      <c r="B808" s="117"/>
      <c r="C808" s="112" t="s">
        <v>131</v>
      </c>
      <c r="D808" s="93" t="s">
        <v>495</v>
      </c>
      <c r="E808" s="112" t="s">
        <v>6</v>
      </c>
      <c r="F808" s="112">
        <v>307</v>
      </c>
      <c r="G808" s="345"/>
      <c r="H808" s="122" t="s">
        <v>503</v>
      </c>
      <c r="I808" s="368"/>
    </row>
    <row r="809" spans="1:10" s="111" customFormat="1" x14ac:dyDescent="0.2">
      <c r="B809" s="117"/>
      <c r="C809" s="112" t="s">
        <v>131</v>
      </c>
      <c r="D809" s="93" t="s">
        <v>496</v>
      </c>
      <c r="E809" s="112" t="s">
        <v>6</v>
      </c>
      <c r="F809" s="112">
        <v>205</v>
      </c>
      <c r="G809" s="345"/>
      <c r="H809" s="122"/>
      <c r="I809" s="368"/>
    </row>
    <row r="810" spans="1:10" s="111" customFormat="1" x14ac:dyDescent="0.2">
      <c r="B810" s="117"/>
      <c r="C810" s="112" t="s">
        <v>131</v>
      </c>
      <c r="D810" s="93" t="s">
        <v>497</v>
      </c>
      <c r="E810" s="112" t="s">
        <v>6</v>
      </c>
      <c r="F810" s="112">
        <v>42.2</v>
      </c>
      <c r="G810" s="345"/>
      <c r="H810" s="122"/>
      <c r="I810" s="368"/>
    </row>
    <row r="811" spans="1:10" s="111" customFormat="1" x14ac:dyDescent="0.2">
      <c r="B811" s="117"/>
      <c r="C811" s="112" t="s">
        <v>131</v>
      </c>
      <c r="D811" s="112" t="s">
        <v>498</v>
      </c>
      <c r="E811" s="112" t="s">
        <v>6</v>
      </c>
      <c r="F811" s="112">
        <v>33</v>
      </c>
      <c r="G811" s="345"/>
      <c r="H811" s="122"/>
      <c r="I811" s="368"/>
    </row>
    <row r="812" spans="1:10" s="111" customFormat="1" x14ac:dyDescent="0.2">
      <c r="B812" s="117"/>
      <c r="C812" s="112" t="s">
        <v>131</v>
      </c>
      <c r="D812" s="112" t="s">
        <v>499</v>
      </c>
      <c r="E812" s="112" t="s">
        <v>194</v>
      </c>
      <c r="F812" s="112">
        <v>25</v>
      </c>
      <c r="G812" s="345"/>
      <c r="H812" s="122"/>
      <c r="I812" s="368"/>
    </row>
    <row r="813" spans="1:10" s="111" customFormat="1" x14ac:dyDescent="0.2">
      <c r="B813" s="117"/>
      <c r="C813" s="112" t="s">
        <v>131</v>
      </c>
      <c r="D813" s="112" t="s">
        <v>500</v>
      </c>
      <c r="E813" s="112" t="s">
        <v>194</v>
      </c>
      <c r="F813" s="112">
        <v>95.7</v>
      </c>
      <c r="G813" s="346"/>
      <c r="H813" s="122"/>
      <c r="I813" s="369"/>
    </row>
    <row r="814" spans="1:10" s="111" customFormat="1" ht="11.25" customHeight="1" x14ac:dyDescent="0.2">
      <c r="B814" s="110">
        <v>169</v>
      </c>
      <c r="C814" s="351" t="s">
        <v>628</v>
      </c>
      <c r="D814" s="351"/>
      <c r="E814" s="351"/>
      <c r="F814" s="351"/>
      <c r="G814" s="347" t="s">
        <v>753</v>
      </c>
      <c r="H814" s="104"/>
      <c r="I814" s="367" t="s">
        <v>799</v>
      </c>
    </row>
    <row r="815" spans="1:10" s="111" customFormat="1" x14ac:dyDescent="0.2">
      <c r="B815" s="117"/>
      <c r="C815" s="112" t="s">
        <v>131</v>
      </c>
      <c r="D815" s="93" t="s">
        <v>495</v>
      </c>
      <c r="E815" s="112" t="s">
        <v>6</v>
      </c>
      <c r="F815" s="112">
        <v>165</v>
      </c>
      <c r="G815" s="348"/>
      <c r="H815" s="92" t="s">
        <v>503</v>
      </c>
      <c r="I815" s="368"/>
    </row>
    <row r="816" spans="1:10" s="111" customFormat="1" x14ac:dyDescent="0.2">
      <c r="B816" s="117"/>
      <c r="C816" s="112" t="s">
        <v>131</v>
      </c>
      <c r="D816" s="93" t="s">
        <v>496</v>
      </c>
      <c r="E816" s="112" t="s">
        <v>6</v>
      </c>
      <c r="F816" s="112">
        <v>34.6</v>
      </c>
      <c r="G816" s="348"/>
      <c r="H816" s="92"/>
      <c r="I816" s="368"/>
    </row>
    <row r="817" spans="2:9" s="111" customFormat="1" x14ac:dyDescent="0.2">
      <c r="B817" s="117"/>
      <c r="C817" s="112" t="s">
        <v>131</v>
      </c>
      <c r="D817" s="93" t="s">
        <v>497</v>
      </c>
      <c r="E817" s="112" t="s">
        <v>6</v>
      </c>
      <c r="F817" s="112">
        <v>68.7</v>
      </c>
      <c r="G817" s="348"/>
      <c r="H817" s="92"/>
      <c r="I817" s="368"/>
    </row>
    <row r="818" spans="2:9" s="111" customFormat="1" x14ac:dyDescent="0.2">
      <c r="B818" s="117"/>
      <c r="C818" s="112" t="s">
        <v>131</v>
      </c>
      <c r="D818" s="112" t="s">
        <v>498</v>
      </c>
      <c r="E818" s="112" t="s">
        <v>6</v>
      </c>
      <c r="F818" s="112">
        <v>15.3</v>
      </c>
      <c r="G818" s="348"/>
      <c r="H818" s="92"/>
      <c r="I818" s="368"/>
    </row>
    <row r="819" spans="2:9" s="111" customFormat="1" x14ac:dyDescent="0.2">
      <c r="B819" s="117"/>
      <c r="C819" s="112" t="s">
        <v>131</v>
      </c>
      <c r="D819" s="112" t="s">
        <v>499</v>
      </c>
      <c r="E819" s="112" t="s">
        <v>6</v>
      </c>
      <c r="F819" s="112">
        <v>169.8</v>
      </c>
      <c r="G819" s="348"/>
      <c r="H819" s="92"/>
      <c r="I819" s="368"/>
    </row>
    <row r="820" spans="2:9" s="111" customFormat="1" x14ac:dyDescent="0.2">
      <c r="B820" s="119"/>
      <c r="C820" s="113" t="s">
        <v>131</v>
      </c>
      <c r="D820" s="113" t="s">
        <v>500</v>
      </c>
      <c r="E820" s="113" t="s">
        <v>194</v>
      </c>
      <c r="F820" s="113">
        <v>60.4</v>
      </c>
      <c r="G820" s="349"/>
      <c r="H820" s="103"/>
      <c r="I820" s="369"/>
    </row>
    <row r="821" spans="2:9" s="111" customFormat="1" ht="11.25" customHeight="1" x14ac:dyDescent="0.2">
      <c r="B821" s="117">
        <v>170</v>
      </c>
      <c r="C821" s="351" t="s">
        <v>628</v>
      </c>
      <c r="D821" s="351"/>
      <c r="E821" s="351"/>
      <c r="F821" s="351"/>
      <c r="G821" s="347" t="s">
        <v>958</v>
      </c>
      <c r="H821" s="122"/>
      <c r="I821" s="367" t="s">
        <v>799</v>
      </c>
    </row>
    <row r="822" spans="2:9" s="111" customFormat="1" x14ac:dyDescent="0.2">
      <c r="B822" s="117"/>
      <c r="C822" s="112" t="s">
        <v>131</v>
      </c>
      <c r="D822" s="93" t="s">
        <v>495</v>
      </c>
      <c r="E822" s="112" t="s">
        <v>6</v>
      </c>
      <c r="F822" s="112">
        <v>224</v>
      </c>
      <c r="G822" s="348"/>
      <c r="H822" s="122" t="s">
        <v>503</v>
      </c>
      <c r="I822" s="368"/>
    </row>
    <row r="823" spans="2:9" s="111" customFormat="1" x14ac:dyDescent="0.2">
      <c r="B823" s="117"/>
      <c r="C823" s="112" t="s">
        <v>131</v>
      </c>
      <c r="D823" s="93" t="s">
        <v>496</v>
      </c>
      <c r="E823" s="112" t="s">
        <v>194</v>
      </c>
      <c r="F823" s="112">
        <v>236</v>
      </c>
      <c r="G823" s="348"/>
      <c r="H823" s="122"/>
      <c r="I823" s="368"/>
    </row>
    <row r="824" spans="2:9" s="111" customFormat="1" x14ac:dyDescent="0.2">
      <c r="B824" s="117"/>
      <c r="C824" s="112" t="s">
        <v>131</v>
      </c>
      <c r="D824" s="93" t="s">
        <v>497</v>
      </c>
      <c r="E824" s="112" t="s">
        <v>194</v>
      </c>
      <c r="F824" s="112">
        <v>122.3</v>
      </c>
      <c r="G824" s="348"/>
      <c r="H824" s="122"/>
      <c r="I824" s="368"/>
    </row>
    <row r="825" spans="2:9" s="111" customFormat="1" x14ac:dyDescent="0.2">
      <c r="B825" s="117"/>
      <c r="C825" s="112" t="s">
        <v>131</v>
      </c>
      <c r="D825" s="112" t="s">
        <v>498</v>
      </c>
      <c r="E825" s="112" t="s">
        <v>194</v>
      </c>
      <c r="F825" s="112">
        <v>98.6</v>
      </c>
      <c r="G825" s="348"/>
      <c r="H825" s="122"/>
      <c r="I825" s="368"/>
    </row>
    <row r="826" spans="2:9" s="111" customFormat="1" x14ac:dyDescent="0.2">
      <c r="B826" s="117"/>
      <c r="C826" s="112" t="s">
        <v>131</v>
      </c>
      <c r="D826" s="112" t="s">
        <v>499</v>
      </c>
      <c r="E826" s="112" t="s">
        <v>194</v>
      </c>
      <c r="F826" s="112">
        <v>16.5</v>
      </c>
      <c r="G826" s="348"/>
      <c r="H826" s="122"/>
      <c r="I826" s="368"/>
    </row>
    <row r="827" spans="2:9" s="111" customFormat="1" x14ac:dyDescent="0.2">
      <c r="B827" s="117"/>
      <c r="C827" s="112" t="s">
        <v>131</v>
      </c>
      <c r="D827" s="112" t="s">
        <v>500</v>
      </c>
      <c r="E827" s="112" t="s">
        <v>194</v>
      </c>
      <c r="F827" s="112">
        <v>84.2</v>
      </c>
      <c r="G827" s="349"/>
      <c r="H827" s="122"/>
      <c r="I827" s="369"/>
    </row>
    <row r="828" spans="2:9" s="111" customFormat="1" ht="11.25" customHeight="1" x14ac:dyDescent="0.2">
      <c r="B828" s="110">
        <v>171</v>
      </c>
      <c r="C828" s="351" t="s">
        <v>858</v>
      </c>
      <c r="D828" s="351"/>
      <c r="E828" s="351"/>
      <c r="F828" s="351"/>
      <c r="G828" s="347" t="s">
        <v>959</v>
      </c>
      <c r="H828" s="104"/>
      <c r="I828" s="367" t="s">
        <v>799</v>
      </c>
    </row>
    <row r="829" spans="2:9" s="111" customFormat="1" x14ac:dyDescent="0.2">
      <c r="B829" s="117"/>
      <c r="C829" s="112" t="s">
        <v>131</v>
      </c>
      <c r="D829" s="93" t="s">
        <v>495</v>
      </c>
      <c r="E829" s="112" t="s">
        <v>6</v>
      </c>
      <c r="F829" s="112">
        <v>585</v>
      </c>
      <c r="G829" s="348"/>
      <c r="H829" s="92" t="s">
        <v>503</v>
      </c>
      <c r="I829" s="368"/>
    </row>
    <row r="830" spans="2:9" s="111" customFormat="1" x14ac:dyDescent="0.2">
      <c r="B830" s="117"/>
      <c r="C830" s="112" t="s">
        <v>131</v>
      </c>
      <c r="D830" s="93" t="s">
        <v>496</v>
      </c>
      <c r="E830" s="112" t="s">
        <v>6</v>
      </c>
      <c r="F830" s="112">
        <v>37.1</v>
      </c>
      <c r="G830" s="348"/>
      <c r="H830" s="92"/>
      <c r="I830" s="368"/>
    </row>
    <row r="831" spans="2:9" s="111" customFormat="1" x14ac:dyDescent="0.2">
      <c r="B831" s="117"/>
      <c r="C831" s="112" t="s">
        <v>131</v>
      </c>
      <c r="D831" s="93" t="s">
        <v>497</v>
      </c>
      <c r="E831" s="112" t="s">
        <v>6</v>
      </c>
      <c r="F831" s="112">
        <v>71.099999999999994</v>
      </c>
      <c r="G831" s="348"/>
      <c r="H831" s="92"/>
      <c r="I831" s="368"/>
    </row>
    <row r="832" spans="2:9" x14ac:dyDescent="0.2">
      <c r="B832" s="117"/>
      <c r="C832" s="112" t="s">
        <v>131</v>
      </c>
      <c r="D832" s="112" t="s">
        <v>498</v>
      </c>
      <c r="E832" s="112" t="s">
        <v>194</v>
      </c>
      <c r="F832" s="112">
        <v>81</v>
      </c>
      <c r="G832" s="348"/>
      <c r="H832" s="94"/>
      <c r="I832" s="368"/>
    </row>
    <row r="833" spans="2:9" x14ac:dyDescent="0.2">
      <c r="B833" s="117"/>
      <c r="C833" s="112" t="s">
        <v>131</v>
      </c>
      <c r="D833" s="112" t="s">
        <v>499</v>
      </c>
      <c r="E833" s="112" t="s">
        <v>194</v>
      </c>
      <c r="F833" s="112">
        <v>26.8</v>
      </c>
      <c r="G833" s="348"/>
      <c r="H833" s="94"/>
      <c r="I833" s="368"/>
    </row>
    <row r="834" spans="2:9" x14ac:dyDescent="0.2">
      <c r="B834" s="119"/>
      <c r="C834" s="113" t="s">
        <v>131</v>
      </c>
      <c r="D834" s="113" t="s">
        <v>500</v>
      </c>
      <c r="E834" s="113" t="s">
        <v>194</v>
      </c>
      <c r="F834" s="113">
        <v>80.099999999999994</v>
      </c>
      <c r="G834" s="349"/>
      <c r="H834" s="95"/>
      <c r="I834" s="369"/>
    </row>
    <row r="835" spans="2:9" ht="11.25" customHeight="1" x14ac:dyDescent="0.2">
      <c r="B835" s="117">
        <v>172</v>
      </c>
      <c r="C835" s="351" t="s">
        <v>858</v>
      </c>
      <c r="D835" s="351"/>
      <c r="E835" s="351"/>
      <c r="F835" s="351"/>
      <c r="G835" s="347" t="s">
        <v>738</v>
      </c>
      <c r="H835" s="126"/>
      <c r="I835" s="367" t="s">
        <v>799</v>
      </c>
    </row>
    <row r="836" spans="2:9" x14ac:dyDescent="0.2">
      <c r="B836" s="117"/>
      <c r="C836" s="112" t="s">
        <v>131</v>
      </c>
      <c r="D836" s="93" t="s">
        <v>495</v>
      </c>
      <c r="E836" s="112" t="s">
        <v>6</v>
      </c>
      <c r="F836" s="112">
        <v>233</v>
      </c>
      <c r="G836" s="348"/>
      <c r="H836" s="122" t="s">
        <v>503</v>
      </c>
      <c r="I836" s="368"/>
    </row>
    <row r="837" spans="2:9" x14ac:dyDescent="0.2">
      <c r="B837" s="117"/>
      <c r="C837" s="112" t="s">
        <v>131</v>
      </c>
      <c r="D837" s="93" t="s">
        <v>496</v>
      </c>
      <c r="E837" s="112" t="s">
        <v>194</v>
      </c>
      <c r="F837" s="112">
        <v>108</v>
      </c>
      <c r="G837" s="348"/>
      <c r="H837" s="126"/>
      <c r="I837" s="368"/>
    </row>
    <row r="838" spans="2:9" x14ac:dyDescent="0.2">
      <c r="B838" s="117"/>
      <c r="C838" s="112" t="s">
        <v>131</v>
      </c>
      <c r="D838" s="93" t="s">
        <v>497</v>
      </c>
      <c r="E838" s="112" t="s">
        <v>194</v>
      </c>
      <c r="F838" s="112">
        <v>34.700000000000003</v>
      </c>
      <c r="G838" s="348"/>
      <c r="H838" s="126"/>
      <c r="I838" s="368"/>
    </row>
    <row r="839" spans="2:9" x14ac:dyDescent="0.2">
      <c r="B839" s="117"/>
      <c r="C839" s="112" t="s">
        <v>131</v>
      </c>
      <c r="D839" s="112" t="s">
        <v>498</v>
      </c>
      <c r="E839" s="112" t="s">
        <v>194</v>
      </c>
      <c r="F839" s="112">
        <v>49.8</v>
      </c>
      <c r="G839" s="348"/>
      <c r="H839" s="126"/>
      <c r="I839" s="368"/>
    </row>
    <row r="840" spans="2:9" x14ac:dyDescent="0.2">
      <c r="B840" s="117"/>
      <c r="C840" s="112" t="s">
        <v>131</v>
      </c>
      <c r="D840" s="112" t="s">
        <v>499</v>
      </c>
      <c r="E840" s="112" t="s">
        <v>6</v>
      </c>
      <c r="F840" s="112">
        <v>72.7</v>
      </c>
      <c r="G840" s="348"/>
      <c r="H840" s="126"/>
      <c r="I840" s="368"/>
    </row>
    <row r="841" spans="2:9" x14ac:dyDescent="0.2">
      <c r="B841" s="117"/>
      <c r="C841" s="112" t="s">
        <v>131</v>
      </c>
      <c r="D841" s="112" t="s">
        <v>500</v>
      </c>
      <c r="E841" s="112" t="s">
        <v>194</v>
      </c>
      <c r="F841" s="112">
        <v>33.799999999999997</v>
      </c>
      <c r="G841" s="349"/>
      <c r="H841" s="126"/>
      <c r="I841" s="369"/>
    </row>
    <row r="842" spans="2:9" x14ac:dyDescent="0.2">
      <c r="B842" s="110">
        <v>173</v>
      </c>
      <c r="C842" s="351" t="s">
        <v>858</v>
      </c>
      <c r="D842" s="351"/>
      <c r="E842" s="351"/>
      <c r="F842" s="351"/>
      <c r="G842" s="347" t="s">
        <v>960</v>
      </c>
      <c r="H842" s="109"/>
      <c r="I842" s="367" t="s">
        <v>799</v>
      </c>
    </row>
    <row r="843" spans="2:9" x14ac:dyDescent="0.2">
      <c r="B843" s="117"/>
      <c r="C843" s="105" t="s">
        <v>131</v>
      </c>
      <c r="D843" s="93" t="s">
        <v>495</v>
      </c>
      <c r="E843" s="105" t="s">
        <v>6</v>
      </c>
      <c r="F843" s="105">
        <v>48.2</v>
      </c>
      <c r="G843" s="348"/>
      <c r="H843" s="92" t="s">
        <v>503</v>
      </c>
      <c r="I843" s="368"/>
    </row>
    <row r="844" spans="2:9" x14ac:dyDescent="0.2">
      <c r="B844" s="117"/>
      <c r="C844" s="105" t="s">
        <v>131</v>
      </c>
      <c r="D844" s="93" t="s">
        <v>496</v>
      </c>
      <c r="E844" s="105" t="s">
        <v>194</v>
      </c>
      <c r="F844" s="105">
        <v>31.5</v>
      </c>
      <c r="G844" s="348"/>
      <c r="H844" s="94"/>
      <c r="I844" s="368"/>
    </row>
    <row r="845" spans="2:9" x14ac:dyDescent="0.2">
      <c r="B845" s="117"/>
      <c r="C845" s="105" t="s">
        <v>131</v>
      </c>
      <c r="D845" s="93" t="s">
        <v>497</v>
      </c>
      <c r="E845" s="105" t="s">
        <v>194</v>
      </c>
      <c r="F845" s="105">
        <v>48.7</v>
      </c>
      <c r="G845" s="348"/>
      <c r="H845" s="94"/>
      <c r="I845" s="368"/>
    </row>
    <row r="846" spans="2:9" x14ac:dyDescent="0.2">
      <c r="B846" s="117"/>
      <c r="C846" s="105" t="s">
        <v>131</v>
      </c>
      <c r="D846" s="105" t="s">
        <v>498</v>
      </c>
      <c r="E846" s="105" t="s">
        <v>194</v>
      </c>
      <c r="F846" s="105">
        <v>47.6</v>
      </c>
      <c r="G846" s="348"/>
      <c r="H846" s="94"/>
      <c r="I846" s="368"/>
    </row>
    <row r="847" spans="2:9" x14ac:dyDescent="0.2">
      <c r="B847" s="117"/>
      <c r="C847" s="105" t="s">
        <v>131</v>
      </c>
      <c r="D847" s="105" t="s">
        <v>499</v>
      </c>
      <c r="E847" s="105" t="s">
        <v>194</v>
      </c>
      <c r="F847" s="105">
        <v>61.7</v>
      </c>
      <c r="G847" s="348"/>
      <c r="H847" s="94"/>
      <c r="I847" s="368"/>
    </row>
    <row r="848" spans="2:9" x14ac:dyDescent="0.2">
      <c r="B848" s="119"/>
      <c r="C848" s="106" t="s">
        <v>131</v>
      </c>
      <c r="D848" s="106" t="s">
        <v>500</v>
      </c>
      <c r="E848" s="106" t="s">
        <v>194</v>
      </c>
      <c r="F848" s="106">
        <v>27.9</v>
      </c>
      <c r="G848" s="349"/>
      <c r="H848" s="95"/>
      <c r="I848" s="369"/>
    </row>
    <row r="849" spans="2:9" x14ac:dyDescent="0.2">
      <c r="B849" s="117">
        <v>174</v>
      </c>
      <c r="C849" s="351" t="s">
        <v>821</v>
      </c>
      <c r="D849" s="351"/>
      <c r="E849" s="351"/>
      <c r="F849" s="351"/>
      <c r="G849" s="347" t="s">
        <v>961</v>
      </c>
      <c r="H849" s="126"/>
      <c r="I849" s="354" t="s">
        <v>798</v>
      </c>
    </row>
    <row r="850" spans="2:9" ht="15" customHeight="1" x14ac:dyDescent="0.2">
      <c r="B850" s="117"/>
      <c r="C850" s="105" t="s">
        <v>131</v>
      </c>
      <c r="D850" s="105" t="s">
        <v>23</v>
      </c>
      <c r="E850" s="105" t="s">
        <v>186</v>
      </c>
      <c r="F850" s="105">
        <v>79.099999999999994</v>
      </c>
      <c r="G850" s="348"/>
      <c r="H850" s="122" t="s">
        <v>503</v>
      </c>
      <c r="I850" s="355"/>
    </row>
    <row r="851" spans="2:9" ht="15" customHeight="1" x14ac:dyDescent="0.2">
      <c r="B851" s="117"/>
      <c r="C851" s="105" t="s">
        <v>131</v>
      </c>
      <c r="D851" s="93" t="s">
        <v>501</v>
      </c>
      <c r="E851" s="105" t="s">
        <v>186</v>
      </c>
      <c r="F851" s="105">
        <v>16.5</v>
      </c>
      <c r="G851" s="348"/>
      <c r="H851" s="126"/>
      <c r="I851" s="355"/>
    </row>
    <row r="852" spans="2:9" ht="15" customHeight="1" x14ac:dyDescent="0.2">
      <c r="B852" s="117"/>
      <c r="C852" s="105" t="s">
        <v>131</v>
      </c>
      <c r="D852" s="93" t="s">
        <v>219</v>
      </c>
      <c r="E852" s="105" t="s">
        <v>186</v>
      </c>
      <c r="F852" s="105">
        <v>1.3</v>
      </c>
      <c r="G852" s="348"/>
      <c r="H852" s="126"/>
      <c r="I852" s="355"/>
    </row>
    <row r="853" spans="2:9" ht="15" customHeight="1" x14ac:dyDescent="0.2">
      <c r="B853" s="117"/>
      <c r="C853" s="105" t="s">
        <v>131</v>
      </c>
      <c r="D853" s="105" t="s">
        <v>502</v>
      </c>
      <c r="E853" s="105" t="s">
        <v>186</v>
      </c>
      <c r="F853" s="105">
        <v>42.6</v>
      </c>
      <c r="G853" s="349"/>
      <c r="H853" s="126"/>
      <c r="I853" s="356"/>
    </row>
    <row r="854" spans="2:9" ht="15" customHeight="1" x14ac:dyDescent="0.2">
      <c r="B854" s="110">
        <v>175</v>
      </c>
      <c r="C854" s="351" t="s">
        <v>821</v>
      </c>
      <c r="D854" s="351"/>
      <c r="E854" s="351"/>
      <c r="F854" s="351"/>
      <c r="G854" s="347" t="s">
        <v>892</v>
      </c>
      <c r="H854" s="109"/>
      <c r="I854" s="354" t="s">
        <v>798</v>
      </c>
    </row>
    <row r="855" spans="2:9" ht="15" customHeight="1" x14ac:dyDescent="0.2">
      <c r="B855" s="117"/>
      <c r="C855" s="105" t="s">
        <v>131</v>
      </c>
      <c r="D855" s="105" t="s">
        <v>23</v>
      </c>
      <c r="E855" s="97" t="s">
        <v>32</v>
      </c>
      <c r="F855" s="105">
        <v>23.7</v>
      </c>
      <c r="G855" s="348"/>
      <c r="H855" s="92" t="s">
        <v>503</v>
      </c>
      <c r="I855" s="355"/>
    </row>
    <row r="856" spans="2:9" ht="15" customHeight="1" x14ac:dyDescent="0.2">
      <c r="B856" s="117"/>
      <c r="C856" s="105" t="s">
        <v>131</v>
      </c>
      <c r="D856" s="93" t="s">
        <v>501</v>
      </c>
      <c r="E856" s="97" t="s">
        <v>32</v>
      </c>
      <c r="F856" s="105">
        <v>76.599999999999994</v>
      </c>
      <c r="G856" s="348"/>
      <c r="H856" s="94"/>
      <c r="I856" s="355"/>
    </row>
    <row r="857" spans="2:9" ht="15" customHeight="1" x14ac:dyDescent="0.2">
      <c r="B857" s="117"/>
      <c r="C857" s="105" t="s">
        <v>131</v>
      </c>
      <c r="D857" s="93" t="s">
        <v>219</v>
      </c>
      <c r="E857" s="97" t="s">
        <v>32</v>
      </c>
      <c r="F857" s="105">
        <v>41</v>
      </c>
      <c r="G857" s="348"/>
      <c r="H857" s="94"/>
      <c r="I857" s="355"/>
    </row>
    <row r="858" spans="2:9" ht="15" customHeight="1" x14ac:dyDescent="0.2">
      <c r="B858" s="119"/>
      <c r="C858" s="106" t="s">
        <v>131</v>
      </c>
      <c r="D858" s="106" t="s">
        <v>502</v>
      </c>
      <c r="E858" s="100" t="s">
        <v>32</v>
      </c>
      <c r="F858" s="106">
        <v>19.2</v>
      </c>
      <c r="G858" s="349"/>
      <c r="H858" s="95"/>
      <c r="I858" s="356"/>
    </row>
    <row r="859" spans="2:9" ht="15" customHeight="1" x14ac:dyDescent="0.2">
      <c r="B859" s="117">
        <v>176</v>
      </c>
      <c r="C859" s="351" t="s">
        <v>859</v>
      </c>
      <c r="D859" s="351"/>
      <c r="E859" s="351"/>
      <c r="F859" s="351"/>
      <c r="G859" s="347" t="s">
        <v>884</v>
      </c>
      <c r="H859" s="126"/>
      <c r="I859" s="354" t="s">
        <v>800</v>
      </c>
    </row>
    <row r="860" spans="2:9" x14ac:dyDescent="0.2">
      <c r="B860" s="117"/>
      <c r="C860" s="105" t="s">
        <v>131</v>
      </c>
      <c r="D860" s="105" t="s">
        <v>505</v>
      </c>
      <c r="E860" s="105" t="s">
        <v>194</v>
      </c>
      <c r="F860" s="105">
        <v>14</v>
      </c>
      <c r="G860" s="348"/>
      <c r="H860" s="122" t="s">
        <v>504</v>
      </c>
      <c r="I860" s="355"/>
    </row>
    <row r="861" spans="2:9" x14ac:dyDescent="0.2">
      <c r="B861" s="117"/>
      <c r="C861" s="105" t="s">
        <v>131</v>
      </c>
      <c r="D861" s="105" t="s">
        <v>506</v>
      </c>
      <c r="E861" s="105" t="s">
        <v>194</v>
      </c>
      <c r="F861" s="105">
        <v>6</v>
      </c>
      <c r="G861" s="348"/>
      <c r="H861" s="126"/>
      <c r="I861" s="355"/>
    </row>
    <row r="862" spans="2:9" x14ac:dyDescent="0.2">
      <c r="B862" s="117"/>
      <c r="C862" s="105" t="s">
        <v>131</v>
      </c>
      <c r="D862" s="93" t="s">
        <v>501</v>
      </c>
      <c r="E862" s="105" t="s">
        <v>194</v>
      </c>
      <c r="F862" s="105">
        <v>7</v>
      </c>
      <c r="G862" s="348"/>
      <c r="H862" s="126"/>
      <c r="I862" s="355"/>
    </row>
    <row r="863" spans="2:9" x14ac:dyDescent="0.2">
      <c r="B863" s="117"/>
      <c r="C863" s="105" t="s">
        <v>131</v>
      </c>
      <c r="D863" s="93" t="s">
        <v>507</v>
      </c>
      <c r="E863" s="105" t="s">
        <v>194</v>
      </c>
      <c r="F863" s="105">
        <v>60</v>
      </c>
      <c r="G863" s="348"/>
      <c r="H863" s="126"/>
      <c r="I863" s="355"/>
    </row>
    <row r="864" spans="2:9" x14ac:dyDescent="0.2">
      <c r="B864" s="117"/>
      <c r="C864" s="105" t="s">
        <v>131</v>
      </c>
      <c r="D864" s="105" t="s">
        <v>508</v>
      </c>
      <c r="E864" s="105" t="s">
        <v>194</v>
      </c>
      <c r="F864" s="105">
        <v>1</v>
      </c>
      <c r="G864" s="349"/>
      <c r="H864" s="126"/>
      <c r="I864" s="356"/>
    </row>
    <row r="865" spans="2:9" x14ac:dyDescent="0.2">
      <c r="B865" s="110">
        <v>177</v>
      </c>
      <c r="C865" s="351" t="s">
        <v>859</v>
      </c>
      <c r="D865" s="351"/>
      <c r="E865" s="351"/>
      <c r="F865" s="351"/>
      <c r="G865" s="347" t="s">
        <v>916</v>
      </c>
      <c r="H865" s="109"/>
      <c r="I865" s="354" t="s">
        <v>800</v>
      </c>
    </row>
    <row r="866" spans="2:9" x14ac:dyDescent="0.2">
      <c r="B866" s="117"/>
      <c r="C866" s="105" t="s">
        <v>131</v>
      </c>
      <c r="D866" s="105" t="s">
        <v>505</v>
      </c>
      <c r="E866" s="105" t="s">
        <v>194</v>
      </c>
      <c r="F866" s="105">
        <v>20</v>
      </c>
      <c r="G866" s="348"/>
      <c r="H866" s="92" t="s">
        <v>504</v>
      </c>
      <c r="I866" s="355"/>
    </row>
    <row r="867" spans="2:9" x14ac:dyDescent="0.2">
      <c r="B867" s="117"/>
      <c r="C867" s="105" t="s">
        <v>131</v>
      </c>
      <c r="D867" s="105" t="s">
        <v>506</v>
      </c>
      <c r="E867" s="105" t="s">
        <v>194</v>
      </c>
      <c r="F867" s="105">
        <v>66</v>
      </c>
      <c r="G867" s="348"/>
      <c r="H867" s="94"/>
      <c r="I867" s="355"/>
    </row>
    <row r="868" spans="2:9" x14ac:dyDescent="0.2">
      <c r="B868" s="117"/>
      <c r="C868" s="105" t="s">
        <v>131</v>
      </c>
      <c r="D868" s="93" t="s">
        <v>501</v>
      </c>
      <c r="E868" s="105" t="s">
        <v>194</v>
      </c>
      <c r="F868" s="105">
        <v>49</v>
      </c>
      <c r="G868" s="348"/>
      <c r="H868" s="94"/>
      <c r="I868" s="355"/>
    </row>
    <row r="869" spans="2:9" x14ac:dyDescent="0.2">
      <c r="B869" s="117"/>
      <c r="C869" s="105" t="s">
        <v>131</v>
      </c>
      <c r="D869" s="93" t="s">
        <v>507</v>
      </c>
      <c r="E869" s="105" t="s">
        <v>194</v>
      </c>
      <c r="F869" s="105">
        <v>29</v>
      </c>
      <c r="G869" s="348"/>
      <c r="H869" s="94"/>
      <c r="I869" s="355"/>
    </row>
    <row r="870" spans="2:9" x14ac:dyDescent="0.2">
      <c r="B870" s="119"/>
      <c r="C870" s="106" t="s">
        <v>131</v>
      </c>
      <c r="D870" s="106" t="s">
        <v>508</v>
      </c>
      <c r="E870" s="106" t="s">
        <v>194</v>
      </c>
      <c r="F870" s="106">
        <v>7</v>
      </c>
      <c r="G870" s="349"/>
      <c r="H870" s="95"/>
      <c r="I870" s="356"/>
    </row>
    <row r="871" spans="2:9" x14ac:dyDescent="0.2">
      <c r="B871" s="117">
        <v>178</v>
      </c>
      <c r="C871" s="351" t="s">
        <v>859</v>
      </c>
      <c r="D871" s="351"/>
      <c r="E871" s="351"/>
      <c r="F871" s="351"/>
      <c r="G871" s="347" t="s">
        <v>884</v>
      </c>
      <c r="H871" s="126"/>
      <c r="I871" s="354" t="s">
        <v>800</v>
      </c>
    </row>
    <row r="872" spans="2:9" x14ac:dyDescent="0.2">
      <c r="B872" s="117"/>
      <c r="C872" s="105" t="s">
        <v>131</v>
      </c>
      <c r="D872" s="105" t="s">
        <v>505</v>
      </c>
      <c r="E872" s="105" t="s">
        <v>194</v>
      </c>
      <c r="F872" s="105">
        <v>6</v>
      </c>
      <c r="G872" s="348"/>
      <c r="H872" s="122" t="s">
        <v>504</v>
      </c>
      <c r="I872" s="355"/>
    </row>
    <row r="873" spans="2:9" x14ac:dyDescent="0.2">
      <c r="B873" s="117"/>
      <c r="C873" s="105" t="s">
        <v>131</v>
      </c>
      <c r="D873" s="105" t="s">
        <v>506</v>
      </c>
      <c r="E873" s="105" t="s">
        <v>194</v>
      </c>
      <c r="F873" s="105">
        <v>5</v>
      </c>
      <c r="G873" s="348"/>
      <c r="H873" s="126"/>
      <c r="I873" s="355"/>
    </row>
    <row r="874" spans="2:9" x14ac:dyDescent="0.2">
      <c r="B874" s="117"/>
      <c r="C874" s="105" t="s">
        <v>131</v>
      </c>
      <c r="D874" s="93" t="s">
        <v>501</v>
      </c>
      <c r="E874" s="105" t="s">
        <v>194</v>
      </c>
      <c r="F874" s="105">
        <v>1</v>
      </c>
      <c r="G874" s="348"/>
      <c r="H874" s="126"/>
      <c r="I874" s="355"/>
    </row>
    <row r="875" spans="2:9" x14ac:dyDescent="0.2">
      <c r="B875" s="117"/>
      <c r="C875" s="105" t="s">
        <v>131</v>
      </c>
      <c r="D875" s="93" t="s">
        <v>507</v>
      </c>
      <c r="E875" s="105" t="s">
        <v>194</v>
      </c>
      <c r="F875" s="105">
        <v>1</v>
      </c>
      <c r="G875" s="349"/>
      <c r="H875" s="126"/>
      <c r="I875" s="356"/>
    </row>
    <row r="876" spans="2:9" x14ac:dyDescent="0.2">
      <c r="B876" s="110">
        <v>179</v>
      </c>
      <c r="C876" s="351" t="s">
        <v>859</v>
      </c>
      <c r="D876" s="351"/>
      <c r="E876" s="351"/>
      <c r="F876" s="351"/>
      <c r="G876" s="347" t="s">
        <v>907</v>
      </c>
      <c r="H876" s="109"/>
      <c r="I876" s="354" t="s">
        <v>800</v>
      </c>
    </row>
    <row r="877" spans="2:9" x14ac:dyDescent="0.2">
      <c r="B877" s="117"/>
      <c r="C877" s="105" t="s">
        <v>131</v>
      </c>
      <c r="D877" s="105" t="s">
        <v>505</v>
      </c>
      <c r="E877" s="105" t="s">
        <v>194</v>
      </c>
      <c r="F877" s="105">
        <v>19</v>
      </c>
      <c r="G877" s="348"/>
      <c r="H877" s="92" t="s">
        <v>504</v>
      </c>
      <c r="I877" s="355"/>
    </row>
    <row r="878" spans="2:9" x14ac:dyDescent="0.2">
      <c r="B878" s="117"/>
      <c r="C878" s="105" t="s">
        <v>131</v>
      </c>
      <c r="D878" s="105" t="s">
        <v>506</v>
      </c>
      <c r="E878" s="105" t="s">
        <v>194</v>
      </c>
      <c r="F878" s="105">
        <v>163</v>
      </c>
      <c r="G878" s="348"/>
      <c r="H878" s="94"/>
      <c r="I878" s="355"/>
    </row>
    <row r="879" spans="2:9" x14ac:dyDescent="0.2">
      <c r="B879" s="117"/>
      <c r="C879" s="105" t="s">
        <v>131</v>
      </c>
      <c r="D879" s="93" t="s">
        <v>501</v>
      </c>
      <c r="E879" s="105" t="s">
        <v>194</v>
      </c>
      <c r="F879" s="105">
        <v>12</v>
      </c>
      <c r="G879" s="348"/>
      <c r="H879" s="94"/>
      <c r="I879" s="355"/>
    </row>
    <row r="880" spans="2:9" x14ac:dyDescent="0.2">
      <c r="B880" s="119"/>
      <c r="C880" s="106" t="s">
        <v>131</v>
      </c>
      <c r="D880" s="107" t="s">
        <v>507</v>
      </c>
      <c r="E880" s="106" t="s">
        <v>194</v>
      </c>
      <c r="F880" s="106">
        <v>3</v>
      </c>
      <c r="G880" s="349"/>
      <c r="H880" s="95"/>
      <c r="I880" s="356"/>
    </row>
    <row r="881" spans="1:10" x14ac:dyDescent="0.2">
      <c r="B881" s="117">
        <v>180</v>
      </c>
      <c r="C881" s="351" t="s">
        <v>859</v>
      </c>
      <c r="D881" s="351"/>
      <c r="E881" s="351"/>
      <c r="F881" s="351"/>
      <c r="G881" s="347" t="s">
        <v>962</v>
      </c>
      <c r="H881" s="126"/>
      <c r="I881" s="354" t="s">
        <v>800</v>
      </c>
    </row>
    <row r="882" spans="1:10" x14ac:dyDescent="0.2">
      <c r="B882" s="117"/>
      <c r="C882" s="105" t="s">
        <v>131</v>
      </c>
      <c r="D882" s="105" t="s">
        <v>505</v>
      </c>
      <c r="E882" s="105" t="s">
        <v>194</v>
      </c>
      <c r="F882" s="105">
        <v>30</v>
      </c>
      <c r="G882" s="348"/>
      <c r="H882" s="122" t="s">
        <v>504</v>
      </c>
      <c r="I882" s="355"/>
    </row>
    <row r="883" spans="1:10" x14ac:dyDescent="0.2">
      <c r="B883" s="117"/>
      <c r="C883" s="105" t="s">
        <v>131</v>
      </c>
      <c r="D883" s="105" t="s">
        <v>506</v>
      </c>
      <c r="E883" s="105" t="s">
        <v>194</v>
      </c>
      <c r="F883" s="105">
        <v>24</v>
      </c>
      <c r="G883" s="348"/>
      <c r="H883" s="126"/>
      <c r="I883" s="355"/>
    </row>
    <row r="884" spans="1:10" x14ac:dyDescent="0.2">
      <c r="B884" s="117"/>
      <c r="C884" s="105" t="s">
        <v>131</v>
      </c>
      <c r="D884" s="93" t="s">
        <v>501</v>
      </c>
      <c r="E884" s="105" t="s">
        <v>194</v>
      </c>
      <c r="F884" s="105">
        <v>4</v>
      </c>
      <c r="G884" s="348"/>
      <c r="H884" s="126"/>
      <c r="I884" s="355"/>
    </row>
    <row r="885" spans="1:10" x14ac:dyDescent="0.2">
      <c r="B885" s="117"/>
      <c r="C885" s="105" t="s">
        <v>131</v>
      </c>
      <c r="D885" s="105" t="s">
        <v>508</v>
      </c>
      <c r="E885" s="105" t="s">
        <v>194</v>
      </c>
      <c r="F885" s="105">
        <v>5</v>
      </c>
      <c r="G885" s="349"/>
      <c r="H885" s="126"/>
      <c r="I885" s="356"/>
    </row>
    <row r="886" spans="1:10" x14ac:dyDescent="0.2">
      <c r="B886" s="110">
        <v>181</v>
      </c>
      <c r="C886" s="351" t="s">
        <v>859</v>
      </c>
      <c r="D886" s="351"/>
      <c r="E886" s="351"/>
      <c r="F886" s="351"/>
      <c r="G886" s="347" t="s">
        <v>884</v>
      </c>
      <c r="H886" s="109"/>
      <c r="I886" s="354" t="s">
        <v>800</v>
      </c>
    </row>
    <row r="887" spans="1:10" x14ac:dyDescent="0.2">
      <c r="B887" s="117"/>
      <c r="C887" s="105" t="s">
        <v>131</v>
      </c>
      <c r="D887" s="105" t="s">
        <v>505</v>
      </c>
      <c r="E887" s="105" t="s">
        <v>194</v>
      </c>
      <c r="F887" s="105">
        <v>133</v>
      </c>
      <c r="G887" s="348"/>
      <c r="H887" s="92" t="s">
        <v>504</v>
      </c>
      <c r="I887" s="355"/>
    </row>
    <row r="888" spans="1:10" x14ac:dyDescent="0.2">
      <c r="B888" s="117"/>
      <c r="C888" s="105" t="s">
        <v>131</v>
      </c>
      <c r="D888" s="105" t="s">
        <v>506</v>
      </c>
      <c r="E888" s="105" t="s">
        <v>194</v>
      </c>
      <c r="F888" s="105">
        <v>24</v>
      </c>
      <c r="G888" s="348"/>
      <c r="H888" s="94"/>
      <c r="I888" s="355"/>
    </row>
    <row r="889" spans="1:10" x14ac:dyDescent="0.2">
      <c r="B889" s="117"/>
      <c r="C889" s="105" t="s">
        <v>131</v>
      </c>
      <c r="D889" s="93" t="s">
        <v>501</v>
      </c>
      <c r="E889" s="105" t="s">
        <v>194</v>
      </c>
      <c r="F889" s="105">
        <v>2</v>
      </c>
      <c r="G889" s="348"/>
      <c r="H889" s="94"/>
      <c r="I889" s="355"/>
    </row>
    <row r="890" spans="1:10" x14ac:dyDescent="0.2">
      <c r="B890" s="117"/>
      <c r="C890" s="105" t="s">
        <v>131</v>
      </c>
      <c r="D890" s="93" t="s">
        <v>507</v>
      </c>
      <c r="E890" s="105" t="s">
        <v>194</v>
      </c>
      <c r="F890" s="105">
        <v>1</v>
      </c>
      <c r="G890" s="348"/>
      <c r="H890" s="94"/>
      <c r="I890" s="355"/>
    </row>
    <row r="891" spans="1:10" x14ac:dyDescent="0.2">
      <c r="B891" s="119"/>
      <c r="C891" s="106" t="s">
        <v>131</v>
      </c>
      <c r="D891" s="106" t="s">
        <v>508</v>
      </c>
      <c r="E891" s="106" t="s">
        <v>194</v>
      </c>
      <c r="F891" s="106">
        <v>1</v>
      </c>
      <c r="G891" s="349"/>
      <c r="H891" s="95"/>
      <c r="I891" s="356"/>
    </row>
    <row r="892" spans="1:10" s="108" customFormat="1" x14ac:dyDescent="0.2">
      <c r="A892" s="102"/>
      <c r="B892" s="117">
        <v>182</v>
      </c>
      <c r="C892" s="352" t="s">
        <v>683</v>
      </c>
      <c r="D892" s="352"/>
      <c r="E892" s="352"/>
      <c r="F892" s="352"/>
      <c r="G892" s="345" t="s">
        <v>754</v>
      </c>
      <c r="H892" s="122"/>
      <c r="I892" s="360" t="s">
        <v>675</v>
      </c>
      <c r="J892" s="102"/>
    </row>
    <row r="893" spans="1:10" x14ac:dyDescent="0.2">
      <c r="A893" s="85"/>
      <c r="B893" s="117"/>
      <c r="C893" s="105" t="s">
        <v>393</v>
      </c>
      <c r="D893" s="105" t="s">
        <v>512</v>
      </c>
      <c r="E893" s="105" t="s">
        <v>59</v>
      </c>
      <c r="F893" s="105">
        <v>3.6</v>
      </c>
      <c r="G893" s="345"/>
      <c r="H893" s="122" t="s">
        <v>565</v>
      </c>
      <c r="I893" s="361"/>
      <c r="J893" s="85"/>
    </row>
    <row r="894" spans="1:10" x14ac:dyDescent="0.2">
      <c r="A894" s="85"/>
      <c r="B894" s="117"/>
      <c r="C894" s="105" t="s">
        <v>509</v>
      </c>
      <c r="D894" s="93" t="s">
        <v>513</v>
      </c>
      <c r="E894" s="105" t="s">
        <v>6</v>
      </c>
      <c r="F894" s="105">
        <v>3.6</v>
      </c>
      <c r="G894" s="345"/>
      <c r="H894" s="126"/>
      <c r="I894" s="361"/>
      <c r="J894" s="85"/>
    </row>
    <row r="895" spans="1:10" x14ac:dyDescent="0.2">
      <c r="A895" s="85"/>
      <c r="B895" s="117"/>
      <c r="C895" s="105" t="s">
        <v>510</v>
      </c>
      <c r="D895" s="105" t="s">
        <v>514</v>
      </c>
      <c r="E895" s="105" t="s">
        <v>6</v>
      </c>
      <c r="F895" s="105">
        <v>0.7</v>
      </c>
      <c r="G895" s="345"/>
      <c r="H895" s="126"/>
      <c r="I895" s="361"/>
      <c r="J895" s="85"/>
    </row>
    <row r="896" spans="1:10" x14ac:dyDescent="0.2">
      <c r="A896" s="85"/>
      <c r="B896" s="117"/>
      <c r="C896" s="105" t="s">
        <v>511</v>
      </c>
      <c r="D896" s="105" t="s">
        <v>515</v>
      </c>
      <c r="E896" s="105" t="s">
        <v>117</v>
      </c>
      <c r="F896" s="105">
        <v>0.7</v>
      </c>
      <c r="G896" s="345"/>
      <c r="H896" s="126"/>
      <c r="I896" s="362"/>
      <c r="J896" s="85"/>
    </row>
    <row r="897" spans="1:10" x14ac:dyDescent="0.2">
      <c r="A897" s="85"/>
      <c r="B897" s="110">
        <v>183</v>
      </c>
      <c r="C897" s="351" t="s">
        <v>684</v>
      </c>
      <c r="D897" s="351"/>
      <c r="E897" s="351"/>
      <c r="F897" s="351"/>
      <c r="G897" s="344" t="s">
        <v>755</v>
      </c>
      <c r="H897" s="109"/>
      <c r="I897" s="360" t="s">
        <v>675</v>
      </c>
      <c r="J897" s="85"/>
    </row>
    <row r="898" spans="1:10" x14ac:dyDescent="0.2">
      <c r="A898" s="85"/>
      <c r="B898" s="117"/>
      <c r="C898" s="105" t="s">
        <v>178</v>
      </c>
      <c r="D898" s="105" t="s">
        <v>78</v>
      </c>
      <c r="E898" s="105" t="s">
        <v>136</v>
      </c>
      <c r="F898" s="105">
        <v>1836</v>
      </c>
      <c r="G898" s="345"/>
      <c r="H898" s="92" t="s">
        <v>565</v>
      </c>
      <c r="I898" s="361"/>
      <c r="J898" s="85"/>
    </row>
    <row r="899" spans="1:10" x14ac:dyDescent="0.2">
      <c r="A899" s="85"/>
      <c r="B899" s="117"/>
      <c r="C899" s="105" t="s">
        <v>255</v>
      </c>
      <c r="D899" s="93" t="s">
        <v>521</v>
      </c>
      <c r="E899" s="105" t="s">
        <v>136</v>
      </c>
      <c r="F899" s="105">
        <v>1836</v>
      </c>
      <c r="G899" s="345"/>
      <c r="H899" s="94"/>
      <c r="I899" s="361"/>
      <c r="J899" s="85"/>
    </row>
    <row r="900" spans="1:10" x14ac:dyDescent="0.2">
      <c r="A900" s="85"/>
      <c r="B900" s="117"/>
      <c r="C900" s="105" t="s">
        <v>254</v>
      </c>
      <c r="D900" s="105" t="s">
        <v>518</v>
      </c>
      <c r="E900" s="105" t="s">
        <v>136</v>
      </c>
      <c r="F900" s="105">
        <v>108</v>
      </c>
      <c r="G900" s="345"/>
      <c r="H900" s="94"/>
      <c r="I900" s="361"/>
      <c r="J900" s="85"/>
    </row>
    <row r="901" spans="1:10" x14ac:dyDescent="0.2">
      <c r="A901" s="85"/>
      <c r="B901" s="117"/>
      <c r="C901" s="105" t="s">
        <v>516</v>
      </c>
      <c r="D901" s="105" t="s">
        <v>519</v>
      </c>
      <c r="E901" s="105" t="s">
        <v>186</v>
      </c>
      <c r="F901" s="105">
        <v>108</v>
      </c>
      <c r="G901" s="345"/>
      <c r="H901" s="94"/>
      <c r="I901" s="361"/>
      <c r="J901" s="85"/>
    </row>
    <row r="902" spans="1:10" x14ac:dyDescent="0.2">
      <c r="A902" s="85"/>
      <c r="B902" s="119"/>
      <c r="C902" s="106" t="s">
        <v>517</v>
      </c>
      <c r="D902" s="106" t="s">
        <v>520</v>
      </c>
      <c r="E902" s="106" t="s">
        <v>186</v>
      </c>
      <c r="F902" s="106">
        <v>108</v>
      </c>
      <c r="G902" s="346"/>
      <c r="H902" s="95"/>
      <c r="I902" s="362"/>
      <c r="J902" s="85"/>
    </row>
    <row r="903" spans="1:10" x14ac:dyDescent="0.2">
      <c r="A903" s="85"/>
      <c r="B903" s="117">
        <v>184</v>
      </c>
      <c r="C903" s="352" t="s">
        <v>684</v>
      </c>
      <c r="D903" s="352"/>
      <c r="E903" s="352"/>
      <c r="F903" s="352"/>
      <c r="G903" s="345" t="s">
        <v>756</v>
      </c>
      <c r="H903" s="126"/>
      <c r="I903" s="360" t="s">
        <v>675</v>
      </c>
      <c r="J903" s="85"/>
    </row>
    <row r="904" spans="1:10" x14ac:dyDescent="0.2">
      <c r="A904" s="85"/>
      <c r="B904" s="117"/>
      <c r="C904" s="105" t="s">
        <v>393</v>
      </c>
      <c r="D904" s="105" t="s">
        <v>62</v>
      </c>
      <c r="E904" s="105" t="s">
        <v>136</v>
      </c>
      <c r="F904" s="105">
        <v>3.4</v>
      </c>
      <c r="G904" s="345"/>
      <c r="H904" s="122" t="s">
        <v>565</v>
      </c>
      <c r="I904" s="361"/>
      <c r="J904" s="85"/>
    </row>
    <row r="905" spans="1:10" x14ac:dyDescent="0.2">
      <c r="A905" s="85"/>
      <c r="B905" s="117"/>
      <c r="C905" s="105" t="s">
        <v>363</v>
      </c>
      <c r="D905" s="105" t="s">
        <v>195</v>
      </c>
      <c r="E905" s="105" t="s">
        <v>136</v>
      </c>
      <c r="F905" s="105">
        <v>3.4</v>
      </c>
      <c r="G905" s="345"/>
      <c r="H905" s="126"/>
      <c r="I905" s="361"/>
      <c r="J905" s="85"/>
    </row>
    <row r="906" spans="1:10" ht="18" customHeight="1" x14ac:dyDescent="0.2">
      <c r="A906" s="85"/>
      <c r="B906" s="117"/>
      <c r="C906" s="105" t="s">
        <v>522</v>
      </c>
      <c r="D906" s="105" t="s">
        <v>523</v>
      </c>
      <c r="E906" s="105" t="s">
        <v>136</v>
      </c>
      <c r="F906" s="105">
        <v>3.4</v>
      </c>
      <c r="G906" s="345"/>
      <c r="H906" s="126"/>
      <c r="I906" s="362"/>
      <c r="J906" s="85"/>
    </row>
    <row r="907" spans="1:10" x14ac:dyDescent="0.2">
      <c r="A907" s="85"/>
      <c r="B907" s="110">
        <v>185</v>
      </c>
      <c r="C907" s="351" t="s">
        <v>685</v>
      </c>
      <c r="D907" s="351"/>
      <c r="E907" s="351"/>
      <c r="F907" s="351"/>
      <c r="G907" s="344" t="s">
        <v>715</v>
      </c>
      <c r="H907" s="109"/>
      <c r="I907" s="360" t="s">
        <v>675</v>
      </c>
      <c r="J907" s="85"/>
    </row>
    <row r="908" spans="1:10" x14ac:dyDescent="0.2">
      <c r="A908" s="85"/>
      <c r="B908" s="117"/>
      <c r="C908" s="105" t="s">
        <v>178</v>
      </c>
      <c r="D908" s="105" t="s">
        <v>84</v>
      </c>
      <c r="E908" s="105" t="s">
        <v>186</v>
      </c>
      <c r="F908" s="105">
        <v>96</v>
      </c>
      <c r="G908" s="345"/>
      <c r="H908" s="92" t="s">
        <v>565</v>
      </c>
      <c r="I908" s="361"/>
      <c r="J908" s="85"/>
    </row>
    <row r="909" spans="1:10" ht="34.5" customHeight="1" x14ac:dyDescent="0.2">
      <c r="A909" s="85"/>
      <c r="B909" s="119"/>
      <c r="C909" s="106" t="s">
        <v>35</v>
      </c>
      <c r="D909" s="107" t="s">
        <v>524</v>
      </c>
      <c r="E909" s="106" t="s">
        <v>32</v>
      </c>
      <c r="F909" s="106">
        <v>96</v>
      </c>
      <c r="G909" s="346"/>
      <c r="H909" s="95"/>
      <c r="I909" s="362"/>
      <c r="J909" s="85"/>
    </row>
    <row r="910" spans="1:10" x14ac:dyDescent="0.2">
      <c r="A910" s="85"/>
      <c r="B910" s="117">
        <v>186</v>
      </c>
      <c r="C910" s="352" t="s">
        <v>686</v>
      </c>
      <c r="D910" s="352"/>
      <c r="E910" s="352"/>
      <c r="F910" s="352"/>
      <c r="G910" s="345" t="s">
        <v>757</v>
      </c>
      <c r="H910" s="126"/>
      <c r="I910" s="360" t="s">
        <v>676</v>
      </c>
      <c r="J910" s="85"/>
    </row>
    <row r="911" spans="1:10" x14ac:dyDescent="0.2">
      <c r="A911" s="85"/>
      <c r="B911" s="117"/>
      <c r="C911" s="105" t="s">
        <v>154</v>
      </c>
      <c r="D911" s="105" t="s">
        <v>162</v>
      </c>
      <c r="E911" s="105" t="s">
        <v>6</v>
      </c>
      <c r="F911" s="105">
        <v>1297</v>
      </c>
      <c r="G911" s="345"/>
      <c r="H911" s="122" t="s">
        <v>566</v>
      </c>
      <c r="I911" s="361"/>
      <c r="J911" s="85"/>
    </row>
    <row r="912" spans="1:10" x14ac:dyDescent="0.2">
      <c r="A912" s="85"/>
      <c r="B912" s="117"/>
      <c r="C912" s="105" t="s">
        <v>18</v>
      </c>
      <c r="D912" s="105" t="s">
        <v>525</v>
      </c>
      <c r="E912" s="105" t="s">
        <v>6</v>
      </c>
      <c r="F912" s="105">
        <v>1249</v>
      </c>
      <c r="G912" s="345"/>
      <c r="H912" s="126"/>
      <c r="I912" s="361"/>
      <c r="J912" s="85"/>
    </row>
    <row r="913" spans="1:10" x14ac:dyDescent="0.2">
      <c r="A913" s="85"/>
      <c r="B913" s="117"/>
      <c r="C913" s="105" t="s">
        <v>75</v>
      </c>
      <c r="D913" s="105" t="s">
        <v>526</v>
      </c>
      <c r="E913" s="105" t="s">
        <v>6</v>
      </c>
      <c r="F913" s="105">
        <v>963</v>
      </c>
      <c r="G913" s="345"/>
      <c r="H913" s="126"/>
      <c r="I913" s="361"/>
      <c r="J913" s="85"/>
    </row>
    <row r="914" spans="1:10" x14ac:dyDescent="0.2">
      <c r="A914" s="85"/>
      <c r="B914" s="117"/>
      <c r="C914" s="105" t="s">
        <v>76</v>
      </c>
      <c r="D914" s="105" t="s">
        <v>527</v>
      </c>
      <c r="E914" s="105" t="s">
        <v>6</v>
      </c>
      <c r="F914" s="105">
        <v>807</v>
      </c>
      <c r="G914" s="345"/>
      <c r="H914" s="126"/>
      <c r="I914" s="362"/>
      <c r="J914" s="85"/>
    </row>
    <row r="915" spans="1:10" x14ac:dyDescent="0.2">
      <c r="A915" s="85"/>
      <c r="B915" s="110">
        <v>187</v>
      </c>
      <c r="C915" s="351" t="s">
        <v>686</v>
      </c>
      <c r="D915" s="351"/>
      <c r="E915" s="351"/>
      <c r="F915" s="351"/>
      <c r="G915" s="344" t="s">
        <v>758</v>
      </c>
      <c r="H915" s="109"/>
      <c r="I915" s="360" t="s">
        <v>676</v>
      </c>
      <c r="J915" s="85"/>
    </row>
    <row r="916" spans="1:10" x14ac:dyDescent="0.2">
      <c r="A916" s="85"/>
      <c r="B916" s="117"/>
      <c r="C916" s="105" t="s">
        <v>178</v>
      </c>
      <c r="D916" s="93" t="s">
        <v>107</v>
      </c>
      <c r="E916" s="105" t="s">
        <v>194</v>
      </c>
      <c r="F916" s="105">
        <v>297</v>
      </c>
      <c r="G916" s="345"/>
      <c r="H916" s="92" t="s">
        <v>566</v>
      </c>
      <c r="I916" s="361"/>
      <c r="J916" s="85"/>
    </row>
    <row r="917" spans="1:10" x14ac:dyDescent="0.2">
      <c r="A917" s="85"/>
      <c r="B917" s="117"/>
      <c r="C917" s="105" t="s">
        <v>18</v>
      </c>
      <c r="D917" s="105" t="s">
        <v>290</v>
      </c>
      <c r="E917" s="105" t="s">
        <v>194</v>
      </c>
      <c r="F917" s="105">
        <v>894</v>
      </c>
      <c r="G917" s="345"/>
      <c r="H917" s="94"/>
      <c r="I917" s="361"/>
      <c r="J917" s="85"/>
    </row>
    <row r="918" spans="1:10" x14ac:dyDescent="0.2">
      <c r="A918" s="85"/>
      <c r="B918" s="117"/>
      <c r="C918" s="105" t="s">
        <v>75</v>
      </c>
      <c r="D918" s="105" t="s">
        <v>242</v>
      </c>
      <c r="E918" s="105" t="s">
        <v>194</v>
      </c>
      <c r="F918" s="105">
        <v>660</v>
      </c>
      <c r="G918" s="345"/>
      <c r="H918" s="94"/>
      <c r="I918" s="361"/>
      <c r="J918" s="85"/>
    </row>
    <row r="919" spans="1:10" x14ac:dyDescent="0.2">
      <c r="A919" s="85"/>
      <c r="B919" s="119"/>
      <c r="C919" s="106" t="s">
        <v>76</v>
      </c>
      <c r="D919" s="106" t="s">
        <v>528</v>
      </c>
      <c r="E919" s="106" t="s">
        <v>194</v>
      </c>
      <c r="F919" s="106">
        <v>912</v>
      </c>
      <c r="G919" s="346"/>
      <c r="H919" s="95"/>
      <c r="I919" s="362"/>
      <c r="J919" s="85"/>
    </row>
    <row r="920" spans="1:10" x14ac:dyDescent="0.2">
      <c r="A920" s="85"/>
      <c r="B920" s="117">
        <v>188</v>
      </c>
      <c r="C920" s="352" t="s">
        <v>686</v>
      </c>
      <c r="D920" s="352"/>
      <c r="E920" s="352"/>
      <c r="F920" s="352"/>
      <c r="G920" s="345" t="s">
        <v>759</v>
      </c>
      <c r="H920" s="126"/>
      <c r="I920" s="360" t="s">
        <v>676</v>
      </c>
      <c r="J920" s="85"/>
    </row>
    <row r="921" spans="1:10" x14ac:dyDescent="0.2">
      <c r="A921" s="85"/>
      <c r="B921" s="117"/>
      <c r="C921" s="105" t="s">
        <v>178</v>
      </c>
      <c r="D921" s="105" t="s">
        <v>302</v>
      </c>
      <c r="E921" s="105" t="s">
        <v>59</v>
      </c>
      <c r="F921" s="105">
        <v>133</v>
      </c>
      <c r="G921" s="345"/>
      <c r="H921" s="122" t="s">
        <v>566</v>
      </c>
      <c r="I921" s="361"/>
      <c r="J921" s="85"/>
    </row>
    <row r="922" spans="1:10" x14ac:dyDescent="0.2">
      <c r="A922" s="85"/>
      <c r="B922" s="117"/>
      <c r="C922" s="105" t="s">
        <v>18</v>
      </c>
      <c r="D922" s="105" t="s">
        <v>529</v>
      </c>
      <c r="E922" s="105" t="s">
        <v>6</v>
      </c>
      <c r="F922" s="105">
        <v>474</v>
      </c>
      <c r="G922" s="345"/>
      <c r="H922" s="126"/>
      <c r="I922" s="361"/>
      <c r="J922" s="85"/>
    </row>
    <row r="923" spans="1:10" x14ac:dyDescent="0.2">
      <c r="A923" s="85"/>
      <c r="B923" s="117"/>
      <c r="C923" s="105" t="s">
        <v>75</v>
      </c>
      <c r="D923" s="105" t="s">
        <v>530</v>
      </c>
      <c r="E923" s="105" t="s">
        <v>6</v>
      </c>
      <c r="F923" s="105">
        <v>586</v>
      </c>
      <c r="G923" s="345"/>
      <c r="H923" s="126"/>
      <c r="I923" s="361"/>
      <c r="J923" s="85"/>
    </row>
    <row r="924" spans="1:10" x14ac:dyDescent="0.2">
      <c r="A924" s="85"/>
      <c r="B924" s="117"/>
      <c r="C924" s="105" t="s">
        <v>76</v>
      </c>
      <c r="D924" s="105" t="s">
        <v>531</v>
      </c>
      <c r="E924" s="105" t="s">
        <v>6</v>
      </c>
      <c r="F924" s="105">
        <v>854</v>
      </c>
      <c r="G924" s="345"/>
      <c r="H924" s="126"/>
      <c r="I924" s="362"/>
      <c r="J924" s="85"/>
    </row>
    <row r="925" spans="1:10" ht="15" customHeight="1" x14ac:dyDescent="0.2">
      <c r="A925" s="85"/>
      <c r="B925" s="110">
        <v>189</v>
      </c>
      <c r="C925" s="351" t="s">
        <v>687</v>
      </c>
      <c r="D925" s="351"/>
      <c r="E925" s="351"/>
      <c r="F925" s="351"/>
      <c r="G925" s="344" t="s">
        <v>760</v>
      </c>
      <c r="H925" s="109"/>
      <c r="I925" s="360" t="s">
        <v>676</v>
      </c>
      <c r="J925" s="85"/>
    </row>
    <row r="926" spans="1:10" ht="11.25" customHeight="1" x14ac:dyDescent="0.2">
      <c r="A926" s="85"/>
      <c r="B926" s="117"/>
      <c r="C926" s="105" t="s">
        <v>154</v>
      </c>
      <c r="D926" s="105" t="s">
        <v>148</v>
      </c>
      <c r="E926" s="105" t="s">
        <v>59</v>
      </c>
      <c r="F926" s="105">
        <v>1333</v>
      </c>
      <c r="G926" s="345"/>
      <c r="H926" s="92" t="s">
        <v>566</v>
      </c>
      <c r="I926" s="361"/>
      <c r="J926" s="85"/>
    </row>
    <row r="927" spans="1:10" x14ac:dyDescent="0.2">
      <c r="A927" s="85"/>
      <c r="B927" s="117"/>
      <c r="C927" s="105" t="s">
        <v>18</v>
      </c>
      <c r="D927" s="105" t="s">
        <v>149</v>
      </c>
      <c r="E927" s="105" t="s">
        <v>59</v>
      </c>
      <c r="F927" s="105">
        <v>829</v>
      </c>
      <c r="G927" s="345"/>
      <c r="H927" s="94"/>
      <c r="I927" s="361"/>
      <c r="J927" s="85"/>
    </row>
    <row r="928" spans="1:10" x14ac:dyDescent="0.2">
      <c r="A928" s="85"/>
      <c r="B928" s="117"/>
      <c r="C928" s="105" t="s">
        <v>75</v>
      </c>
      <c r="D928" s="105" t="s">
        <v>123</v>
      </c>
      <c r="E928" s="105" t="s">
        <v>6</v>
      </c>
      <c r="F928" s="105">
        <v>999</v>
      </c>
      <c r="G928" s="345"/>
      <c r="H928" s="94"/>
      <c r="I928" s="361"/>
      <c r="J928" s="85"/>
    </row>
    <row r="929" spans="1:10" x14ac:dyDescent="0.2">
      <c r="A929" s="85"/>
      <c r="B929" s="119"/>
      <c r="C929" s="106" t="s">
        <v>76</v>
      </c>
      <c r="D929" s="106" t="s">
        <v>532</v>
      </c>
      <c r="E929" s="106" t="s">
        <v>6</v>
      </c>
      <c r="F929" s="106">
        <v>870</v>
      </c>
      <c r="G929" s="346"/>
      <c r="H929" s="95"/>
      <c r="I929" s="362"/>
      <c r="J929" s="85"/>
    </row>
    <row r="930" spans="1:10" ht="15" customHeight="1" x14ac:dyDescent="0.2">
      <c r="A930" s="85"/>
      <c r="B930" s="117">
        <v>190</v>
      </c>
      <c r="C930" s="351" t="s">
        <v>687</v>
      </c>
      <c r="D930" s="351"/>
      <c r="E930" s="351"/>
      <c r="F930" s="351"/>
      <c r="G930" s="344" t="s">
        <v>761</v>
      </c>
      <c r="H930" s="126"/>
      <c r="I930" s="360" t="s">
        <v>676</v>
      </c>
      <c r="J930" s="85"/>
    </row>
    <row r="931" spans="1:10" ht="11.25" customHeight="1" x14ac:dyDescent="0.2">
      <c r="A931" s="85"/>
      <c r="B931" s="117"/>
      <c r="C931" s="105" t="s">
        <v>178</v>
      </c>
      <c r="D931" s="105" t="s">
        <v>138</v>
      </c>
      <c r="E931" s="105" t="s">
        <v>59</v>
      </c>
      <c r="F931" s="105">
        <v>143</v>
      </c>
      <c r="G931" s="345"/>
      <c r="H931" s="122" t="s">
        <v>566</v>
      </c>
      <c r="I931" s="361"/>
      <c r="J931" s="85"/>
    </row>
    <row r="932" spans="1:10" x14ac:dyDescent="0.2">
      <c r="A932" s="85"/>
      <c r="B932" s="117"/>
      <c r="C932" s="105" t="s">
        <v>18</v>
      </c>
      <c r="D932" s="105" t="s">
        <v>533</v>
      </c>
      <c r="E932" s="105" t="s">
        <v>6</v>
      </c>
      <c r="F932" s="105">
        <v>165</v>
      </c>
      <c r="G932" s="345"/>
      <c r="H932" s="126"/>
      <c r="I932" s="361"/>
      <c r="J932" s="85"/>
    </row>
    <row r="933" spans="1:10" x14ac:dyDescent="0.2">
      <c r="A933" s="85"/>
      <c r="B933" s="117"/>
      <c r="C933" s="105" t="s">
        <v>75</v>
      </c>
      <c r="D933" s="105" t="s">
        <v>65</v>
      </c>
      <c r="E933" s="105" t="s">
        <v>6</v>
      </c>
      <c r="F933" s="105">
        <v>258</v>
      </c>
      <c r="G933" s="345"/>
      <c r="H933" s="126"/>
      <c r="I933" s="361"/>
      <c r="J933" s="85"/>
    </row>
    <row r="934" spans="1:10" x14ac:dyDescent="0.2">
      <c r="A934" s="85"/>
      <c r="B934" s="117"/>
      <c r="C934" s="105" t="s">
        <v>76</v>
      </c>
      <c r="D934" s="105" t="s">
        <v>534</v>
      </c>
      <c r="E934" s="105" t="s">
        <v>6</v>
      </c>
      <c r="F934" s="105">
        <v>395</v>
      </c>
      <c r="G934" s="346"/>
      <c r="H934" s="126"/>
      <c r="I934" s="362"/>
      <c r="J934" s="85"/>
    </row>
    <row r="935" spans="1:10" ht="15" customHeight="1" x14ac:dyDescent="0.2">
      <c r="A935" s="85"/>
      <c r="B935" s="110">
        <v>191</v>
      </c>
      <c r="C935" s="351" t="s">
        <v>687</v>
      </c>
      <c r="D935" s="351"/>
      <c r="E935" s="351"/>
      <c r="F935" s="351"/>
      <c r="G935" s="344" t="s">
        <v>762</v>
      </c>
      <c r="H935" s="109"/>
      <c r="I935" s="360" t="s">
        <v>676</v>
      </c>
      <c r="J935" s="85"/>
    </row>
    <row r="936" spans="1:10" ht="11.25" customHeight="1" x14ac:dyDescent="0.2">
      <c r="A936" s="85"/>
      <c r="B936" s="117"/>
      <c r="C936" s="105" t="s">
        <v>178</v>
      </c>
      <c r="D936" s="105" t="s">
        <v>84</v>
      </c>
      <c r="E936" s="105" t="s">
        <v>6</v>
      </c>
      <c r="F936" s="105">
        <v>80</v>
      </c>
      <c r="G936" s="345"/>
      <c r="H936" s="92" t="s">
        <v>566</v>
      </c>
      <c r="I936" s="361"/>
      <c r="J936" s="85"/>
    </row>
    <row r="937" spans="1:10" x14ac:dyDescent="0.2">
      <c r="A937" s="85"/>
      <c r="B937" s="117"/>
      <c r="C937" s="105" t="s">
        <v>18</v>
      </c>
      <c r="D937" s="93" t="s">
        <v>535</v>
      </c>
      <c r="E937" s="105" t="s">
        <v>6</v>
      </c>
      <c r="F937" s="105">
        <v>232</v>
      </c>
      <c r="G937" s="345"/>
      <c r="H937" s="94"/>
      <c r="I937" s="361"/>
      <c r="J937" s="85"/>
    </row>
    <row r="938" spans="1:10" x14ac:dyDescent="0.2">
      <c r="A938" s="85"/>
      <c r="B938" s="117"/>
      <c r="C938" s="105" t="s">
        <v>75</v>
      </c>
      <c r="D938" s="105" t="s">
        <v>536</v>
      </c>
      <c r="E938" s="105" t="s">
        <v>6</v>
      </c>
      <c r="F938" s="105">
        <v>465</v>
      </c>
      <c r="G938" s="345"/>
      <c r="H938" s="94"/>
      <c r="I938" s="361"/>
      <c r="J938" s="85"/>
    </row>
    <row r="939" spans="1:10" x14ac:dyDescent="0.2">
      <c r="A939" s="85"/>
      <c r="B939" s="119"/>
      <c r="C939" s="106" t="s">
        <v>76</v>
      </c>
      <c r="D939" s="106" t="s">
        <v>537</v>
      </c>
      <c r="E939" s="106" t="s">
        <v>6</v>
      </c>
      <c r="F939" s="106">
        <v>491</v>
      </c>
      <c r="G939" s="346"/>
      <c r="H939" s="95"/>
      <c r="I939" s="362"/>
      <c r="J939" s="85"/>
    </row>
    <row r="940" spans="1:10" ht="15" customHeight="1" x14ac:dyDescent="0.2">
      <c r="A940" s="85"/>
      <c r="B940" s="117">
        <v>192</v>
      </c>
      <c r="C940" s="351" t="s">
        <v>860</v>
      </c>
      <c r="D940" s="351"/>
      <c r="E940" s="351"/>
      <c r="F940" s="351"/>
      <c r="G940" s="347" t="s">
        <v>956</v>
      </c>
      <c r="H940" s="126"/>
      <c r="I940" s="360" t="s">
        <v>676</v>
      </c>
      <c r="J940" s="85"/>
    </row>
    <row r="941" spans="1:10" ht="11.25" customHeight="1" x14ac:dyDescent="0.2">
      <c r="B941" s="117"/>
      <c r="C941" s="105" t="s">
        <v>154</v>
      </c>
      <c r="D941" s="105" t="s">
        <v>162</v>
      </c>
      <c r="E941" s="105" t="s">
        <v>6</v>
      </c>
      <c r="F941" s="105">
        <v>1096</v>
      </c>
      <c r="G941" s="348"/>
      <c r="H941" s="122" t="s">
        <v>566</v>
      </c>
      <c r="I941" s="361"/>
    </row>
    <row r="942" spans="1:10" x14ac:dyDescent="0.2">
      <c r="B942" s="117"/>
      <c r="C942" s="105" t="s">
        <v>18</v>
      </c>
      <c r="D942" s="105" t="s">
        <v>419</v>
      </c>
      <c r="E942" s="105" t="s">
        <v>6</v>
      </c>
      <c r="F942" s="105">
        <v>939</v>
      </c>
      <c r="G942" s="348"/>
      <c r="H942" s="126"/>
      <c r="I942" s="361"/>
    </row>
    <row r="943" spans="1:10" x14ac:dyDescent="0.2">
      <c r="B943" s="117"/>
      <c r="C943" s="105" t="s">
        <v>75</v>
      </c>
      <c r="D943" s="105" t="s">
        <v>420</v>
      </c>
      <c r="E943" s="105" t="s">
        <v>6</v>
      </c>
      <c r="F943" s="105">
        <v>812</v>
      </c>
      <c r="G943" s="348"/>
      <c r="H943" s="126"/>
      <c r="I943" s="361"/>
    </row>
    <row r="944" spans="1:10" x14ac:dyDescent="0.2">
      <c r="B944" s="117"/>
      <c r="C944" s="105" t="s">
        <v>76</v>
      </c>
      <c r="D944" s="105" t="s">
        <v>295</v>
      </c>
      <c r="E944" s="105" t="s">
        <v>6</v>
      </c>
      <c r="F944" s="105">
        <v>644</v>
      </c>
      <c r="G944" s="349"/>
      <c r="H944" s="126"/>
      <c r="I944" s="362"/>
    </row>
    <row r="945" spans="2:9" ht="15" customHeight="1" x14ac:dyDescent="0.2">
      <c r="B945" s="110">
        <v>193</v>
      </c>
      <c r="C945" s="351" t="s">
        <v>860</v>
      </c>
      <c r="D945" s="351"/>
      <c r="E945" s="351"/>
      <c r="F945" s="351"/>
      <c r="G945" s="347" t="s">
        <v>955</v>
      </c>
      <c r="H945" s="109"/>
      <c r="I945" s="360" t="s">
        <v>676</v>
      </c>
    </row>
    <row r="946" spans="2:9" ht="11.25" customHeight="1" x14ac:dyDescent="0.2">
      <c r="B946" s="117"/>
      <c r="C946" s="105" t="s">
        <v>178</v>
      </c>
      <c r="D946" s="105" t="s">
        <v>162</v>
      </c>
      <c r="E946" s="105" t="s">
        <v>59</v>
      </c>
      <c r="F946" s="105">
        <v>215</v>
      </c>
      <c r="G946" s="348"/>
      <c r="H946" s="92" t="s">
        <v>566</v>
      </c>
      <c r="I946" s="361"/>
    </row>
    <row r="947" spans="2:9" x14ac:dyDescent="0.2">
      <c r="B947" s="117"/>
      <c r="C947" s="105" t="s">
        <v>18</v>
      </c>
      <c r="D947" s="105" t="s">
        <v>538</v>
      </c>
      <c r="E947" s="105" t="s">
        <v>194</v>
      </c>
      <c r="F947" s="105">
        <v>546</v>
      </c>
      <c r="G947" s="348"/>
      <c r="H947" s="94"/>
      <c r="I947" s="361"/>
    </row>
    <row r="948" spans="2:9" x14ac:dyDescent="0.2">
      <c r="B948" s="117"/>
      <c r="C948" s="105" t="s">
        <v>75</v>
      </c>
      <c r="D948" s="105" t="s">
        <v>539</v>
      </c>
      <c r="E948" s="105" t="s">
        <v>6</v>
      </c>
      <c r="F948" s="105">
        <v>551</v>
      </c>
      <c r="G948" s="348"/>
      <c r="H948" s="94"/>
      <c r="I948" s="361"/>
    </row>
    <row r="949" spans="2:9" x14ac:dyDescent="0.2">
      <c r="B949" s="119"/>
      <c r="C949" s="106" t="s">
        <v>76</v>
      </c>
      <c r="D949" s="106" t="s">
        <v>449</v>
      </c>
      <c r="E949" s="106" t="s">
        <v>6</v>
      </c>
      <c r="F949" s="106">
        <v>511</v>
      </c>
      <c r="G949" s="349"/>
      <c r="H949" s="95"/>
      <c r="I949" s="362"/>
    </row>
    <row r="950" spans="2:9" ht="15" customHeight="1" x14ac:dyDescent="0.2">
      <c r="B950" s="117">
        <v>194</v>
      </c>
      <c r="C950" s="351" t="s">
        <v>860</v>
      </c>
      <c r="D950" s="351"/>
      <c r="E950" s="351"/>
      <c r="F950" s="351"/>
      <c r="G950" s="347" t="s">
        <v>954</v>
      </c>
      <c r="H950" s="126"/>
      <c r="I950" s="360" t="s">
        <v>676</v>
      </c>
    </row>
    <row r="951" spans="2:9" ht="11.25" customHeight="1" x14ac:dyDescent="0.2">
      <c r="B951" s="117"/>
      <c r="C951" s="105" t="s">
        <v>178</v>
      </c>
      <c r="D951" s="105" t="s">
        <v>36</v>
      </c>
      <c r="E951" s="105" t="s">
        <v>59</v>
      </c>
      <c r="F951" s="105">
        <v>241</v>
      </c>
      <c r="G951" s="348"/>
      <c r="H951" s="122" t="s">
        <v>566</v>
      </c>
      <c r="I951" s="361"/>
    </row>
    <row r="952" spans="2:9" x14ac:dyDescent="0.2">
      <c r="B952" s="117"/>
      <c r="C952" s="105" t="s">
        <v>18</v>
      </c>
      <c r="D952" s="105" t="s">
        <v>540</v>
      </c>
      <c r="E952" s="105" t="s">
        <v>6</v>
      </c>
      <c r="F952" s="105">
        <v>446</v>
      </c>
      <c r="G952" s="348"/>
      <c r="H952" s="126"/>
      <c r="I952" s="361"/>
    </row>
    <row r="953" spans="2:9" x14ac:dyDescent="0.2">
      <c r="B953" s="117"/>
      <c r="C953" s="105" t="s">
        <v>75</v>
      </c>
      <c r="D953" s="105" t="s">
        <v>433</v>
      </c>
      <c r="E953" s="105" t="s">
        <v>6</v>
      </c>
      <c r="F953" s="105">
        <v>610</v>
      </c>
      <c r="G953" s="348"/>
      <c r="H953" s="126"/>
      <c r="I953" s="361"/>
    </row>
    <row r="954" spans="2:9" ht="15" customHeight="1" x14ac:dyDescent="0.2">
      <c r="B954" s="117"/>
      <c r="C954" s="105" t="s">
        <v>76</v>
      </c>
      <c r="D954" s="105" t="s">
        <v>453</v>
      </c>
      <c r="E954" s="105" t="s">
        <v>6</v>
      </c>
      <c r="F954" s="105">
        <v>516</v>
      </c>
      <c r="G954" s="349"/>
      <c r="H954" s="126"/>
      <c r="I954" s="362"/>
    </row>
    <row r="955" spans="2:9" x14ac:dyDescent="0.2">
      <c r="B955" s="110">
        <v>195</v>
      </c>
      <c r="C955" s="351" t="s">
        <v>861</v>
      </c>
      <c r="D955" s="351"/>
      <c r="E955" s="351"/>
      <c r="F955" s="351"/>
      <c r="G955" s="347" t="s">
        <v>953</v>
      </c>
      <c r="H955" s="109"/>
      <c r="I955" s="360" t="s">
        <v>801</v>
      </c>
    </row>
    <row r="956" spans="2:9" x14ac:dyDescent="0.2">
      <c r="B956" s="117"/>
      <c r="C956" s="105" t="s">
        <v>17</v>
      </c>
      <c r="D956" s="105" t="s">
        <v>131</v>
      </c>
      <c r="E956" s="105" t="s">
        <v>194</v>
      </c>
      <c r="F956" s="105">
        <v>259.3</v>
      </c>
      <c r="G956" s="348"/>
      <c r="H956" s="92" t="s">
        <v>566</v>
      </c>
      <c r="I956" s="361"/>
    </row>
    <row r="957" spans="2:9" ht="37.5" customHeight="1" x14ac:dyDescent="0.2">
      <c r="B957" s="119"/>
      <c r="C957" s="106" t="s">
        <v>245</v>
      </c>
      <c r="D957" s="106" t="s">
        <v>131</v>
      </c>
      <c r="E957" s="106" t="s">
        <v>194</v>
      </c>
      <c r="F957" s="106">
        <v>287.2</v>
      </c>
      <c r="G957" s="349"/>
      <c r="H957" s="95"/>
      <c r="I957" s="362"/>
    </row>
    <row r="958" spans="2:9" x14ac:dyDescent="0.2">
      <c r="B958" s="110">
        <v>196</v>
      </c>
      <c r="C958" s="351" t="s">
        <v>861</v>
      </c>
      <c r="D958" s="351"/>
      <c r="E958" s="351"/>
      <c r="F958" s="351"/>
      <c r="G958" s="347" t="s">
        <v>952</v>
      </c>
      <c r="H958" s="109"/>
      <c r="I958" s="360" t="s">
        <v>801</v>
      </c>
    </row>
    <row r="959" spans="2:9" x14ac:dyDescent="0.2">
      <c r="B959" s="117"/>
      <c r="C959" s="105" t="s">
        <v>17</v>
      </c>
      <c r="D959" s="105" t="s">
        <v>131</v>
      </c>
      <c r="E959" s="105" t="s">
        <v>194</v>
      </c>
      <c r="F959" s="105">
        <v>80.2</v>
      </c>
      <c r="G959" s="348"/>
      <c r="H959" s="92" t="s">
        <v>566</v>
      </c>
      <c r="I959" s="361"/>
    </row>
    <row r="960" spans="2:9" ht="35.25" customHeight="1" x14ac:dyDescent="0.2">
      <c r="B960" s="119"/>
      <c r="C960" s="106" t="s">
        <v>245</v>
      </c>
      <c r="D960" s="106" t="s">
        <v>131</v>
      </c>
      <c r="E960" s="106" t="s">
        <v>194</v>
      </c>
      <c r="F960" s="106">
        <v>172.9</v>
      </c>
      <c r="G960" s="349"/>
      <c r="H960" s="95"/>
      <c r="I960" s="362"/>
    </row>
    <row r="961" spans="2:9" x14ac:dyDescent="0.2">
      <c r="B961" s="110">
        <v>197</v>
      </c>
      <c r="C961" s="351" t="s">
        <v>861</v>
      </c>
      <c r="D961" s="351"/>
      <c r="E961" s="351"/>
      <c r="F961" s="351"/>
      <c r="G961" s="347" t="s">
        <v>951</v>
      </c>
      <c r="H961" s="109"/>
      <c r="I961" s="360" t="s">
        <v>801</v>
      </c>
    </row>
    <row r="962" spans="2:9" x14ac:dyDescent="0.2">
      <c r="B962" s="117"/>
      <c r="C962" s="105" t="s">
        <v>17</v>
      </c>
      <c r="D962" s="105" t="s">
        <v>131</v>
      </c>
      <c r="E962" s="105" t="s">
        <v>194</v>
      </c>
      <c r="F962" s="105">
        <v>18.5</v>
      </c>
      <c r="G962" s="348"/>
      <c r="H962" s="92" t="s">
        <v>566</v>
      </c>
      <c r="I962" s="361"/>
    </row>
    <row r="963" spans="2:9" ht="36" customHeight="1" x14ac:dyDescent="0.2">
      <c r="B963" s="119"/>
      <c r="C963" s="106" t="s">
        <v>245</v>
      </c>
      <c r="D963" s="106" t="s">
        <v>131</v>
      </c>
      <c r="E963" s="106" t="s">
        <v>194</v>
      </c>
      <c r="F963" s="106">
        <v>74.099999999999994</v>
      </c>
      <c r="G963" s="349"/>
      <c r="H963" s="95"/>
      <c r="I963" s="362"/>
    </row>
    <row r="964" spans="2:9" x14ac:dyDescent="0.2">
      <c r="B964" s="110">
        <v>198</v>
      </c>
      <c r="C964" s="351" t="s">
        <v>861</v>
      </c>
      <c r="D964" s="351"/>
      <c r="E964" s="351"/>
      <c r="F964" s="351"/>
      <c r="G964" s="347" t="s">
        <v>881</v>
      </c>
      <c r="H964" s="109"/>
      <c r="I964" s="354" t="s">
        <v>802</v>
      </c>
    </row>
    <row r="965" spans="2:9" x14ac:dyDescent="0.2">
      <c r="B965" s="117"/>
      <c r="C965" s="105" t="s">
        <v>131</v>
      </c>
      <c r="D965" s="105" t="s">
        <v>158</v>
      </c>
      <c r="E965" s="105" t="s">
        <v>194</v>
      </c>
      <c r="F965" s="105">
        <v>4.3</v>
      </c>
      <c r="G965" s="348"/>
      <c r="H965" s="92" t="s">
        <v>566</v>
      </c>
      <c r="I965" s="355"/>
    </row>
    <row r="966" spans="2:9" x14ac:dyDescent="0.2">
      <c r="B966" s="117"/>
      <c r="C966" s="105" t="s">
        <v>131</v>
      </c>
      <c r="D966" s="105" t="s">
        <v>541</v>
      </c>
      <c r="E966" s="105" t="s">
        <v>194</v>
      </c>
      <c r="F966" s="105">
        <v>4.5999999999999996</v>
      </c>
      <c r="G966" s="348"/>
      <c r="H966" s="94"/>
      <c r="I966" s="355"/>
    </row>
    <row r="967" spans="2:9" x14ac:dyDescent="0.2">
      <c r="B967" s="117"/>
      <c r="C967" s="105" t="s">
        <v>131</v>
      </c>
      <c r="D967" s="105" t="s">
        <v>542</v>
      </c>
      <c r="E967" s="105" t="s">
        <v>194</v>
      </c>
      <c r="F967" s="105">
        <v>10</v>
      </c>
      <c r="G967" s="348"/>
      <c r="H967" s="94"/>
      <c r="I967" s="355"/>
    </row>
    <row r="968" spans="2:9" x14ac:dyDescent="0.2">
      <c r="B968" s="117"/>
      <c r="C968" s="105" t="s">
        <v>131</v>
      </c>
      <c r="D968" s="105" t="s">
        <v>543</v>
      </c>
      <c r="E968" s="105" t="s">
        <v>194</v>
      </c>
      <c r="F968" s="105">
        <v>11.4</v>
      </c>
      <c r="G968" s="348"/>
      <c r="H968" s="94"/>
      <c r="I968" s="355"/>
    </row>
    <row r="969" spans="2:9" x14ac:dyDescent="0.2">
      <c r="B969" s="117"/>
      <c r="C969" s="105" t="s">
        <v>131</v>
      </c>
      <c r="D969" s="105" t="s">
        <v>544</v>
      </c>
      <c r="E969" s="105" t="s">
        <v>194</v>
      </c>
      <c r="F969" s="105">
        <v>31.3</v>
      </c>
      <c r="G969" s="348"/>
      <c r="H969" s="94"/>
      <c r="I969" s="355"/>
    </row>
    <row r="970" spans="2:9" x14ac:dyDescent="0.2">
      <c r="B970" s="117"/>
      <c r="C970" s="105" t="s">
        <v>131</v>
      </c>
      <c r="D970" s="105" t="s">
        <v>545</v>
      </c>
      <c r="E970" s="105" t="s">
        <v>6</v>
      </c>
      <c r="F970" s="105">
        <v>40.6</v>
      </c>
      <c r="G970" s="348"/>
      <c r="H970" s="94"/>
      <c r="I970" s="355"/>
    </row>
    <row r="971" spans="2:9" x14ac:dyDescent="0.2">
      <c r="B971" s="117"/>
      <c r="C971" s="105" t="s">
        <v>131</v>
      </c>
      <c r="D971" s="105" t="s">
        <v>546</v>
      </c>
      <c r="E971" s="105" t="s">
        <v>6</v>
      </c>
      <c r="F971" s="105">
        <v>68.2</v>
      </c>
      <c r="G971" s="348"/>
      <c r="H971" s="94"/>
      <c r="I971" s="355"/>
    </row>
    <row r="972" spans="2:9" x14ac:dyDescent="0.2">
      <c r="B972" s="117"/>
      <c r="C972" s="105" t="s">
        <v>131</v>
      </c>
      <c r="D972" s="105" t="s">
        <v>547</v>
      </c>
      <c r="E972" s="105" t="s">
        <v>6</v>
      </c>
      <c r="F972" s="105">
        <v>105.1</v>
      </c>
      <c r="G972" s="348"/>
      <c r="H972" s="94"/>
      <c r="I972" s="355"/>
    </row>
    <row r="973" spans="2:9" x14ac:dyDescent="0.2">
      <c r="B973" s="117"/>
      <c r="C973" s="105" t="s">
        <v>131</v>
      </c>
      <c r="D973" s="105" t="s">
        <v>548</v>
      </c>
      <c r="E973" s="105" t="s">
        <v>6</v>
      </c>
      <c r="F973" s="105">
        <v>131.1</v>
      </c>
      <c r="G973" s="348"/>
      <c r="H973" s="94"/>
      <c r="I973" s="355"/>
    </row>
    <row r="974" spans="2:9" x14ac:dyDescent="0.2">
      <c r="B974" s="117"/>
      <c r="C974" s="105" t="s">
        <v>131</v>
      </c>
      <c r="D974" s="105" t="s">
        <v>549</v>
      </c>
      <c r="E974" s="105" t="s">
        <v>6</v>
      </c>
      <c r="F974" s="105">
        <v>121.5</v>
      </c>
      <c r="G974" s="348"/>
      <c r="H974" s="94"/>
      <c r="I974" s="355"/>
    </row>
    <row r="975" spans="2:9" x14ac:dyDescent="0.2">
      <c r="B975" s="117"/>
      <c r="C975" s="105" t="s">
        <v>131</v>
      </c>
      <c r="D975" s="105" t="s">
        <v>550</v>
      </c>
      <c r="E975" s="105" t="s">
        <v>6</v>
      </c>
      <c r="F975" s="105">
        <v>119.5</v>
      </c>
      <c r="G975" s="348"/>
      <c r="H975" s="94"/>
      <c r="I975" s="355"/>
    </row>
    <row r="976" spans="2:9" x14ac:dyDescent="0.2">
      <c r="B976" s="117"/>
      <c r="C976" s="105" t="s">
        <v>131</v>
      </c>
      <c r="D976" s="105" t="s">
        <v>551</v>
      </c>
      <c r="E976" s="105" t="s">
        <v>6</v>
      </c>
      <c r="F976" s="105">
        <v>113.7</v>
      </c>
      <c r="G976" s="348"/>
      <c r="H976" s="94"/>
      <c r="I976" s="355"/>
    </row>
    <row r="977" spans="1:10" x14ac:dyDescent="0.2">
      <c r="B977" s="117"/>
      <c r="C977" s="105" t="s">
        <v>131</v>
      </c>
      <c r="D977" s="105" t="s">
        <v>552</v>
      </c>
      <c r="E977" s="105" t="s">
        <v>6</v>
      </c>
      <c r="F977" s="105">
        <v>110.7</v>
      </c>
      <c r="G977" s="348"/>
      <c r="H977" s="94"/>
      <c r="I977" s="355"/>
    </row>
    <row r="978" spans="1:10" x14ac:dyDescent="0.2">
      <c r="B978" s="117"/>
      <c r="C978" s="105" t="s">
        <v>131</v>
      </c>
      <c r="D978" s="105" t="s">
        <v>553</v>
      </c>
      <c r="E978" s="105" t="s">
        <v>6</v>
      </c>
      <c r="F978" s="105">
        <v>107.1</v>
      </c>
      <c r="G978" s="348"/>
      <c r="H978" s="94"/>
      <c r="I978" s="355"/>
    </row>
    <row r="979" spans="1:10" x14ac:dyDescent="0.2">
      <c r="B979" s="119"/>
      <c r="C979" s="106" t="s">
        <v>131</v>
      </c>
      <c r="D979" s="106" t="s">
        <v>554</v>
      </c>
      <c r="E979" s="106" t="s">
        <v>6</v>
      </c>
      <c r="F979" s="106">
        <v>113.1</v>
      </c>
      <c r="G979" s="349"/>
      <c r="H979" s="95"/>
      <c r="I979" s="356"/>
    </row>
    <row r="980" spans="1:10" x14ac:dyDescent="0.2">
      <c r="A980" s="85"/>
      <c r="B980" s="110">
        <v>199</v>
      </c>
      <c r="C980" s="351" t="s">
        <v>688</v>
      </c>
      <c r="D980" s="351"/>
      <c r="E980" s="351"/>
      <c r="F980" s="351"/>
      <c r="G980" s="344" t="s">
        <v>763</v>
      </c>
      <c r="H980" s="109"/>
      <c r="I980" s="360" t="s">
        <v>677</v>
      </c>
      <c r="J980" s="85"/>
    </row>
    <row r="981" spans="1:10" x14ac:dyDescent="0.2">
      <c r="A981" s="85"/>
      <c r="B981" s="117"/>
      <c r="C981" s="105" t="s">
        <v>131</v>
      </c>
      <c r="D981" s="105" t="s">
        <v>148</v>
      </c>
      <c r="E981" s="105" t="s">
        <v>194</v>
      </c>
      <c r="F981" s="105">
        <v>963.9</v>
      </c>
      <c r="G981" s="345"/>
      <c r="H981" s="92" t="s">
        <v>566</v>
      </c>
      <c r="I981" s="361"/>
      <c r="J981" s="85"/>
    </row>
    <row r="982" spans="1:10" x14ac:dyDescent="0.2">
      <c r="A982" s="85"/>
      <c r="B982" s="117"/>
      <c r="C982" s="105" t="s">
        <v>131</v>
      </c>
      <c r="D982" s="105" t="s">
        <v>502</v>
      </c>
      <c r="E982" s="105" t="s">
        <v>194</v>
      </c>
      <c r="F982" s="105">
        <v>877.9</v>
      </c>
      <c r="G982" s="345"/>
      <c r="H982" s="94"/>
      <c r="I982" s="361"/>
      <c r="J982" s="85"/>
    </row>
    <row r="983" spans="1:10" x14ac:dyDescent="0.2">
      <c r="A983" s="85"/>
      <c r="B983" s="117"/>
      <c r="C983" s="105" t="s">
        <v>131</v>
      </c>
      <c r="D983" s="105" t="s">
        <v>555</v>
      </c>
      <c r="E983" s="105" t="s">
        <v>194</v>
      </c>
      <c r="F983" s="105">
        <v>722.2</v>
      </c>
      <c r="G983" s="345"/>
      <c r="H983" s="94"/>
      <c r="I983" s="361"/>
      <c r="J983" s="85"/>
    </row>
    <row r="984" spans="1:10" x14ac:dyDescent="0.2">
      <c r="A984" s="85"/>
      <c r="B984" s="117"/>
      <c r="C984" s="105" t="s">
        <v>131</v>
      </c>
      <c r="D984" s="105" t="s">
        <v>124</v>
      </c>
      <c r="E984" s="105" t="s">
        <v>194</v>
      </c>
      <c r="F984" s="105">
        <v>697.5</v>
      </c>
      <c r="G984" s="345"/>
      <c r="H984" s="94"/>
      <c r="I984" s="361"/>
      <c r="J984" s="85"/>
    </row>
    <row r="985" spans="1:10" x14ac:dyDescent="0.2">
      <c r="A985" s="85"/>
      <c r="B985" s="119"/>
      <c r="C985" s="106" t="s">
        <v>131</v>
      </c>
      <c r="D985" s="106" t="s">
        <v>556</v>
      </c>
      <c r="E985" s="106" t="s">
        <v>194</v>
      </c>
      <c r="F985" s="106">
        <v>670.2</v>
      </c>
      <c r="G985" s="346"/>
      <c r="H985" s="95"/>
      <c r="I985" s="362"/>
      <c r="J985" s="85"/>
    </row>
    <row r="986" spans="1:10" x14ac:dyDescent="0.2">
      <c r="A986" s="85"/>
      <c r="B986" s="110">
        <v>200</v>
      </c>
      <c r="C986" s="351" t="s">
        <v>688</v>
      </c>
      <c r="D986" s="351"/>
      <c r="E986" s="351"/>
      <c r="F986" s="351"/>
      <c r="G986" s="344" t="s">
        <v>764</v>
      </c>
      <c r="H986" s="109"/>
      <c r="I986" s="360" t="s">
        <v>677</v>
      </c>
      <c r="J986" s="85"/>
    </row>
    <row r="987" spans="1:10" x14ac:dyDescent="0.2">
      <c r="A987" s="85"/>
      <c r="B987" s="117"/>
      <c r="C987" s="105" t="s">
        <v>131</v>
      </c>
      <c r="D987" s="105" t="s">
        <v>148</v>
      </c>
      <c r="E987" s="105" t="s">
        <v>6</v>
      </c>
      <c r="F987" s="105">
        <v>275.5</v>
      </c>
      <c r="G987" s="345"/>
      <c r="H987" s="92" t="s">
        <v>566</v>
      </c>
      <c r="I987" s="361"/>
      <c r="J987" s="85"/>
    </row>
    <row r="988" spans="1:10" x14ac:dyDescent="0.2">
      <c r="A988" s="85"/>
      <c r="B988" s="117"/>
      <c r="C988" s="105" t="s">
        <v>131</v>
      </c>
      <c r="D988" s="105" t="s">
        <v>502</v>
      </c>
      <c r="E988" s="105" t="s">
        <v>194</v>
      </c>
      <c r="F988" s="105">
        <v>378.8</v>
      </c>
      <c r="G988" s="345"/>
      <c r="H988" s="94"/>
      <c r="I988" s="361"/>
      <c r="J988" s="85"/>
    </row>
    <row r="989" spans="1:10" x14ac:dyDescent="0.2">
      <c r="A989" s="85"/>
      <c r="B989" s="117"/>
      <c r="C989" s="105" t="s">
        <v>131</v>
      </c>
      <c r="D989" s="105" t="s">
        <v>555</v>
      </c>
      <c r="E989" s="105" t="s">
        <v>194</v>
      </c>
      <c r="F989" s="105">
        <v>407.3</v>
      </c>
      <c r="G989" s="345"/>
      <c r="H989" s="94"/>
      <c r="I989" s="361"/>
      <c r="J989" s="85"/>
    </row>
    <row r="990" spans="1:10" x14ac:dyDescent="0.2">
      <c r="A990" s="85"/>
      <c r="B990" s="117"/>
      <c r="C990" s="105" t="s">
        <v>131</v>
      </c>
      <c r="D990" s="105" t="s">
        <v>124</v>
      </c>
      <c r="E990" s="105" t="s">
        <v>194</v>
      </c>
      <c r="F990" s="105">
        <v>393.1</v>
      </c>
      <c r="G990" s="345"/>
      <c r="H990" s="94"/>
      <c r="I990" s="361"/>
      <c r="J990" s="85"/>
    </row>
    <row r="991" spans="1:10" x14ac:dyDescent="0.2">
      <c r="A991" s="85"/>
      <c r="B991" s="119"/>
      <c r="C991" s="106" t="s">
        <v>131</v>
      </c>
      <c r="D991" s="106" t="s">
        <v>556</v>
      </c>
      <c r="E991" s="106" t="s">
        <v>194</v>
      </c>
      <c r="F991" s="106">
        <v>549.6</v>
      </c>
      <c r="G991" s="346"/>
      <c r="H991" s="95"/>
      <c r="I991" s="362"/>
      <c r="J991" s="85"/>
    </row>
    <row r="992" spans="1:10" x14ac:dyDescent="0.2">
      <c r="A992" s="85"/>
      <c r="B992" s="110">
        <v>201</v>
      </c>
      <c r="C992" s="351" t="s">
        <v>688</v>
      </c>
      <c r="D992" s="351"/>
      <c r="E992" s="351"/>
      <c r="F992" s="351"/>
      <c r="G992" s="344" t="s">
        <v>765</v>
      </c>
      <c r="H992" s="109"/>
      <c r="I992" s="360" t="s">
        <v>677</v>
      </c>
      <c r="J992" s="85"/>
    </row>
    <row r="993" spans="1:10" x14ac:dyDescent="0.2">
      <c r="A993" s="85"/>
      <c r="B993" s="117"/>
      <c r="C993" s="105" t="s">
        <v>131</v>
      </c>
      <c r="D993" s="105" t="s">
        <v>148</v>
      </c>
      <c r="E993" s="105" t="s">
        <v>6</v>
      </c>
      <c r="F993" s="105">
        <v>100.7</v>
      </c>
      <c r="G993" s="345"/>
      <c r="H993" s="92" t="s">
        <v>566</v>
      </c>
      <c r="I993" s="361"/>
      <c r="J993" s="85"/>
    </row>
    <row r="994" spans="1:10" x14ac:dyDescent="0.2">
      <c r="A994" s="85"/>
      <c r="B994" s="117"/>
      <c r="C994" s="105" t="s">
        <v>131</v>
      </c>
      <c r="D994" s="105" t="s">
        <v>502</v>
      </c>
      <c r="E994" s="105" t="s">
        <v>194</v>
      </c>
      <c r="F994" s="105">
        <v>118.2</v>
      </c>
      <c r="G994" s="345"/>
      <c r="H994" s="94"/>
      <c r="I994" s="361"/>
      <c r="J994" s="85"/>
    </row>
    <row r="995" spans="1:10" x14ac:dyDescent="0.2">
      <c r="A995" s="85"/>
      <c r="B995" s="117"/>
      <c r="C995" s="105" t="s">
        <v>131</v>
      </c>
      <c r="D995" s="105" t="s">
        <v>555</v>
      </c>
      <c r="E995" s="105" t="s">
        <v>194</v>
      </c>
      <c r="F995" s="105">
        <v>185.7</v>
      </c>
      <c r="G995" s="345"/>
      <c r="H995" s="94"/>
      <c r="I995" s="361"/>
      <c r="J995" s="85"/>
    </row>
    <row r="996" spans="1:10" x14ac:dyDescent="0.2">
      <c r="A996" s="85"/>
      <c r="B996" s="117"/>
      <c r="C996" s="105" t="s">
        <v>131</v>
      </c>
      <c r="D996" s="105" t="s">
        <v>124</v>
      </c>
      <c r="E996" s="105" t="s">
        <v>194</v>
      </c>
      <c r="F996" s="105">
        <v>335.3</v>
      </c>
      <c r="G996" s="345"/>
      <c r="H996" s="94"/>
      <c r="I996" s="361"/>
      <c r="J996" s="85"/>
    </row>
    <row r="997" spans="1:10" x14ac:dyDescent="0.2">
      <c r="A997" s="85"/>
      <c r="B997" s="119"/>
      <c r="C997" s="106" t="s">
        <v>131</v>
      </c>
      <c r="D997" s="106" t="s">
        <v>556</v>
      </c>
      <c r="E997" s="106" t="s">
        <v>194</v>
      </c>
      <c r="F997" s="106">
        <v>329.3</v>
      </c>
      <c r="G997" s="346"/>
      <c r="H997" s="95"/>
      <c r="I997" s="362"/>
      <c r="J997" s="85"/>
    </row>
    <row r="998" spans="1:10" x14ac:dyDescent="0.2">
      <c r="A998" s="85"/>
      <c r="B998" s="110">
        <v>202</v>
      </c>
      <c r="C998" s="351" t="s">
        <v>688</v>
      </c>
      <c r="D998" s="351"/>
      <c r="E998" s="351"/>
      <c r="F998" s="351"/>
      <c r="G998" s="344" t="s">
        <v>766</v>
      </c>
      <c r="H998" s="109"/>
      <c r="I998" s="360" t="s">
        <v>677</v>
      </c>
      <c r="J998" s="85"/>
    </row>
    <row r="999" spans="1:10" x14ac:dyDescent="0.2">
      <c r="A999" s="85"/>
      <c r="B999" s="117"/>
      <c r="C999" s="105" t="s">
        <v>131</v>
      </c>
      <c r="D999" s="105" t="s">
        <v>148</v>
      </c>
      <c r="E999" s="105" t="s">
        <v>194</v>
      </c>
      <c r="F999" s="105">
        <v>145.9</v>
      </c>
      <c r="G999" s="345"/>
      <c r="H999" s="92" t="s">
        <v>566</v>
      </c>
      <c r="I999" s="361"/>
      <c r="J999" s="85"/>
    </row>
    <row r="1000" spans="1:10" x14ac:dyDescent="0.2">
      <c r="A1000" s="85"/>
      <c r="B1000" s="117"/>
      <c r="C1000" s="105" t="s">
        <v>131</v>
      </c>
      <c r="D1000" s="105" t="s">
        <v>502</v>
      </c>
      <c r="E1000" s="105" t="s">
        <v>194</v>
      </c>
      <c r="F1000" s="105">
        <v>479.6</v>
      </c>
      <c r="G1000" s="345"/>
      <c r="H1000" s="94"/>
      <c r="I1000" s="361"/>
      <c r="J1000" s="85"/>
    </row>
    <row r="1001" spans="1:10" x14ac:dyDescent="0.2">
      <c r="A1001" s="85"/>
      <c r="B1001" s="117"/>
      <c r="C1001" s="105" t="s">
        <v>131</v>
      </c>
      <c r="D1001" s="105" t="s">
        <v>555</v>
      </c>
      <c r="E1001" s="105" t="s">
        <v>194</v>
      </c>
      <c r="F1001" s="105">
        <v>156.19999999999999</v>
      </c>
      <c r="G1001" s="345"/>
      <c r="H1001" s="94"/>
      <c r="I1001" s="361"/>
      <c r="J1001" s="85"/>
    </row>
    <row r="1002" spans="1:10" x14ac:dyDescent="0.2">
      <c r="A1002" s="85"/>
      <c r="B1002" s="117"/>
      <c r="C1002" s="105" t="s">
        <v>131</v>
      </c>
      <c r="D1002" s="105" t="s">
        <v>124</v>
      </c>
      <c r="E1002" s="105" t="s">
        <v>194</v>
      </c>
      <c r="F1002" s="105">
        <v>384.4</v>
      </c>
      <c r="G1002" s="345"/>
      <c r="H1002" s="94"/>
      <c r="I1002" s="361"/>
      <c r="J1002" s="85"/>
    </row>
    <row r="1003" spans="1:10" x14ac:dyDescent="0.2">
      <c r="A1003" s="85"/>
      <c r="B1003" s="119"/>
      <c r="C1003" s="106" t="s">
        <v>131</v>
      </c>
      <c r="D1003" s="106" t="s">
        <v>556</v>
      </c>
      <c r="E1003" s="106" t="s">
        <v>194</v>
      </c>
      <c r="F1003" s="106">
        <v>284.2</v>
      </c>
      <c r="G1003" s="346"/>
      <c r="H1003" s="95"/>
      <c r="I1003" s="362"/>
      <c r="J1003" s="85"/>
    </row>
    <row r="1004" spans="1:10" x14ac:dyDescent="0.2">
      <c r="A1004" s="85"/>
      <c r="B1004" s="110">
        <v>203</v>
      </c>
      <c r="C1004" s="351" t="s">
        <v>688</v>
      </c>
      <c r="D1004" s="351"/>
      <c r="E1004" s="351"/>
      <c r="F1004" s="351"/>
      <c r="G1004" s="344" t="s">
        <v>767</v>
      </c>
      <c r="H1004" s="109"/>
      <c r="I1004" s="360" t="s">
        <v>677</v>
      </c>
      <c r="J1004" s="85"/>
    </row>
    <row r="1005" spans="1:10" x14ac:dyDescent="0.2">
      <c r="A1005" s="85"/>
      <c r="B1005" s="117"/>
      <c r="C1005" s="105" t="s">
        <v>131</v>
      </c>
      <c r="D1005" s="105" t="s">
        <v>148</v>
      </c>
      <c r="E1005" s="105" t="s">
        <v>6</v>
      </c>
      <c r="F1005" s="105">
        <v>21.1</v>
      </c>
      <c r="G1005" s="345"/>
      <c r="H1005" s="92" t="s">
        <v>566</v>
      </c>
      <c r="I1005" s="361"/>
      <c r="J1005" s="85"/>
    </row>
    <row r="1006" spans="1:10" x14ac:dyDescent="0.2">
      <c r="A1006" s="85"/>
      <c r="B1006" s="117"/>
      <c r="C1006" s="105" t="s">
        <v>131</v>
      </c>
      <c r="D1006" s="105" t="s">
        <v>502</v>
      </c>
      <c r="E1006" s="105" t="s">
        <v>194</v>
      </c>
      <c r="F1006" s="105">
        <v>59.2</v>
      </c>
      <c r="G1006" s="345"/>
      <c r="H1006" s="94"/>
      <c r="I1006" s="361"/>
      <c r="J1006" s="85"/>
    </row>
    <row r="1007" spans="1:10" x14ac:dyDescent="0.2">
      <c r="A1007" s="85"/>
      <c r="B1007" s="117"/>
      <c r="C1007" s="105" t="s">
        <v>131</v>
      </c>
      <c r="D1007" s="105" t="s">
        <v>555</v>
      </c>
      <c r="E1007" s="105" t="s">
        <v>194</v>
      </c>
      <c r="F1007" s="105">
        <v>259.3</v>
      </c>
      <c r="G1007" s="345"/>
      <c r="H1007" s="94"/>
      <c r="I1007" s="361"/>
      <c r="J1007" s="85"/>
    </row>
    <row r="1008" spans="1:10" x14ac:dyDescent="0.2">
      <c r="A1008" s="85"/>
      <c r="B1008" s="117"/>
      <c r="C1008" s="105" t="s">
        <v>131</v>
      </c>
      <c r="D1008" s="105" t="s">
        <v>124</v>
      </c>
      <c r="E1008" s="105" t="s">
        <v>194</v>
      </c>
      <c r="F1008" s="105">
        <v>200.4</v>
      </c>
      <c r="G1008" s="345"/>
      <c r="H1008" s="94"/>
      <c r="I1008" s="361"/>
      <c r="J1008" s="85"/>
    </row>
    <row r="1009" spans="1:10" x14ac:dyDescent="0.2">
      <c r="A1009" s="85"/>
      <c r="B1009" s="119"/>
      <c r="C1009" s="106" t="s">
        <v>131</v>
      </c>
      <c r="D1009" s="106" t="s">
        <v>556</v>
      </c>
      <c r="E1009" s="106" t="s">
        <v>194</v>
      </c>
      <c r="F1009" s="106">
        <v>497.9</v>
      </c>
      <c r="G1009" s="346"/>
      <c r="H1009" s="95"/>
      <c r="I1009" s="362"/>
      <c r="J1009" s="85"/>
    </row>
    <row r="1010" spans="1:10" x14ac:dyDescent="0.2">
      <c r="A1010" s="85"/>
      <c r="B1010" s="110">
        <v>204</v>
      </c>
      <c r="C1010" s="351" t="s">
        <v>688</v>
      </c>
      <c r="D1010" s="351"/>
      <c r="E1010" s="351"/>
      <c r="F1010" s="351"/>
      <c r="G1010" s="344" t="s">
        <v>768</v>
      </c>
      <c r="H1010" s="109"/>
      <c r="I1010" s="360" t="s">
        <v>677</v>
      </c>
      <c r="J1010" s="85"/>
    </row>
    <row r="1011" spans="1:10" x14ac:dyDescent="0.2">
      <c r="A1011" s="85"/>
      <c r="B1011" s="117"/>
      <c r="C1011" s="105" t="s">
        <v>131</v>
      </c>
      <c r="D1011" s="105" t="s">
        <v>148</v>
      </c>
      <c r="E1011" s="105" t="s">
        <v>6</v>
      </c>
      <c r="F1011" s="105">
        <v>11.2</v>
      </c>
      <c r="G1011" s="345"/>
      <c r="H1011" s="92" t="s">
        <v>566</v>
      </c>
      <c r="I1011" s="361"/>
      <c r="J1011" s="85"/>
    </row>
    <row r="1012" spans="1:10" x14ac:dyDescent="0.2">
      <c r="A1012" s="85"/>
      <c r="B1012" s="117"/>
      <c r="C1012" s="105" t="s">
        <v>131</v>
      </c>
      <c r="D1012" s="105" t="s">
        <v>502</v>
      </c>
      <c r="E1012" s="105" t="s">
        <v>194</v>
      </c>
      <c r="F1012" s="105">
        <v>9.6</v>
      </c>
      <c r="G1012" s="345"/>
      <c r="H1012" s="94"/>
      <c r="I1012" s="361"/>
      <c r="J1012" s="85"/>
    </row>
    <row r="1013" spans="1:10" x14ac:dyDescent="0.2">
      <c r="A1013" s="85"/>
      <c r="B1013" s="117"/>
      <c r="C1013" s="105" t="s">
        <v>131</v>
      </c>
      <c r="D1013" s="105" t="s">
        <v>555</v>
      </c>
      <c r="E1013" s="105" t="s">
        <v>194</v>
      </c>
      <c r="F1013" s="105">
        <v>30</v>
      </c>
      <c r="G1013" s="345"/>
      <c r="H1013" s="94"/>
      <c r="I1013" s="361"/>
      <c r="J1013" s="85"/>
    </row>
    <row r="1014" spans="1:10" x14ac:dyDescent="0.2">
      <c r="A1014" s="85"/>
      <c r="B1014" s="117"/>
      <c r="C1014" s="105" t="s">
        <v>131</v>
      </c>
      <c r="D1014" s="105" t="s">
        <v>124</v>
      </c>
      <c r="E1014" s="105" t="s">
        <v>194</v>
      </c>
      <c r="F1014" s="105">
        <v>112.8</v>
      </c>
      <c r="G1014" s="345"/>
      <c r="H1014" s="94"/>
      <c r="I1014" s="361"/>
      <c r="J1014" s="85"/>
    </row>
    <row r="1015" spans="1:10" x14ac:dyDescent="0.2">
      <c r="A1015" s="85"/>
      <c r="B1015" s="119"/>
      <c r="C1015" s="106" t="s">
        <v>131</v>
      </c>
      <c r="D1015" s="106" t="s">
        <v>556</v>
      </c>
      <c r="E1015" s="106" t="s">
        <v>194</v>
      </c>
      <c r="F1015" s="106">
        <v>135.19999999999999</v>
      </c>
      <c r="G1015" s="346"/>
      <c r="H1015" s="95"/>
      <c r="I1015" s="362"/>
      <c r="J1015" s="85"/>
    </row>
    <row r="1016" spans="1:10" x14ac:dyDescent="0.2">
      <c r="A1016" s="85"/>
      <c r="B1016" s="110">
        <v>205</v>
      </c>
      <c r="C1016" s="350" t="s">
        <v>862</v>
      </c>
      <c r="D1016" s="350"/>
      <c r="E1016" s="350"/>
      <c r="F1016" s="350"/>
      <c r="G1016" s="344" t="s">
        <v>944</v>
      </c>
      <c r="H1016" s="109"/>
      <c r="I1016" s="360" t="s">
        <v>805</v>
      </c>
      <c r="J1016" s="85"/>
    </row>
    <row r="1017" spans="1:10" x14ac:dyDescent="0.2">
      <c r="B1017" s="117"/>
      <c r="C1017" s="105" t="s">
        <v>131</v>
      </c>
      <c r="D1017" s="105" t="s">
        <v>36</v>
      </c>
      <c r="E1017" s="97" t="s">
        <v>32</v>
      </c>
      <c r="F1017" s="105">
        <v>60.3</v>
      </c>
      <c r="G1017" s="345"/>
      <c r="H1017" s="92" t="s">
        <v>566</v>
      </c>
      <c r="I1017" s="361"/>
    </row>
    <row r="1018" spans="1:10" ht="34.5" customHeight="1" x14ac:dyDescent="0.2">
      <c r="B1018" s="119"/>
      <c r="C1018" s="106" t="s">
        <v>131</v>
      </c>
      <c r="D1018" s="106" t="s">
        <v>557</v>
      </c>
      <c r="E1018" s="100" t="s">
        <v>32</v>
      </c>
      <c r="F1018" s="106">
        <v>52.7</v>
      </c>
      <c r="G1018" s="346"/>
      <c r="H1018" s="95"/>
      <c r="I1018" s="362"/>
    </row>
    <row r="1019" spans="1:10" x14ac:dyDescent="0.2">
      <c r="B1019" s="110">
        <v>206</v>
      </c>
      <c r="C1019" s="350" t="s">
        <v>862</v>
      </c>
      <c r="D1019" s="350"/>
      <c r="E1019" s="350"/>
      <c r="F1019" s="350"/>
      <c r="G1019" s="344" t="s">
        <v>945</v>
      </c>
      <c r="H1019" s="109"/>
      <c r="I1019" s="360" t="s">
        <v>805</v>
      </c>
    </row>
    <row r="1020" spans="1:10" x14ac:dyDescent="0.2">
      <c r="B1020" s="117"/>
      <c r="C1020" s="105" t="s">
        <v>131</v>
      </c>
      <c r="D1020" s="105" t="s">
        <v>36</v>
      </c>
      <c r="E1020" s="105" t="s">
        <v>51</v>
      </c>
      <c r="F1020" s="105">
        <v>61.7</v>
      </c>
      <c r="G1020" s="345"/>
      <c r="H1020" s="92" t="s">
        <v>566</v>
      </c>
      <c r="I1020" s="361"/>
    </row>
    <row r="1021" spans="1:10" ht="34.5" customHeight="1" x14ac:dyDescent="0.2">
      <c r="B1021" s="119"/>
      <c r="C1021" s="106" t="s">
        <v>131</v>
      </c>
      <c r="D1021" s="106" t="s">
        <v>557</v>
      </c>
      <c r="E1021" s="106" t="s">
        <v>6</v>
      </c>
      <c r="F1021" s="106">
        <v>52.8</v>
      </c>
      <c r="G1021" s="346"/>
      <c r="H1021" s="95"/>
      <c r="I1021" s="362"/>
    </row>
    <row r="1022" spans="1:10" x14ac:dyDescent="0.2">
      <c r="B1022" s="110">
        <v>207</v>
      </c>
      <c r="C1022" s="351" t="s">
        <v>809</v>
      </c>
      <c r="D1022" s="351"/>
      <c r="E1022" s="351"/>
      <c r="F1022" s="351"/>
      <c r="G1022" s="347" t="s">
        <v>949</v>
      </c>
      <c r="H1022" s="109"/>
      <c r="I1022" s="354" t="s">
        <v>804</v>
      </c>
    </row>
    <row r="1023" spans="1:10" x14ac:dyDescent="0.2">
      <c r="B1023" s="117"/>
      <c r="C1023" s="105" t="s">
        <v>131</v>
      </c>
      <c r="D1023" s="105" t="s">
        <v>84</v>
      </c>
      <c r="E1023" s="105" t="s">
        <v>51</v>
      </c>
      <c r="F1023" s="105">
        <v>2</v>
      </c>
      <c r="G1023" s="348"/>
      <c r="H1023" s="92" t="s">
        <v>566</v>
      </c>
      <c r="I1023" s="355"/>
    </row>
    <row r="1024" spans="1:10" x14ac:dyDescent="0.2">
      <c r="B1024" s="117"/>
      <c r="C1024" s="105" t="s">
        <v>131</v>
      </c>
      <c r="D1024" s="93" t="s">
        <v>219</v>
      </c>
      <c r="E1024" s="105" t="s">
        <v>51</v>
      </c>
      <c r="F1024" s="105">
        <v>6.6</v>
      </c>
      <c r="G1024" s="348"/>
      <c r="H1024" s="94"/>
      <c r="I1024" s="355"/>
    </row>
    <row r="1025" spans="2:9" x14ac:dyDescent="0.2">
      <c r="B1025" s="117"/>
      <c r="C1025" s="105" t="s">
        <v>131</v>
      </c>
      <c r="D1025" s="105" t="s">
        <v>502</v>
      </c>
      <c r="E1025" s="105" t="s">
        <v>51</v>
      </c>
      <c r="F1025" s="105">
        <v>4.9000000000000004</v>
      </c>
      <c r="G1025" s="348"/>
      <c r="H1025" s="94"/>
      <c r="I1025" s="355"/>
    </row>
    <row r="1026" spans="2:9" x14ac:dyDescent="0.2">
      <c r="B1026" s="117"/>
      <c r="C1026" s="105" t="s">
        <v>131</v>
      </c>
      <c r="D1026" s="105" t="s">
        <v>555</v>
      </c>
      <c r="E1026" s="105" t="s">
        <v>51</v>
      </c>
      <c r="F1026" s="105">
        <v>3.4</v>
      </c>
      <c r="G1026" s="348"/>
      <c r="H1026" s="94"/>
      <c r="I1026" s="355"/>
    </row>
    <row r="1027" spans="2:9" x14ac:dyDescent="0.2">
      <c r="B1027" s="117"/>
      <c r="C1027" s="105" t="s">
        <v>131</v>
      </c>
      <c r="D1027" s="105" t="s">
        <v>124</v>
      </c>
      <c r="E1027" s="105" t="s">
        <v>51</v>
      </c>
      <c r="F1027" s="105">
        <v>4.4000000000000004</v>
      </c>
      <c r="G1027" s="348"/>
      <c r="H1027" s="94"/>
      <c r="I1027" s="355"/>
    </row>
    <row r="1028" spans="2:9" x14ac:dyDescent="0.2">
      <c r="B1028" s="117"/>
      <c r="C1028" s="105" t="s">
        <v>131</v>
      </c>
      <c r="D1028" s="105" t="s">
        <v>556</v>
      </c>
      <c r="E1028" s="105" t="s">
        <v>51</v>
      </c>
      <c r="F1028" s="105">
        <v>2.8</v>
      </c>
      <c r="G1028" s="348"/>
      <c r="H1028" s="94"/>
      <c r="I1028" s="355"/>
    </row>
    <row r="1029" spans="2:9" x14ac:dyDescent="0.2">
      <c r="B1029" s="117"/>
      <c r="C1029" s="105" t="s">
        <v>131</v>
      </c>
      <c r="D1029" s="105" t="s">
        <v>558</v>
      </c>
      <c r="E1029" s="105" t="s">
        <v>51</v>
      </c>
      <c r="F1029" s="105">
        <v>1.4</v>
      </c>
      <c r="G1029" s="348"/>
      <c r="H1029" s="94"/>
      <c r="I1029" s="355"/>
    </row>
    <row r="1030" spans="2:9" x14ac:dyDescent="0.2">
      <c r="B1030" s="117"/>
      <c r="C1030" s="105" t="s">
        <v>131</v>
      </c>
      <c r="D1030" s="105" t="s">
        <v>559</v>
      </c>
      <c r="E1030" s="105" t="s">
        <v>51</v>
      </c>
      <c r="F1030" s="105">
        <v>3.3</v>
      </c>
      <c r="G1030" s="348"/>
      <c r="H1030" s="94"/>
      <c r="I1030" s="355"/>
    </row>
    <row r="1031" spans="2:9" x14ac:dyDescent="0.2">
      <c r="B1031" s="117"/>
      <c r="C1031" s="105" t="s">
        <v>131</v>
      </c>
      <c r="D1031" s="105" t="s">
        <v>560</v>
      </c>
      <c r="E1031" s="105" t="s">
        <v>51</v>
      </c>
      <c r="F1031" s="105">
        <v>3.3</v>
      </c>
      <c r="G1031" s="348"/>
      <c r="H1031" s="94"/>
      <c r="I1031" s="355"/>
    </row>
    <row r="1032" spans="2:9" x14ac:dyDescent="0.2">
      <c r="B1032" s="119"/>
      <c r="C1032" s="106" t="s">
        <v>131</v>
      </c>
      <c r="D1032" s="106" t="s">
        <v>561</v>
      </c>
      <c r="E1032" s="106" t="s">
        <v>51</v>
      </c>
      <c r="F1032" s="106">
        <v>2.1</v>
      </c>
      <c r="G1032" s="349"/>
      <c r="H1032" s="95"/>
      <c r="I1032" s="356"/>
    </row>
    <row r="1033" spans="2:9" x14ac:dyDescent="0.2">
      <c r="B1033" s="110">
        <v>208</v>
      </c>
      <c r="C1033" s="351" t="s">
        <v>863</v>
      </c>
      <c r="D1033" s="351"/>
      <c r="E1033" s="351"/>
      <c r="F1033" s="351"/>
      <c r="G1033" s="347" t="s">
        <v>950</v>
      </c>
      <c r="H1033" s="109"/>
      <c r="I1033" s="354" t="s">
        <v>803</v>
      </c>
    </row>
    <row r="1034" spans="2:9" x14ac:dyDescent="0.2">
      <c r="B1034" s="117"/>
      <c r="C1034" s="105" t="s">
        <v>131</v>
      </c>
      <c r="D1034" s="105" t="s">
        <v>479</v>
      </c>
      <c r="E1034" s="105" t="s">
        <v>6</v>
      </c>
      <c r="F1034" s="105">
        <v>154.80000000000001</v>
      </c>
      <c r="G1034" s="348"/>
      <c r="H1034" s="92" t="s">
        <v>566</v>
      </c>
      <c r="I1034" s="355"/>
    </row>
    <row r="1035" spans="2:9" x14ac:dyDescent="0.2">
      <c r="B1035" s="117"/>
      <c r="C1035" s="105" t="s">
        <v>131</v>
      </c>
      <c r="D1035" s="105" t="s">
        <v>124</v>
      </c>
      <c r="E1035" s="105" t="s">
        <v>194</v>
      </c>
      <c r="F1035" s="105">
        <v>126</v>
      </c>
      <c r="G1035" s="348"/>
      <c r="H1035" s="94"/>
      <c r="I1035" s="355"/>
    </row>
    <row r="1036" spans="2:9" x14ac:dyDescent="0.2">
      <c r="B1036" s="117"/>
      <c r="C1036" s="105" t="s">
        <v>131</v>
      </c>
      <c r="D1036" s="105" t="s">
        <v>556</v>
      </c>
      <c r="E1036" s="105" t="s">
        <v>194</v>
      </c>
      <c r="F1036" s="105">
        <v>36</v>
      </c>
      <c r="G1036" s="348"/>
      <c r="H1036" s="94"/>
      <c r="I1036" s="355"/>
    </row>
    <row r="1037" spans="2:9" x14ac:dyDescent="0.2">
      <c r="B1037" s="117"/>
      <c r="C1037" s="105" t="s">
        <v>131</v>
      </c>
      <c r="D1037" s="105" t="s">
        <v>558</v>
      </c>
      <c r="E1037" s="105" t="s">
        <v>194</v>
      </c>
      <c r="F1037" s="105">
        <v>27.4</v>
      </c>
      <c r="G1037" s="348"/>
      <c r="H1037" s="94"/>
      <c r="I1037" s="355"/>
    </row>
    <row r="1038" spans="2:9" x14ac:dyDescent="0.2">
      <c r="B1038" s="117"/>
      <c r="C1038" s="105" t="s">
        <v>131</v>
      </c>
      <c r="D1038" s="105" t="s">
        <v>559</v>
      </c>
      <c r="E1038" s="105" t="s">
        <v>194</v>
      </c>
      <c r="F1038" s="105">
        <v>29.2</v>
      </c>
      <c r="G1038" s="348"/>
      <c r="H1038" s="94"/>
      <c r="I1038" s="355"/>
    </row>
    <row r="1039" spans="2:9" x14ac:dyDescent="0.2">
      <c r="B1039" s="117"/>
      <c r="C1039" s="105" t="s">
        <v>131</v>
      </c>
      <c r="D1039" s="105" t="s">
        <v>560</v>
      </c>
      <c r="E1039" s="105" t="s">
        <v>194</v>
      </c>
      <c r="F1039" s="105">
        <v>24.5</v>
      </c>
      <c r="G1039" s="348"/>
      <c r="H1039" s="94"/>
      <c r="I1039" s="355"/>
    </row>
    <row r="1040" spans="2:9" x14ac:dyDescent="0.2">
      <c r="B1040" s="117"/>
      <c r="C1040" s="105" t="s">
        <v>131</v>
      </c>
      <c r="D1040" s="105" t="s">
        <v>561</v>
      </c>
      <c r="E1040" s="105" t="s">
        <v>194</v>
      </c>
      <c r="F1040" s="105">
        <v>23.8</v>
      </c>
      <c r="G1040" s="348"/>
      <c r="H1040" s="94"/>
      <c r="I1040" s="355"/>
    </row>
    <row r="1041" spans="2:9" x14ac:dyDescent="0.2">
      <c r="B1041" s="117"/>
      <c r="C1041" s="105" t="s">
        <v>131</v>
      </c>
      <c r="D1041" s="105" t="s">
        <v>562</v>
      </c>
      <c r="E1041" s="105" t="s">
        <v>194</v>
      </c>
      <c r="F1041" s="105">
        <v>36</v>
      </c>
      <c r="G1041" s="348"/>
      <c r="H1041" s="94"/>
      <c r="I1041" s="355"/>
    </row>
    <row r="1042" spans="2:9" x14ac:dyDescent="0.2">
      <c r="B1042" s="117"/>
      <c r="C1042" s="105" t="s">
        <v>131</v>
      </c>
      <c r="D1042" s="105" t="s">
        <v>563</v>
      </c>
      <c r="E1042" s="105" t="s">
        <v>194</v>
      </c>
      <c r="F1042" s="105">
        <v>39.6</v>
      </c>
      <c r="G1042" s="348"/>
      <c r="H1042" s="94"/>
      <c r="I1042" s="355"/>
    </row>
    <row r="1043" spans="2:9" x14ac:dyDescent="0.2">
      <c r="B1043" s="119"/>
      <c r="C1043" s="106" t="s">
        <v>131</v>
      </c>
      <c r="D1043" s="106" t="s">
        <v>564</v>
      </c>
      <c r="E1043" s="106" t="s">
        <v>194</v>
      </c>
      <c r="F1043" s="106">
        <v>9.4</v>
      </c>
      <c r="G1043" s="349"/>
      <c r="H1043" s="95"/>
      <c r="I1043" s="356"/>
    </row>
    <row r="1044" spans="2:9" x14ac:dyDescent="0.2">
      <c r="B1044" s="110">
        <v>209</v>
      </c>
      <c r="C1044" s="350" t="s">
        <v>821</v>
      </c>
      <c r="D1044" s="350"/>
      <c r="E1044" s="350"/>
      <c r="F1044" s="350"/>
      <c r="G1044" s="347" t="s">
        <v>946</v>
      </c>
      <c r="H1044" s="109"/>
      <c r="I1044" s="354" t="s">
        <v>801</v>
      </c>
    </row>
    <row r="1045" spans="2:9" x14ac:dyDescent="0.2">
      <c r="B1045" s="117"/>
      <c r="C1045" s="105" t="s">
        <v>178</v>
      </c>
      <c r="D1045" s="105" t="s">
        <v>131</v>
      </c>
      <c r="E1045" s="105" t="s">
        <v>305</v>
      </c>
      <c r="F1045" s="105">
        <v>25.9</v>
      </c>
      <c r="G1045" s="348"/>
      <c r="H1045" s="92" t="s">
        <v>566</v>
      </c>
      <c r="I1045" s="355"/>
    </row>
    <row r="1046" spans="2:9" ht="36.75" customHeight="1" x14ac:dyDescent="0.2">
      <c r="B1046" s="119"/>
      <c r="C1046" s="106" t="s">
        <v>245</v>
      </c>
      <c r="D1046" s="106" t="s">
        <v>131</v>
      </c>
      <c r="E1046" s="106" t="s">
        <v>6</v>
      </c>
      <c r="F1046" s="106">
        <v>155.6</v>
      </c>
      <c r="G1046" s="349"/>
      <c r="H1046" s="95"/>
      <c r="I1046" s="356"/>
    </row>
    <row r="1047" spans="2:9" x14ac:dyDescent="0.2">
      <c r="B1047" s="110">
        <v>210</v>
      </c>
      <c r="C1047" s="350" t="s">
        <v>821</v>
      </c>
      <c r="D1047" s="350"/>
      <c r="E1047" s="350"/>
      <c r="F1047" s="350"/>
      <c r="G1047" s="347" t="s">
        <v>947</v>
      </c>
      <c r="H1047" s="109"/>
      <c r="I1047" s="354" t="s">
        <v>801</v>
      </c>
    </row>
    <row r="1048" spans="2:9" x14ac:dyDescent="0.2">
      <c r="B1048" s="117"/>
      <c r="C1048" s="105" t="s">
        <v>178</v>
      </c>
      <c r="D1048" s="105" t="s">
        <v>131</v>
      </c>
      <c r="E1048" s="105" t="s">
        <v>305</v>
      </c>
      <c r="F1048" s="105">
        <v>7.46</v>
      </c>
      <c r="G1048" s="348"/>
      <c r="H1048" s="92" t="s">
        <v>566</v>
      </c>
      <c r="I1048" s="355"/>
    </row>
    <row r="1049" spans="2:9" ht="33" customHeight="1" x14ac:dyDescent="0.2">
      <c r="B1049" s="119"/>
      <c r="C1049" s="106" t="s">
        <v>245</v>
      </c>
      <c r="D1049" s="106" t="s">
        <v>131</v>
      </c>
      <c r="E1049" s="106" t="s">
        <v>6</v>
      </c>
      <c r="F1049" s="106">
        <v>0.6</v>
      </c>
      <c r="G1049" s="349"/>
      <c r="H1049" s="95"/>
      <c r="I1049" s="356"/>
    </row>
    <row r="1050" spans="2:9" x14ac:dyDescent="0.2">
      <c r="B1050" s="110">
        <v>211</v>
      </c>
      <c r="C1050" s="350" t="s">
        <v>821</v>
      </c>
      <c r="D1050" s="350"/>
      <c r="E1050" s="350"/>
      <c r="F1050" s="350"/>
      <c r="G1050" s="347" t="s">
        <v>948</v>
      </c>
      <c r="H1050" s="109"/>
      <c r="I1050" s="354" t="s">
        <v>801</v>
      </c>
    </row>
    <row r="1051" spans="2:9" x14ac:dyDescent="0.2">
      <c r="B1051" s="117"/>
      <c r="C1051" s="105" t="s">
        <v>178</v>
      </c>
      <c r="D1051" s="105" t="s">
        <v>131</v>
      </c>
      <c r="E1051" s="105" t="s">
        <v>305</v>
      </c>
      <c r="F1051" s="105">
        <v>2.6</v>
      </c>
      <c r="G1051" s="348"/>
      <c r="H1051" s="92" t="s">
        <v>566</v>
      </c>
      <c r="I1051" s="355"/>
    </row>
    <row r="1052" spans="2:9" ht="34.5" customHeight="1" x14ac:dyDescent="0.2">
      <c r="B1052" s="119"/>
      <c r="C1052" s="106" t="s">
        <v>245</v>
      </c>
      <c r="D1052" s="106" t="s">
        <v>131</v>
      </c>
      <c r="E1052" s="106" t="s">
        <v>6</v>
      </c>
      <c r="F1052" s="106">
        <v>0.03</v>
      </c>
      <c r="G1052" s="349"/>
      <c r="H1052" s="95"/>
      <c r="I1052" s="356"/>
    </row>
    <row r="1053" spans="2:9" x14ac:dyDescent="0.2">
      <c r="I1053" s="129"/>
    </row>
    <row r="1054" spans="2:9" x14ac:dyDescent="0.2">
      <c r="I1054" s="129"/>
    </row>
  </sheetData>
  <mergeCells count="641">
    <mergeCell ref="G1004:G1009"/>
    <mergeCell ref="G1010:G1015"/>
    <mergeCell ref="G910:G914"/>
    <mergeCell ref="G915:G919"/>
    <mergeCell ref="G920:G924"/>
    <mergeCell ref="G980:G985"/>
    <mergeCell ref="G986:G991"/>
    <mergeCell ref="G992:G997"/>
    <mergeCell ref="G935:G939"/>
    <mergeCell ref="G950:G954"/>
    <mergeCell ref="G907:G909"/>
    <mergeCell ref="G828:G834"/>
    <mergeCell ref="G835:G841"/>
    <mergeCell ref="G842:G848"/>
    <mergeCell ref="G849:G853"/>
    <mergeCell ref="G854:G858"/>
    <mergeCell ref="G859:G864"/>
    <mergeCell ref="G865:G870"/>
    <mergeCell ref="G886:G891"/>
    <mergeCell ref="G881:G885"/>
    <mergeCell ref="G876:G880"/>
    <mergeCell ref="G871:G875"/>
    <mergeCell ref="G604:G606"/>
    <mergeCell ref="G607:G609"/>
    <mergeCell ref="G610:G612"/>
    <mergeCell ref="G621:G626"/>
    <mergeCell ref="G655:G658"/>
    <mergeCell ref="G659:G662"/>
    <mergeCell ref="G663:G666"/>
    <mergeCell ref="G704:G710"/>
    <mergeCell ref="G773:G780"/>
    <mergeCell ref="G760:G764"/>
    <mergeCell ref="G717:G721"/>
    <mergeCell ref="G528:G530"/>
    <mergeCell ref="G538:G543"/>
    <mergeCell ref="G559:G561"/>
    <mergeCell ref="G562:G566"/>
    <mergeCell ref="G567:G572"/>
    <mergeCell ref="G584:G586"/>
    <mergeCell ref="G587:G589"/>
    <mergeCell ref="G590:G592"/>
    <mergeCell ref="G593:G596"/>
    <mergeCell ref="G479:G485"/>
    <mergeCell ref="G487:G490"/>
    <mergeCell ref="G492:G496"/>
    <mergeCell ref="G498:G501"/>
    <mergeCell ref="G509:G512"/>
    <mergeCell ref="G513:G515"/>
    <mergeCell ref="G516:G521"/>
    <mergeCell ref="C513:F513"/>
    <mergeCell ref="G522:G527"/>
    <mergeCell ref="C516:F516"/>
    <mergeCell ref="C522:F522"/>
    <mergeCell ref="G3:G4"/>
    <mergeCell ref="F2:F3"/>
    <mergeCell ref="I2:I4"/>
    <mergeCell ref="I5:I11"/>
    <mergeCell ref="I12:I17"/>
    <mergeCell ref="C5:F5"/>
    <mergeCell ref="C12:F12"/>
    <mergeCell ref="I18:I23"/>
    <mergeCell ref="C18:F18"/>
    <mergeCell ref="H2:H4"/>
    <mergeCell ref="G5:G11"/>
    <mergeCell ref="G12:G17"/>
    <mergeCell ref="G18:G23"/>
    <mergeCell ref="C79:F79"/>
    <mergeCell ref="C86:F86"/>
    <mergeCell ref="C93:F93"/>
    <mergeCell ref="C99:F99"/>
    <mergeCell ref="C106:F106"/>
    <mergeCell ref="C112:F112"/>
    <mergeCell ref="C24:F24"/>
    <mergeCell ref="I24:I30"/>
    <mergeCell ref="I31:I37"/>
    <mergeCell ref="C31:F31"/>
    <mergeCell ref="G24:G30"/>
    <mergeCell ref="G31:G37"/>
    <mergeCell ref="G38:G44"/>
    <mergeCell ref="G45:G51"/>
    <mergeCell ref="G52:G57"/>
    <mergeCell ref="G58:G64"/>
    <mergeCell ref="G65:G71"/>
    <mergeCell ref="G72:G78"/>
    <mergeCell ref="G79:G85"/>
    <mergeCell ref="G86:G92"/>
    <mergeCell ref="G93:G98"/>
    <mergeCell ref="I38:I44"/>
    <mergeCell ref="I45:I51"/>
    <mergeCell ref="I52:I57"/>
    <mergeCell ref="B2:B4"/>
    <mergeCell ref="C2:C4"/>
    <mergeCell ref="D2:D3"/>
    <mergeCell ref="C38:F38"/>
    <mergeCell ref="C45:F45"/>
    <mergeCell ref="C52:F52"/>
    <mergeCell ref="C58:F58"/>
    <mergeCell ref="C65:F65"/>
    <mergeCell ref="C72:F72"/>
    <mergeCell ref="E3:E4"/>
    <mergeCell ref="C446:F446"/>
    <mergeCell ref="C133:G133"/>
    <mergeCell ref="C137:G137"/>
    <mergeCell ref="G122:G124"/>
    <mergeCell ref="G126:G128"/>
    <mergeCell ref="G130:G132"/>
    <mergeCell ref="G134:G136"/>
    <mergeCell ref="G138:G140"/>
    <mergeCell ref="G149:G153"/>
    <mergeCell ref="G185:G187"/>
    <mergeCell ref="G188:G190"/>
    <mergeCell ref="G191:G193"/>
    <mergeCell ref="G194:G196"/>
    <mergeCell ref="G197:G199"/>
    <mergeCell ref="G200:G202"/>
    <mergeCell ref="G203:G205"/>
    <mergeCell ref="G206:G208"/>
    <mergeCell ref="G331:G335"/>
    <mergeCell ref="G336:G340"/>
    <mergeCell ref="G239:G242"/>
    <mergeCell ref="G243:G246"/>
    <mergeCell ref="G247:G250"/>
    <mergeCell ref="G341:G345"/>
    <mergeCell ref="G361:G365"/>
    <mergeCell ref="G461:G464"/>
    <mergeCell ref="G465:G472"/>
    <mergeCell ref="G473:G475"/>
    <mergeCell ref="G387:G389"/>
    <mergeCell ref="G476:G478"/>
    <mergeCell ref="G375:G377"/>
    <mergeCell ref="C375:F375"/>
    <mergeCell ref="C185:F185"/>
    <mergeCell ref="C188:F188"/>
    <mergeCell ref="C191:F191"/>
    <mergeCell ref="C194:F194"/>
    <mergeCell ref="C197:F197"/>
    <mergeCell ref="C200:F200"/>
    <mergeCell ref="C203:F203"/>
    <mergeCell ref="C206:F206"/>
    <mergeCell ref="C331:F331"/>
    <mergeCell ref="C300:F300"/>
    <mergeCell ref="C306:F306"/>
    <mergeCell ref="C251:F251"/>
    <mergeCell ref="C255:F255"/>
    <mergeCell ref="C258:F258"/>
    <mergeCell ref="C262:F262"/>
    <mergeCell ref="C266:F266"/>
    <mergeCell ref="C216:F216"/>
    <mergeCell ref="C610:F610"/>
    <mergeCell ref="C655:F655"/>
    <mergeCell ref="C659:F659"/>
    <mergeCell ref="C663:F663"/>
    <mergeCell ref="C704:F704"/>
    <mergeCell ref="C620:G620"/>
    <mergeCell ref="I323:I327"/>
    <mergeCell ref="I328:I330"/>
    <mergeCell ref="I434:I436"/>
    <mergeCell ref="I431:I433"/>
    <mergeCell ref="I427:I430"/>
    <mergeCell ref="C590:F590"/>
    <mergeCell ref="C593:F593"/>
    <mergeCell ref="C604:F604"/>
    <mergeCell ref="C562:F562"/>
    <mergeCell ref="C567:F567"/>
    <mergeCell ref="C584:F584"/>
    <mergeCell ref="C587:F587"/>
    <mergeCell ref="C509:F509"/>
    <mergeCell ref="C486:G486"/>
    <mergeCell ref="C491:G491"/>
    <mergeCell ref="C497:G497"/>
    <mergeCell ref="C479:F479"/>
    <mergeCell ref="C461:F461"/>
    <mergeCell ref="I356:I360"/>
    <mergeCell ref="I361:I365"/>
    <mergeCell ref="I173:I178"/>
    <mergeCell ref="I179:I184"/>
    <mergeCell ref="I209:I215"/>
    <mergeCell ref="I216:I222"/>
    <mergeCell ref="I223:I227"/>
    <mergeCell ref="I228:I232"/>
    <mergeCell ref="C607:F607"/>
    <mergeCell ref="G306:G311"/>
    <mergeCell ref="G300:G305"/>
    <mergeCell ref="C312:F312"/>
    <mergeCell ref="C465:F465"/>
    <mergeCell ref="C473:F473"/>
    <mergeCell ref="C476:F476"/>
    <mergeCell ref="C336:F336"/>
    <mergeCell ref="C341:F341"/>
    <mergeCell ref="C346:F346"/>
    <mergeCell ref="C351:F351"/>
    <mergeCell ref="C356:F356"/>
    <mergeCell ref="C361:F361"/>
    <mergeCell ref="G346:G350"/>
    <mergeCell ref="G351:G355"/>
    <mergeCell ref="G356:G360"/>
    <mergeCell ref="I58:I64"/>
    <mergeCell ref="I65:I71"/>
    <mergeCell ref="I72:I78"/>
    <mergeCell ref="I79:I85"/>
    <mergeCell ref="I86:I92"/>
    <mergeCell ref="I93:I98"/>
    <mergeCell ref="C528:F528"/>
    <mergeCell ref="C538:F538"/>
    <mergeCell ref="C559:F559"/>
    <mergeCell ref="C239:F239"/>
    <mergeCell ref="C243:F243"/>
    <mergeCell ref="C247:F247"/>
    <mergeCell ref="I99:I105"/>
    <mergeCell ref="I106:I111"/>
    <mergeCell ref="I112:I114"/>
    <mergeCell ref="I115:I117"/>
    <mergeCell ref="C115:F115"/>
    <mergeCell ref="I118:I120"/>
    <mergeCell ref="C121:H121"/>
    <mergeCell ref="C125:H125"/>
    <mergeCell ref="C129:H129"/>
    <mergeCell ref="G99:G105"/>
    <mergeCell ref="G106:G111"/>
    <mergeCell ref="G112:G114"/>
    <mergeCell ref="G115:G117"/>
    <mergeCell ref="G118:G120"/>
    <mergeCell ref="C372:F372"/>
    <mergeCell ref="G372:G374"/>
    <mergeCell ref="I538:I543"/>
    <mergeCell ref="I559:I561"/>
    <mergeCell ref="C892:F892"/>
    <mergeCell ref="C897:F897"/>
    <mergeCell ref="C903:F903"/>
    <mergeCell ref="I486:I490"/>
    <mergeCell ref="I366:I368"/>
    <mergeCell ref="I369:I371"/>
    <mergeCell ref="I372:I374"/>
    <mergeCell ref="I375:I377"/>
    <mergeCell ref="I378:I380"/>
    <mergeCell ref="I381:I383"/>
    <mergeCell ref="I384:I386"/>
    <mergeCell ref="I387:I389"/>
    <mergeCell ref="I390:I393"/>
    <mergeCell ref="I394:I397"/>
    <mergeCell ref="I398:I400"/>
    <mergeCell ref="I401:I403"/>
    <mergeCell ref="I404:I406"/>
    <mergeCell ref="I407:I410"/>
    <mergeCell ref="I331:I335"/>
    <mergeCell ref="I336:I340"/>
    <mergeCell ref="I341:I345"/>
    <mergeCell ref="I346:I350"/>
    <mergeCell ref="I351:I355"/>
    <mergeCell ref="C915:F915"/>
    <mergeCell ref="C920:F920"/>
    <mergeCell ref="C980:F980"/>
    <mergeCell ref="C986:F986"/>
    <mergeCell ref="C955:F955"/>
    <mergeCell ref="C958:F958"/>
    <mergeCell ref="C961:F961"/>
    <mergeCell ref="C964:F964"/>
    <mergeCell ref="G955:G957"/>
    <mergeCell ref="G958:G960"/>
    <mergeCell ref="G961:G963"/>
    <mergeCell ref="G964:G979"/>
    <mergeCell ref="C930:F930"/>
    <mergeCell ref="G930:G934"/>
    <mergeCell ref="C925:F925"/>
    <mergeCell ref="G925:G929"/>
    <mergeCell ref="C907:F907"/>
    <mergeCell ref="C910:F910"/>
    <mergeCell ref="C828:F828"/>
    <mergeCell ref="C118:F118"/>
    <mergeCell ref="I121:I124"/>
    <mergeCell ref="I125:I128"/>
    <mergeCell ref="I129:I132"/>
    <mergeCell ref="I133:I136"/>
    <mergeCell ref="I137:I140"/>
    <mergeCell ref="I141:I144"/>
    <mergeCell ref="I145:I148"/>
    <mergeCell ref="I149:I153"/>
    <mergeCell ref="C149:F149"/>
    <mergeCell ref="C141:F141"/>
    <mergeCell ref="G141:G144"/>
    <mergeCell ref="C145:F145"/>
    <mergeCell ref="G145:G148"/>
    <mergeCell ref="I754:I759"/>
    <mergeCell ref="I760:I764"/>
    <mergeCell ref="I765:I769"/>
    <mergeCell ref="I770:I772"/>
    <mergeCell ref="I781:I786"/>
    <mergeCell ref="I807:I813"/>
    <mergeCell ref="I814:I820"/>
    <mergeCell ref="I437:I439"/>
    <mergeCell ref="I773:I780"/>
    <mergeCell ref="I787:I791"/>
    <mergeCell ref="I792:I796"/>
    <mergeCell ref="I562:I566"/>
    <mergeCell ref="I567:I572"/>
    <mergeCell ref="I584:I586"/>
    <mergeCell ref="I587:I589"/>
    <mergeCell ref="I590:I592"/>
    <mergeCell ref="I604:I606"/>
    <mergeCell ref="I607:I609"/>
    <mergeCell ref="I610:I612"/>
    <mergeCell ref="I593:I596"/>
    <mergeCell ref="I638:I642"/>
    <mergeCell ref="I643:I646"/>
    <mergeCell ref="I647:I651"/>
    <mergeCell ref="I652:I654"/>
    <mergeCell ref="I940:I944"/>
    <mergeCell ref="I945:I949"/>
    <mergeCell ref="I950:I954"/>
    <mergeCell ref="I955:I957"/>
    <mergeCell ref="I958:I960"/>
    <mergeCell ref="I961:I963"/>
    <mergeCell ref="I964:I979"/>
    <mergeCell ref="I711:I716"/>
    <mergeCell ref="I892:I896"/>
    <mergeCell ref="I897:I902"/>
    <mergeCell ref="I903:I906"/>
    <mergeCell ref="I907:I909"/>
    <mergeCell ref="I910:I914"/>
    <mergeCell ref="I915:I919"/>
    <mergeCell ref="I920:I924"/>
    <mergeCell ref="I859:I864"/>
    <mergeCell ref="I865:I870"/>
    <mergeCell ref="I871:I875"/>
    <mergeCell ref="I876:I880"/>
    <mergeCell ref="I881:I885"/>
    <mergeCell ref="I886:I891"/>
    <mergeCell ref="I717:I721"/>
    <mergeCell ref="I722:I726"/>
    <mergeCell ref="I727:I730"/>
    <mergeCell ref="I233:I238"/>
    <mergeCell ref="I154:I158"/>
    <mergeCell ref="I159:I162"/>
    <mergeCell ref="I163:I166"/>
    <mergeCell ref="I167:I172"/>
    <mergeCell ref="I239:I242"/>
    <mergeCell ref="I243:I246"/>
    <mergeCell ref="I247:I250"/>
    <mergeCell ref="I251:I254"/>
    <mergeCell ref="I185:I187"/>
    <mergeCell ref="I188:I190"/>
    <mergeCell ref="I191:I193"/>
    <mergeCell ref="I194:I196"/>
    <mergeCell ref="I197:I199"/>
    <mergeCell ref="I200:I202"/>
    <mergeCell ref="I203:I205"/>
    <mergeCell ref="I206:I208"/>
    <mergeCell ref="I255:I257"/>
    <mergeCell ref="I258:I261"/>
    <mergeCell ref="I262:I265"/>
    <mergeCell ref="I266:I269"/>
    <mergeCell ref="I270:I274"/>
    <mergeCell ref="I446:I453"/>
    <mergeCell ref="I454:I460"/>
    <mergeCell ref="I531:I537"/>
    <mergeCell ref="I275:I278"/>
    <mergeCell ref="I279:I281"/>
    <mergeCell ref="I282:I287"/>
    <mergeCell ref="I288:I293"/>
    <mergeCell ref="I294:I299"/>
    <mergeCell ref="I300:I305"/>
    <mergeCell ref="I306:I311"/>
    <mergeCell ref="I312:I317"/>
    <mergeCell ref="I318:I322"/>
    <mergeCell ref="I491:I496"/>
    <mergeCell ref="I497:I501"/>
    <mergeCell ref="I509:I512"/>
    <mergeCell ref="I513:I515"/>
    <mergeCell ref="I516:I521"/>
    <mergeCell ref="I522:I527"/>
    <mergeCell ref="I528:I530"/>
    <mergeCell ref="I544:I549"/>
    <mergeCell ref="I550:I558"/>
    <mergeCell ref="I573:I577"/>
    <mergeCell ref="I578:I583"/>
    <mergeCell ref="I597:I603"/>
    <mergeCell ref="I613:I619"/>
    <mergeCell ref="I627:I632"/>
    <mergeCell ref="I633:I637"/>
    <mergeCell ref="I620:I626"/>
    <mergeCell ref="I655:I658"/>
    <mergeCell ref="I659:I662"/>
    <mergeCell ref="I663:I666"/>
    <mergeCell ref="I704:I710"/>
    <mergeCell ref="I731:I733"/>
    <mergeCell ref="I734:I738"/>
    <mergeCell ref="I739:I743"/>
    <mergeCell ref="I744:I746"/>
    <mergeCell ref="I747:I753"/>
    <mergeCell ref="I667:I670"/>
    <mergeCell ref="I671:I675"/>
    <mergeCell ref="I676:I679"/>
    <mergeCell ref="I680:I687"/>
    <mergeCell ref="I688:I692"/>
    <mergeCell ref="I693:I697"/>
    <mergeCell ref="I698:I703"/>
    <mergeCell ref="I821:I827"/>
    <mergeCell ref="I828:I834"/>
    <mergeCell ref="I835:I841"/>
    <mergeCell ref="I842:I848"/>
    <mergeCell ref="I849:I853"/>
    <mergeCell ref="I854:I858"/>
    <mergeCell ref="I797:I801"/>
    <mergeCell ref="I802:I806"/>
    <mergeCell ref="I1050:I1052"/>
    <mergeCell ref="I1047:I1049"/>
    <mergeCell ref="I1044:I1046"/>
    <mergeCell ref="I1033:I1043"/>
    <mergeCell ref="I1022:I1032"/>
    <mergeCell ref="I1019:I1021"/>
    <mergeCell ref="I1016:I1018"/>
    <mergeCell ref="I925:I929"/>
    <mergeCell ref="I930:I934"/>
    <mergeCell ref="I935:I939"/>
    <mergeCell ref="I980:I985"/>
    <mergeCell ref="I986:I991"/>
    <mergeCell ref="I992:I997"/>
    <mergeCell ref="I998:I1003"/>
    <mergeCell ref="I1004:I1009"/>
    <mergeCell ref="I1010:I1015"/>
    <mergeCell ref="G154:G158"/>
    <mergeCell ref="C154:F154"/>
    <mergeCell ref="C159:F159"/>
    <mergeCell ref="C163:F163"/>
    <mergeCell ref="C167:F167"/>
    <mergeCell ref="C173:F173"/>
    <mergeCell ref="C179:F179"/>
    <mergeCell ref="C209:F209"/>
    <mergeCell ref="G209:G215"/>
    <mergeCell ref="G159:G162"/>
    <mergeCell ref="G163:G166"/>
    <mergeCell ref="G167:G172"/>
    <mergeCell ref="G173:G178"/>
    <mergeCell ref="G179:G184"/>
    <mergeCell ref="G216:G222"/>
    <mergeCell ref="C223:F223"/>
    <mergeCell ref="G223:G227"/>
    <mergeCell ref="C228:F228"/>
    <mergeCell ref="G228:G232"/>
    <mergeCell ref="C233:F233"/>
    <mergeCell ref="G233:G238"/>
    <mergeCell ref="G251:G254"/>
    <mergeCell ref="G255:G257"/>
    <mergeCell ref="G258:G261"/>
    <mergeCell ref="G262:G265"/>
    <mergeCell ref="G266:G269"/>
    <mergeCell ref="G270:G274"/>
    <mergeCell ref="C275:F275"/>
    <mergeCell ref="C279:F279"/>
    <mergeCell ref="G275:G278"/>
    <mergeCell ref="G279:G281"/>
    <mergeCell ref="C270:F270"/>
    <mergeCell ref="G282:G287"/>
    <mergeCell ref="G288:G293"/>
    <mergeCell ref="C294:F294"/>
    <mergeCell ref="G294:G299"/>
    <mergeCell ref="C318:F318"/>
    <mergeCell ref="C323:F323"/>
    <mergeCell ref="G323:G327"/>
    <mergeCell ref="G328:G330"/>
    <mergeCell ref="C328:F328"/>
    <mergeCell ref="C282:F282"/>
    <mergeCell ref="C288:F288"/>
    <mergeCell ref="G312:G317"/>
    <mergeCell ref="G318:G322"/>
    <mergeCell ref="C366:F366"/>
    <mergeCell ref="G366:G368"/>
    <mergeCell ref="G369:G371"/>
    <mergeCell ref="C369:F369"/>
    <mergeCell ref="C390:F390"/>
    <mergeCell ref="G390:G393"/>
    <mergeCell ref="C394:F394"/>
    <mergeCell ref="C398:F398"/>
    <mergeCell ref="G398:G400"/>
    <mergeCell ref="C378:F378"/>
    <mergeCell ref="C381:F381"/>
    <mergeCell ref="G381:G383"/>
    <mergeCell ref="G378:G380"/>
    <mergeCell ref="G384:G386"/>
    <mergeCell ref="C384:F384"/>
    <mergeCell ref="C387:F387"/>
    <mergeCell ref="G394:G397"/>
    <mergeCell ref="C401:F401"/>
    <mergeCell ref="G401:G403"/>
    <mergeCell ref="C404:F404"/>
    <mergeCell ref="G404:G406"/>
    <mergeCell ref="C434:F434"/>
    <mergeCell ref="G434:G436"/>
    <mergeCell ref="C437:F437"/>
    <mergeCell ref="G437:G439"/>
    <mergeCell ref="C440:F440"/>
    <mergeCell ref="G419:G422"/>
    <mergeCell ref="G440:G445"/>
    <mergeCell ref="G407:G410"/>
    <mergeCell ref="G415:G418"/>
    <mergeCell ref="C454:F454"/>
    <mergeCell ref="C502:F502"/>
    <mergeCell ref="I502:I508"/>
    <mergeCell ref="C407:F407"/>
    <mergeCell ref="C411:F411"/>
    <mergeCell ref="G411:G414"/>
    <mergeCell ref="C415:F415"/>
    <mergeCell ref="C419:F419"/>
    <mergeCell ref="C423:F423"/>
    <mergeCell ref="C427:F427"/>
    <mergeCell ref="C431:F431"/>
    <mergeCell ref="G431:G433"/>
    <mergeCell ref="G423:G426"/>
    <mergeCell ref="G427:G430"/>
    <mergeCell ref="I423:I426"/>
    <mergeCell ref="I419:I422"/>
    <mergeCell ref="I415:I418"/>
    <mergeCell ref="I411:I414"/>
    <mergeCell ref="I440:I445"/>
    <mergeCell ref="I461:I464"/>
    <mergeCell ref="I465:I472"/>
    <mergeCell ref="I473:I475"/>
    <mergeCell ref="I476:I478"/>
    <mergeCell ref="I479:I485"/>
    <mergeCell ref="C531:F531"/>
    <mergeCell ref="C544:F544"/>
    <mergeCell ref="G544:G549"/>
    <mergeCell ref="C550:F550"/>
    <mergeCell ref="C573:F573"/>
    <mergeCell ref="G573:G577"/>
    <mergeCell ref="C578:F578"/>
    <mergeCell ref="G578:G583"/>
    <mergeCell ref="C597:F597"/>
    <mergeCell ref="G597:G603"/>
    <mergeCell ref="C676:F676"/>
    <mergeCell ref="G676:G679"/>
    <mergeCell ref="C680:F680"/>
    <mergeCell ref="G680:G687"/>
    <mergeCell ref="C613:F613"/>
    <mergeCell ref="G613:G619"/>
    <mergeCell ref="C627:F627"/>
    <mergeCell ref="G627:G632"/>
    <mergeCell ref="C633:F633"/>
    <mergeCell ref="G633:G637"/>
    <mergeCell ref="C638:F638"/>
    <mergeCell ref="G638:G642"/>
    <mergeCell ref="C647:F647"/>
    <mergeCell ref="G647:G651"/>
    <mergeCell ref="C643:F643"/>
    <mergeCell ref="G643:G646"/>
    <mergeCell ref="C765:F765"/>
    <mergeCell ref="C754:F754"/>
    <mergeCell ref="C760:F760"/>
    <mergeCell ref="G754:G759"/>
    <mergeCell ref="C747:F747"/>
    <mergeCell ref="G747:G753"/>
    <mergeCell ref="C688:F688"/>
    <mergeCell ref="C693:F693"/>
    <mergeCell ref="C698:F698"/>
    <mergeCell ref="G688:G692"/>
    <mergeCell ref="G693:G697"/>
    <mergeCell ref="G698:G703"/>
    <mergeCell ref="C711:F711"/>
    <mergeCell ref="G711:G716"/>
    <mergeCell ref="C770:F770"/>
    <mergeCell ref="G770:G772"/>
    <mergeCell ref="G765:G769"/>
    <mergeCell ref="C781:F781"/>
    <mergeCell ref="G781:G786"/>
    <mergeCell ref="G1016:G1018"/>
    <mergeCell ref="G1019:G1021"/>
    <mergeCell ref="C1019:F1019"/>
    <mergeCell ref="C1016:F1016"/>
    <mergeCell ref="C787:F787"/>
    <mergeCell ref="C792:F792"/>
    <mergeCell ref="C797:F797"/>
    <mergeCell ref="C802:F802"/>
    <mergeCell ref="C773:F773"/>
    <mergeCell ref="G787:G791"/>
    <mergeCell ref="G792:G796"/>
    <mergeCell ref="G797:G801"/>
    <mergeCell ref="G802:G806"/>
    <mergeCell ref="C1004:F1004"/>
    <mergeCell ref="C1010:F1010"/>
    <mergeCell ref="C992:F992"/>
    <mergeCell ref="C998:F998"/>
    <mergeCell ref="G998:G1003"/>
    <mergeCell ref="C950:F950"/>
    <mergeCell ref="C1022:F1022"/>
    <mergeCell ref="G1022:G1032"/>
    <mergeCell ref="C1033:F1033"/>
    <mergeCell ref="G1033:G1043"/>
    <mergeCell ref="C1044:F1044"/>
    <mergeCell ref="G1044:G1046"/>
    <mergeCell ref="G1047:G1049"/>
    <mergeCell ref="G1050:G1052"/>
    <mergeCell ref="C1047:F1047"/>
    <mergeCell ref="C1050:F1050"/>
    <mergeCell ref="C945:F945"/>
    <mergeCell ref="G945:G949"/>
    <mergeCell ref="C940:F940"/>
    <mergeCell ref="G940:G944"/>
    <mergeCell ref="C935:F935"/>
    <mergeCell ref="C807:F807"/>
    <mergeCell ref="C814:F814"/>
    <mergeCell ref="C821:F821"/>
    <mergeCell ref="G821:G827"/>
    <mergeCell ref="G814:G820"/>
    <mergeCell ref="G807:G813"/>
    <mergeCell ref="C835:F835"/>
    <mergeCell ref="C842:F842"/>
    <mergeCell ref="C849:F849"/>
    <mergeCell ref="C854:F854"/>
    <mergeCell ref="C859:F859"/>
    <mergeCell ref="C865:F865"/>
    <mergeCell ref="C871:F871"/>
    <mergeCell ref="C876:F876"/>
    <mergeCell ref="C881:F881"/>
    <mergeCell ref="C886:F886"/>
    <mergeCell ref="G892:G896"/>
    <mergeCell ref="G897:G902"/>
    <mergeCell ref="G903:G906"/>
    <mergeCell ref="G446:G453"/>
    <mergeCell ref="G454:G460"/>
    <mergeCell ref="G502:G508"/>
    <mergeCell ref="G531:G537"/>
    <mergeCell ref="G550:G558"/>
    <mergeCell ref="C739:F739"/>
    <mergeCell ref="G739:G743"/>
    <mergeCell ref="C744:F744"/>
    <mergeCell ref="G744:G746"/>
    <mergeCell ref="C717:F717"/>
    <mergeCell ref="C722:F722"/>
    <mergeCell ref="G722:G726"/>
    <mergeCell ref="C727:F727"/>
    <mergeCell ref="G727:G730"/>
    <mergeCell ref="C731:F731"/>
    <mergeCell ref="G731:G733"/>
    <mergeCell ref="C734:F734"/>
    <mergeCell ref="G734:G738"/>
    <mergeCell ref="C652:F652"/>
    <mergeCell ref="G652:G654"/>
    <mergeCell ref="C667:F667"/>
    <mergeCell ref="G667:G670"/>
    <mergeCell ref="C671:F671"/>
    <mergeCell ref="G671:G6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9BC8-D48C-48AC-9220-67C31E48A9FC}">
  <dimension ref="A1:N185"/>
  <sheetViews>
    <sheetView topLeftCell="A175" workbookViewId="0">
      <selection activeCell="L8" sqref="L8:L11"/>
    </sheetView>
  </sheetViews>
  <sheetFormatPr defaultColWidth="9.140625" defaultRowHeight="11.25" x14ac:dyDescent="0.2"/>
  <cols>
    <col min="1" max="1" width="9.140625" style="87"/>
    <col min="2" max="2" width="5.85546875" style="8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 customWidth="1"/>
    <col min="7" max="7" width="18.42578125" style="87" customWidth="1"/>
    <col min="8" max="8" width="5" style="87" customWidth="1"/>
    <col min="9" max="9" width="6.140625" style="87" customWidth="1"/>
    <col min="10" max="13" width="9.140625" style="87"/>
    <col min="14" max="14" width="12.140625" style="87" customWidth="1"/>
    <col min="15" max="16384" width="9.140625" style="87"/>
  </cols>
  <sheetData>
    <row r="1" spans="1:14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  <c r="L1" s="88" t="s">
        <v>967</v>
      </c>
      <c r="M1" s="88"/>
    </row>
    <row r="2" spans="1:14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88" t="s">
        <v>968</v>
      </c>
      <c r="M2" s="88"/>
      <c r="N2" s="88"/>
    </row>
    <row r="3" spans="1:14" ht="17.25" customHeight="1" x14ac:dyDescent="0.2">
      <c r="A3" s="85"/>
      <c r="B3" s="117">
        <v>1</v>
      </c>
      <c r="C3" s="353" t="s">
        <v>625</v>
      </c>
      <c r="D3" s="353"/>
      <c r="E3" s="353"/>
      <c r="F3" s="353"/>
      <c r="G3" s="347" t="s">
        <v>773</v>
      </c>
      <c r="H3" s="91"/>
      <c r="I3" s="360" t="s">
        <v>964</v>
      </c>
      <c r="J3" s="85"/>
      <c r="L3" s="114" t="s">
        <v>969</v>
      </c>
    </row>
    <row r="4" spans="1:14" x14ac:dyDescent="0.2">
      <c r="A4" s="85"/>
      <c r="B4" s="118"/>
      <c r="C4" s="112" t="s">
        <v>17</v>
      </c>
      <c r="D4" s="112" t="s">
        <v>23</v>
      </c>
      <c r="E4" s="112" t="s">
        <v>31</v>
      </c>
      <c r="F4" s="112">
        <v>1050</v>
      </c>
      <c r="G4" s="348"/>
      <c r="H4" s="92" t="s">
        <v>34</v>
      </c>
      <c r="I4" s="361"/>
      <c r="J4" s="85"/>
      <c r="L4" s="87" t="s">
        <v>970</v>
      </c>
    </row>
    <row r="5" spans="1:14" x14ac:dyDescent="0.2">
      <c r="A5" s="85"/>
      <c r="B5" s="117"/>
      <c r="C5" s="112" t="s">
        <v>18</v>
      </c>
      <c r="D5" s="93" t="s">
        <v>30</v>
      </c>
      <c r="E5" s="112" t="s">
        <v>31</v>
      </c>
      <c r="F5" s="112">
        <v>786</v>
      </c>
      <c r="G5" s="348"/>
      <c r="H5" s="94"/>
      <c r="I5" s="361"/>
      <c r="J5" s="85"/>
      <c r="L5" s="87" t="s">
        <v>971</v>
      </c>
    </row>
    <row r="6" spans="1:14" x14ac:dyDescent="0.2">
      <c r="A6" s="85"/>
      <c r="B6" s="117"/>
      <c r="C6" s="112" t="s">
        <v>19</v>
      </c>
      <c r="D6" s="112" t="s">
        <v>24</v>
      </c>
      <c r="E6" s="112" t="s">
        <v>32</v>
      </c>
      <c r="F6" s="112">
        <v>186</v>
      </c>
      <c r="G6" s="348"/>
      <c r="H6" s="94"/>
      <c r="I6" s="361"/>
      <c r="J6" s="85"/>
      <c r="L6" s="87" t="s">
        <v>973</v>
      </c>
    </row>
    <row r="7" spans="1:14" x14ac:dyDescent="0.2">
      <c r="A7" s="85"/>
      <c r="B7" s="117"/>
      <c r="C7" s="112" t="s">
        <v>20</v>
      </c>
      <c r="D7" s="112" t="s">
        <v>25</v>
      </c>
      <c r="E7" s="112" t="s">
        <v>32</v>
      </c>
      <c r="F7" s="112">
        <v>156</v>
      </c>
      <c r="G7" s="348"/>
      <c r="H7" s="94"/>
      <c r="I7" s="361"/>
      <c r="J7" s="85"/>
      <c r="L7" s="87" t="s">
        <v>975</v>
      </c>
    </row>
    <row r="8" spans="1:14" x14ac:dyDescent="0.2">
      <c r="A8" s="85"/>
      <c r="B8" s="117"/>
      <c r="C8" s="112" t="s">
        <v>21</v>
      </c>
      <c r="D8" s="112" t="s">
        <v>26</v>
      </c>
      <c r="E8" s="112" t="s">
        <v>32</v>
      </c>
      <c r="F8" s="112">
        <v>168</v>
      </c>
      <c r="G8" s="348"/>
      <c r="H8" s="94"/>
      <c r="I8" s="361"/>
      <c r="J8" s="85"/>
      <c r="L8" s="87" t="s">
        <v>977</v>
      </c>
    </row>
    <row r="9" spans="1:14" x14ac:dyDescent="0.2">
      <c r="A9" s="85"/>
      <c r="B9" s="119"/>
      <c r="C9" s="113" t="s">
        <v>22</v>
      </c>
      <c r="D9" s="113" t="s">
        <v>27</v>
      </c>
      <c r="E9" s="113" t="s">
        <v>32</v>
      </c>
      <c r="F9" s="113">
        <v>102</v>
      </c>
      <c r="G9" s="349"/>
      <c r="H9" s="95"/>
      <c r="I9" s="362"/>
      <c r="J9" s="85"/>
      <c r="L9" s="87" t="s">
        <v>978</v>
      </c>
    </row>
    <row r="10" spans="1:14" ht="15" customHeight="1" x14ac:dyDescent="0.2">
      <c r="A10" s="85"/>
      <c r="B10" s="110">
        <v>2</v>
      </c>
      <c r="C10" s="351" t="s">
        <v>627</v>
      </c>
      <c r="D10" s="351"/>
      <c r="E10" s="351"/>
      <c r="F10" s="351"/>
      <c r="G10" s="344" t="s">
        <v>694</v>
      </c>
      <c r="H10" s="96"/>
      <c r="I10" s="360" t="s">
        <v>964</v>
      </c>
      <c r="J10" s="85"/>
      <c r="L10" s="87" t="s">
        <v>979</v>
      </c>
    </row>
    <row r="11" spans="1:14" x14ac:dyDescent="0.2">
      <c r="A11" s="85"/>
      <c r="B11" s="117"/>
      <c r="C11" s="97" t="s">
        <v>17</v>
      </c>
      <c r="D11" s="97" t="s">
        <v>53</v>
      </c>
      <c r="E11" s="97" t="s">
        <v>31</v>
      </c>
      <c r="F11" s="97">
        <v>816</v>
      </c>
      <c r="G11" s="345"/>
      <c r="H11" s="98" t="s">
        <v>34</v>
      </c>
      <c r="I11" s="361"/>
      <c r="J11" s="85"/>
      <c r="L11" s="87" t="s">
        <v>980</v>
      </c>
    </row>
    <row r="12" spans="1:14" x14ac:dyDescent="0.2">
      <c r="A12" s="85"/>
      <c r="B12" s="117"/>
      <c r="C12" s="97" t="s">
        <v>18</v>
      </c>
      <c r="D12" s="99" t="s">
        <v>54</v>
      </c>
      <c r="E12" s="97" t="s">
        <v>32</v>
      </c>
      <c r="F12" s="97">
        <v>258</v>
      </c>
      <c r="G12" s="345"/>
      <c r="H12" s="98"/>
      <c r="I12" s="361"/>
      <c r="J12" s="85"/>
      <c r="L12" s="87" t="s">
        <v>981</v>
      </c>
    </row>
    <row r="13" spans="1:14" x14ac:dyDescent="0.2">
      <c r="A13" s="85"/>
      <c r="B13" s="117"/>
      <c r="C13" s="97" t="s">
        <v>20</v>
      </c>
      <c r="D13" s="97" t="s">
        <v>55</v>
      </c>
      <c r="E13" s="97" t="s">
        <v>59</v>
      </c>
      <c r="F13" s="97">
        <v>138</v>
      </c>
      <c r="G13" s="345"/>
      <c r="H13" s="98"/>
      <c r="I13" s="361"/>
      <c r="J13" s="85"/>
      <c r="L13" s="87" t="s">
        <v>982</v>
      </c>
    </row>
    <row r="14" spans="1:14" x14ac:dyDescent="0.2">
      <c r="A14" s="85"/>
      <c r="B14" s="117"/>
      <c r="C14" s="97" t="s">
        <v>21</v>
      </c>
      <c r="D14" s="97" t="s">
        <v>56</v>
      </c>
      <c r="E14" s="97" t="s">
        <v>6</v>
      </c>
      <c r="F14" s="97">
        <v>96</v>
      </c>
      <c r="G14" s="345"/>
      <c r="H14" s="98"/>
      <c r="I14" s="361"/>
      <c r="J14" s="85"/>
      <c r="L14" s="87" t="s">
        <v>983</v>
      </c>
    </row>
    <row r="15" spans="1:14" x14ac:dyDescent="0.2">
      <c r="A15" s="85"/>
      <c r="B15" s="117"/>
      <c r="C15" s="97" t="s">
        <v>60</v>
      </c>
      <c r="D15" s="97" t="s">
        <v>57</v>
      </c>
      <c r="E15" s="97" t="s">
        <v>59</v>
      </c>
      <c r="F15" s="97">
        <v>120</v>
      </c>
      <c r="G15" s="345"/>
      <c r="H15" s="98"/>
      <c r="I15" s="361"/>
      <c r="J15" s="85"/>
      <c r="L15" s="87" t="s">
        <v>984</v>
      </c>
    </row>
    <row r="16" spans="1:14" x14ac:dyDescent="0.2">
      <c r="A16" s="85"/>
      <c r="B16" s="119"/>
      <c r="C16" s="100" t="s">
        <v>52</v>
      </c>
      <c r="D16" s="100" t="s">
        <v>58</v>
      </c>
      <c r="E16" s="100" t="s">
        <v>59</v>
      </c>
      <c r="F16" s="100">
        <v>126</v>
      </c>
      <c r="G16" s="346"/>
      <c r="H16" s="101"/>
      <c r="I16" s="362"/>
      <c r="J16" s="85"/>
      <c r="L16" s="87" t="s">
        <v>985</v>
      </c>
    </row>
    <row r="17" spans="1:12" ht="15" customHeight="1" x14ac:dyDescent="0.2">
      <c r="A17" s="85"/>
      <c r="B17" s="110">
        <v>3</v>
      </c>
      <c r="C17" s="351" t="s">
        <v>627</v>
      </c>
      <c r="D17" s="351"/>
      <c r="E17" s="351"/>
      <c r="F17" s="351"/>
      <c r="G17" s="344" t="s">
        <v>692</v>
      </c>
      <c r="H17" s="96"/>
      <c r="I17" s="360" t="s">
        <v>964</v>
      </c>
      <c r="J17" s="85"/>
      <c r="L17" s="87" t="s">
        <v>986</v>
      </c>
    </row>
    <row r="18" spans="1:12" x14ac:dyDescent="0.2">
      <c r="A18" s="85"/>
      <c r="B18" s="117"/>
      <c r="C18" s="112" t="s">
        <v>17</v>
      </c>
      <c r="D18" s="97" t="s">
        <v>62</v>
      </c>
      <c r="E18" s="97" t="s">
        <v>31</v>
      </c>
      <c r="F18" s="97">
        <v>1206</v>
      </c>
      <c r="G18" s="345"/>
      <c r="H18" s="98" t="s">
        <v>34</v>
      </c>
      <c r="I18" s="361"/>
      <c r="J18" s="85"/>
    </row>
    <row r="19" spans="1:12" x14ac:dyDescent="0.2">
      <c r="A19" s="85"/>
      <c r="B19" s="117"/>
      <c r="C19" s="112" t="s">
        <v>18</v>
      </c>
      <c r="D19" s="97" t="s">
        <v>63</v>
      </c>
      <c r="E19" s="97" t="s">
        <v>31</v>
      </c>
      <c r="F19" s="97">
        <v>936</v>
      </c>
      <c r="G19" s="345"/>
      <c r="H19" s="98"/>
      <c r="I19" s="361"/>
      <c r="J19" s="85"/>
    </row>
    <row r="20" spans="1:12" x14ac:dyDescent="0.2">
      <c r="A20" s="85"/>
      <c r="B20" s="117"/>
      <c r="C20" s="112" t="s">
        <v>19</v>
      </c>
      <c r="D20" s="97" t="s">
        <v>64</v>
      </c>
      <c r="E20" s="97" t="s">
        <v>31</v>
      </c>
      <c r="F20" s="97">
        <v>582</v>
      </c>
      <c r="G20" s="345"/>
      <c r="H20" s="98"/>
      <c r="I20" s="361"/>
      <c r="J20" s="85"/>
    </row>
    <row r="21" spans="1:12" x14ac:dyDescent="0.2">
      <c r="A21" s="85"/>
      <c r="B21" s="117"/>
      <c r="C21" s="112" t="s">
        <v>20</v>
      </c>
      <c r="D21" s="97" t="s">
        <v>65</v>
      </c>
      <c r="E21" s="97" t="s">
        <v>32</v>
      </c>
      <c r="F21" s="97">
        <v>168</v>
      </c>
      <c r="G21" s="345"/>
      <c r="H21" s="98"/>
      <c r="I21" s="361"/>
      <c r="J21" s="85"/>
    </row>
    <row r="22" spans="1:12" x14ac:dyDescent="0.2">
      <c r="A22" s="85"/>
      <c r="B22" s="117"/>
      <c r="C22" s="112" t="s">
        <v>21</v>
      </c>
      <c r="D22" s="97" t="s">
        <v>66</v>
      </c>
      <c r="E22" s="97" t="s">
        <v>59</v>
      </c>
      <c r="F22" s="97">
        <v>138</v>
      </c>
      <c r="G22" s="345"/>
      <c r="H22" s="98"/>
      <c r="I22" s="361"/>
      <c r="J22" s="85"/>
    </row>
    <row r="23" spans="1:12" x14ac:dyDescent="0.2">
      <c r="A23" s="85"/>
      <c r="B23" s="119"/>
      <c r="C23" s="100" t="s">
        <v>61</v>
      </c>
      <c r="D23" s="100" t="s">
        <v>67</v>
      </c>
      <c r="E23" s="100" t="s">
        <v>59</v>
      </c>
      <c r="F23" s="100">
        <v>120</v>
      </c>
      <c r="G23" s="346"/>
      <c r="H23" s="101"/>
      <c r="I23" s="362"/>
      <c r="J23" s="85"/>
    </row>
    <row r="24" spans="1:12" ht="15" customHeight="1" x14ac:dyDescent="0.2">
      <c r="A24" s="85"/>
      <c r="B24" s="110">
        <v>4</v>
      </c>
      <c r="C24" s="351" t="s">
        <v>627</v>
      </c>
      <c r="D24" s="351"/>
      <c r="E24" s="351"/>
      <c r="F24" s="351"/>
      <c r="G24" s="344" t="s">
        <v>693</v>
      </c>
      <c r="H24" s="96"/>
      <c r="I24" s="360" t="s">
        <v>964</v>
      </c>
      <c r="J24" s="85"/>
    </row>
    <row r="25" spans="1:12" x14ac:dyDescent="0.2">
      <c r="A25" s="85"/>
      <c r="B25" s="117"/>
      <c r="C25" s="112" t="s">
        <v>17</v>
      </c>
      <c r="D25" s="97" t="s">
        <v>41</v>
      </c>
      <c r="E25" s="97" t="s">
        <v>68</v>
      </c>
      <c r="F25" s="97">
        <v>528</v>
      </c>
      <c r="G25" s="345"/>
      <c r="H25" s="98" t="s">
        <v>34</v>
      </c>
      <c r="I25" s="361"/>
      <c r="J25" s="85"/>
    </row>
    <row r="26" spans="1:12" x14ac:dyDescent="0.2">
      <c r="A26" s="85"/>
      <c r="B26" s="117"/>
      <c r="C26" s="112" t="s">
        <v>18</v>
      </c>
      <c r="D26" s="99" t="s">
        <v>42</v>
      </c>
      <c r="E26" s="97" t="s">
        <v>68</v>
      </c>
      <c r="F26" s="97">
        <v>432</v>
      </c>
      <c r="G26" s="345"/>
      <c r="H26" s="98"/>
      <c r="I26" s="361"/>
      <c r="J26" s="85"/>
    </row>
    <row r="27" spans="1:12" x14ac:dyDescent="0.2">
      <c r="A27" s="85"/>
      <c r="B27" s="117"/>
      <c r="C27" s="112" t="s">
        <v>19</v>
      </c>
      <c r="D27" s="99" t="s">
        <v>69</v>
      </c>
      <c r="E27" s="97" t="s">
        <v>59</v>
      </c>
      <c r="F27" s="97">
        <v>276</v>
      </c>
      <c r="G27" s="345"/>
      <c r="H27" s="98"/>
      <c r="I27" s="361"/>
      <c r="J27" s="85"/>
    </row>
    <row r="28" spans="1:12" x14ac:dyDescent="0.2">
      <c r="A28" s="85"/>
      <c r="B28" s="117"/>
      <c r="C28" s="112" t="s">
        <v>20</v>
      </c>
      <c r="D28" s="97" t="s">
        <v>70</v>
      </c>
      <c r="E28" s="97" t="s">
        <v>6</v>
      </c>
      <c r="F28" s="97">
        <v>126</v>
      </c>
      <c r="G28" s="345"/>
      <c r="H28" s="98"/>
      <c r="I28" s="361"/>
      <c r="J28" s="85"/>
    </row>
    <row r="29" spans="1:12" x14ac:dyDescent="0.2">
      <c r="A29" s="85"/>
      <c r="B29" s="117"/>
      <c r="C29" s="112" t="s">
        <v>21</v>
      </c>
      <c r="D29" s="97" t="s">
        <v>71</v>
      </c>
      <c r="E29" s="97" t="s">
        <v>6</v>
      </c>
      <c r="F29" s="97">
        <v>120</v>
      </c>
      <c r="G29" s="345"/>
      <c r="H29" s="98"/>
      <c r="I29" s="361"/>
      <c r="J29" s="85"/>
    </row>
    <row r="30" spans="1:12" x14ac:dyDescent="0.2">
      <c r="A30" s="85"/>
      <c r="B30" s="119"/>
      <c r="C30" s="100" t="s">
        <v>60</v>
      </c>
      <c r="D30" s="100" t="s">
        <v>72</v>
      </c>
      <c r="E30" s="100" t="s">
        <v>6</v>
      </c>
      <c r="F30" s="100">
        <v>108</v>
      </c>
      <c r="G30" s="346"/>
      <c r="H30" s="101"/>
      <c r="I30" s="362"/>
      <c r="J30" s="85"/>
    </row>
    <row r="31" spans="1:12" s="111" customFormat="1" ht="15" customHeight="1" x14ac:dyDescent="0.2">
      <c r="A31" s="102"/>
      <c r="B31" s="110">
        <v>5</v>
      </c>
      <c r="C31" s="351" t="s">
        <v>635</v>
      </c>
      <c r="D31" s="351"/>
      <c r="E31" s="351"/>
      <c r="F31" s="351"/>
      <c r="G31" s="351"/>
      <c r="H31" s="373"/>
      <c r="I31" s="360" t="s">
        <v>770</v>
      </c>
      <c r="J31" s="102"/>
    </row>
    <row r="32" spans="1:12" s="111" customFormat="1" x14ac:dyDescent="0.2">
      <c r="A32" s="102"/>
      <c r="B32" s="117"/>
      <c r="C32" s="112" t="s">
        <v>17</v>
      </c>
      <c r="D32" s="112" t="s">
        <v>133</v>
      </c>
      <c r="E32" s="112" t="s">
        <v>136</v>
      </c>
      <c r="F32" s="112">
        <v>558</v>
      </c>
      <c r="G32" s="345" t="s">
        <v>704</v>
      </c>
      <c r="H32" s="92" t="s">
        <v>137</v>
      </c>
      <c r="I32" s="361"/>
      <c r="J32" s="102"/>
    </row>
    <row r="33" spans="1:10" s="111" customFormat="1" x14ac:dyDescent="0.2">
      <c r="A33" s="102"/>
      <c r="B33" s="117"/>
      <c r="C33" s="112" t="s">
        <v>18</v>
      </c>
      <c r="D33" s="112" t="s">
        <v>134</v>
      </c>
      <c r="E33" s="97" t="s">
        <v>31</v>
      </c>
      <c r="F33" s="112">
        <v>224</v>
      </c>
      <c r="G33" s="345"/>
      <c r="H33" s="92"/>
      <c r="I33" s="361"/>
      <c r="J33" s="102"/>
    </row>
    <row r="34" spans="1:10" s="111" customFormat="1" ht="31.5" customHeight="1" x14ac:dyDescent="0.2">
      <c r="A34" s="102"/>
      <c r="B34" s="119"/>
      <c r="C34" s="113" t="s">
        <v>132</v>
      </c>
      <c r="D34" s="113" t="s">
        <v>135</v>
      </c>
      <c r="E34" s="113" t="s">
        <v>51</v>
      </c>
      <c r="F34" s="113">
        <v>219</v>
      </c>
      <c r="G34" s="346"/>
      <c r="H34" s="103"/>
      <c r="I34" s="362"/>
      <c r="J34" s="102"/>
    </row>
    <row r="35" spans="1:10" s="111" customFormat="1" ht="15" customHeight="1" x14ac:dyDescent="0.2">
      <c r="A35" s="102"/>
      <c r="B35" s="110">
        <v>6</v>
      </c>
      <c r="C35" s="351" t="s">
        <v>635</v>
      </c>
      <c r="D35" s="351"/>
      <c r="E35" s="351"/>
      <c r="F35" s="351"/>
      <c r="G35" s="352"/>
      <c r="H35" s="373"/>
      <c r="I35" s="360" t="s">
        <v>770</v>
      </c>
      <c r="J35" s="102"/>
    </row>
    <row r="36" spans="1:10" s="111" customFormat="1" x14ac:dyDescent="0.2">
      <c r="A36" s="102"/>
      <c r="B36" s="117"/>
      <c r="C36" s="112" t="s">
        <v>17</v>
      </c>
      <c r="D36" s="112" t="s">
        <v>138</v>
      </c>
      <c r="E36" s="112" t="s">
        <v>136</v>
      </c>
      <c r="F36" s="112">
        <v>239</v>
      </c>
      <c r="G36" s="345" t="s">
        <v>705</v>
      </c>
      <c r="H36" s="92" t="s">
        <v>137</v>
      </c>
      <c r="I36" s="361"/>
      <c r="J36" s="102"/>
    </row>
    <row r="37" spans="1:10" s="111" customFormat="1" x14ac:dyDescent="0.2">
      <c r="A37" s="102"/>
      <c r="B37" s="117"/>
      <c r="C37" s="112" t="s">
        <v>18</v>
      </c>
      <c r="D37" s="112" t="s">
        <v>139</v>
      </c>
      <c r="E37" s="97" t="s">
        <v>31</v>
      </c>
      <c r="F37" s="112">
        <v>197</v>
      </c>
      <c r="G37" s="345"/>
      <c r="H37" s="92"/>
      <c r="I37" s="361"/>
      <c r="J37" s="102"/>
    </row>
    <row r="38" spans="1:10" s="111" customFormat="1" ht="32.25" customHeight="1" x14ac:dyDescent="0.2">
      <c r="A38" s="102"/>
      <c r="B38" s="119"/>
      <c r="C38" s="113" t="s">
        <v>132</v>
      </c>
      <c r="D38" s="113" t="s">
        <v>140</v>
      </c>
      <c r="E38" s="113" t="s">
        <v>51</v>
      </c>
      <c r="F38" s="113">
        <v>116</v>
      </c>
      <c r="G38" s="346"/>
      <c r="H38" s="103"/>
      <c r="I38" s="362"/>
      <c r="J38" s="102"/>
    </row>
    <row r="39" spans="1:10" s="111" customFormat="1" x14ac:dyDescent="0.2">
      <c r="A39" s="102"/>
      <c r="B39" s="110">
        <v>7</v>
      </c>
      <c r="C39" s="351" t="s">
        <v>639</v>
      </c>
      <c r="D39" s="351"/>
      <c r="E39" s="351"/>
      <c r="F39" s="351"/>
      <c r="G39" s="344" t="s">
        <v>869</v>
      </c>
      <c r="H39" s="104"/>
      <c r="I39" s="357" t="s">
        <v>771</v>
      </c>
      <c r="J39" s="102"/>
    </row>
    <row r="40" spans="1:10" s="111" customFormat="1" x14ac:dyDescent="0.2">
      <c r="A40" s="102"/>
      <c r="B40" s="117"/>
      <c r="C40" s="112" t="s">
        <v>178</v>
      </c>
      <c r="D40" s="112" t="s">
        <v>148</v>
      </c>
      <c r="E40" s="112" t="s">
        <v>185</v>
      </c>
      <c r="F40" s="112">
        <v>84</v>
      </c>
      <c r="G40" s="345"/>
      <c r="H40" s="92" t="s">
        <v>187</v>
      </c>
      <c r="I40" s="358"/>
      <c r="J40" s="102"/>
    </row>
    <row r="41" spans="1:10" s="111" customFormat="1" ht="36" customHeight="1" x14ac:dyDescent="0.2">
      <c r="A41" s="102"/>
      <c r="B41" s="119"/>
      <c r="C41" s="113" t="s">
        <v>21</v>
      </c>
      <c r="D41" s="113" t="s">
        <v>181</v>
      </c>
      <c r="E41" s="113" t="s">
        <v>186</v>
      </c>
      <c r="F41" s="113">
        <v>96</v>
      </c>
      <c r="G41" s="346"/>
      <c r="H41" s="103"/>
      <c r="I41" s="359"/>
      <c r="J41" s="102"/>
    </row>
    <row r="42" spans="1:10" s="111" customFormat="1" ht="15" customHeight="1" x14ac:dyDescent="0.2">
      <c r="A42" s="102"/>
      <c r="B42" s="110">
        <v>8</v>
      </c>
      <c r="C42" s="351" t="s">
        <v>806</v>
      </c>
      <c r="D42" s="351"/>
      <c r="E42" s="351"/>
      <c r="F42" s="351"/>
      <c r="G42" s="344" t="s">
        <v>871</v>
      </c>
      <c r="H42" s="104"/>
      <c r="I42" s="360" t="s">
        <v>772</v>
      </c>
      <c r="J42" s="102"/>
    </row>
    <row r="43" spans="1:10" s="111" customFormat="1" x14ac:dyDescent="0.2">
      <c r="B43" s="117"/>
      <c r="C43" s="112" t="s">
        <v>178</v>
      </c>
      <c r="D43" s="112" t="s">
        <v>148</v>
      </c>
      <c r="E43" s="97" t="s">
        <v>32</v>
      </c>
      <c r="F43" s="112">
        <v>55.1</v>
      </c>
      <c r="G43" s="345"/>
      <c r="H43" s="92" t="s">
        <v>19</v>
      </c>
      <c r="I43" s="361"/>
    </row>
    <row r="44" spans="1:10" s="111" customFormat="1" x14ac:dyDescent="0.2">
      <c r="B44" s="117"/>
      <c r="C44" s="112" t="s">
        <v>18</v>
      </c>
      <c r="D44" s="112" t="s">
        <v>203</v>
      </c>
      <c r="E44" s="97" t="s">
        <v>51</v>
      </c>
      <c r="F44" s="112">
        <v>51.5</v>
      </c>
      <c r="G44" s="345"/>
      <c r="H44" s="92"/>
      <c r="I44" s="361"/>
    </row>
    <row r="45" spans="1:10" s="111" customFormat="1" x14ac:dyDescent="0.2">
      <c r="B45" s="117"/>
      <c r="C45" s="112" t="s">
        <v>19</v>
      </c>
      <c r="D45" s="112" t="s">
        <v>204</v>
      </c>
      <c r="E45" s="97" t="s">
        <v>6</v>
      </c>
      <c r="F45" s="112">
        <v>7.1</v>
      </c>
      <c r="G45" s="345"/>
      <c r="H45" s="92"/>
      <c r="I45" s="361"/>
    </row>
    <row r="46" spans="1:10" s="111" customFormat="1" x14ac:dyDescent="0.2">
      <c r="B46" s="117"/>
      <c r="C46" s="112" t="s">
        <v>20</v>
      </c>
      <c r="D46" s="112" t="s">
        <v>205</v>
      </c>
      <c r="E46" s="97" t="s">
        <v>6</v>
      </c>
      <c r="F46" s="112">
        <v>2.2999999999999998</v>
      </c>
      <c r="G46" s="345"/>
      <c r="H46" s="92"/>
      <c r="I46" s="361"/>
    </row>
    <row r="47" spans="1:10" s="111" customFormat="1" x14ac:dyDescent="0.2">
      <c r="B47" s="117"/>
      <c r="C47" s="112" t="s">
        <v>21</v>
      </c>
      <c r="D47" s="112" t="s">
        <v>206</v>
      </c>
      <c r="E47" s="97" t="s">
        <v>6</v>
      </c>
      <c r="F47" s="112">
        <v>3.3</v>
      </c>
      <c r="G47" s="345"/>
      <c r="H47" s="92"/>
      <c r="I47" s="361"/>
    </row>
    <row r="48" spans="1:10" s="111" customFormat="1" x14ac:dyDescent="0.2">
      <c r="B48" s="119"/>
      <c r="C48" s="113" t="s">
        <v>202</v>
      </c>
      <c r="D48" s="113" t="s">
        <v>207</v>
      </c>
      <c r="E48" s="100" t="s">
        <v>6</v>
      </c>
      <c r="F48" s="113">
        <v>14.3</v>
      </c>
      <c r="G48" s="346"/>
      <c r="H48" s="103"/>
      <c r="I48" s="362"/>
    </row>
    <row r="49" spans="1:10" s="111" customFormat="1" ht="11.25" customHeight="1" x14ac:dyDescent="0.2">
      <c r="B49" s="117">
        <v>9</v>
      </c>
      <c r="C49" s="351" t="s">
        <v>807</v>
      </c>
      <c r="D49" s="351"/>
      <c r="E49" s="351"/>
      <c r="F49" s="351"/>
      <c r="G49" s="347" t="s">
        <v>872</v>
      </c>
      <c r="H49" s="122"/>
      <c r="I49" s="360" t="s">
        <v>772</v>
      </c>
    </row>
    <row r="50" spans="1:10" s="111" customFormat="1" ht="15" customHeight="1" x14ac:dyDescent="0.2">
      <c r="B50" s="117"/>
      <c r="C50" s="112" t="s">
        <v>178</v>
      </c>
      <c r="D50" s="112" t="s">
        <v>158</v>
      </c>
      <c r="E50" s="112" t="s">
        <v>136</v>
      </c>
      <c r="F50" s="112">
        <v>165.9</v>
      </c>
      <c r="G50" s="348"/>
      <c r="H50" s="122" t="s">
        <v>19</v>
      </c>
      <c r="I50" s="361"/>
    </row>
    <row r="51" spans="1:10" s="111" customFormat="1" x14ac:dyDescent="0.2">
      <c r="B51" s="117"/>
      <c r="C51" s="112" t="s">
        <v>208</v>
      </c>
      <c r="D51" s="112" t="s">
        <v>212</v>
      </c>
      <c r="E51" s="112" t="s">
        <v>136</v>
      </c>
      <c r="F51" s="112">
        <v>108</v>
      </c>
      <c r="G51" s="348"/>
      <c r="H51" s="122"/>
      <c r="I51" s="361"/>
    </row>
    <row r="52" spans="1:10" s="111" customFormat="1" x14ac:dyDescent="0.2">
      <c r="B52" s="117"/>
      <c r="C52" s="112" t="s">
        <v>209</v>
      </c>
      <c r="D52" s="112" t="s">
        <v>213</v>
      </c>
      <c r="E52" s="112" t="s">
        <v>136</v>
      </c>
      <c r="F52" s="112">
        <v>87.9</v>
      </c>
      <c r="G52" s="348"/>
      <c r="H52" s="122"/>
      <c r="I52" s="361"/>
    </row>
    <row r="53" spans="1:10" s="111" customFormat="1" x14ac:dyDescent="0.2">
      <c r="B53" s="117"/>
      <c r="C53" s="112" t="s">
        <v>210</v>
      </c>
      <c r="D53" s="112" t="s">
        <v>214</v>
      </c>
      <c r="E53" s="112" t="s">
        <v>136</v>
      </c>
      <c r="F53" s="112">
        <v>47.8</v>
      </c>
      <c r="G53" s="348"/>
      <c r="H53" s="122"/>
      <c r="I53" s="361"/>
    </row>
    <row r="54" spans="1:10" s="111" customFormat="1" x14ac:dyDescent="0.2">
      <c r="B54" s="117"/>
      <c r="C54" s="112" t="s">
        <v>211</v>
      </c>
      <c r="D54" s="112" t="s">
        <v>215</v>
      </c>
      <c r="E54" s="112" t="s">
        <v>136</v>
      </c>
      <c r="F54" s="112">
        <v>14.1</v>
      </c>
      <c r="G54" s="348"/>
      <c r="H54" s="122"/>
      <c r="I54" s="361"/>
    </row>
    <row r="55" spans="1:10" s="111" customFormat="1" x14ac:dyDescent="0.2">
      <c r="B55" s="117"/>
      <c r="C55" s="112" t="s">
        <v>132</v>
      </c>
      <c r="D55" s="112" t="s">
        <v>216</v>
      </c>
      <c r="E55" s="112" t="s">
        <v>186</v>
      </c>
      <c r="F55" s="112">
        <v>10.8</v>
      </c>
      <c r="G55" s="349"/>
      <c r="H55" s="122"/>
      <c r="I55" s="362"/>
    </row>
    <row r="56" spans="1:10" s="111" customFormat="1" x14ac:dyDescent="0.2">
      <c r="B56" s="110">
        <v>10</v>
      </c>
      <c r="C56" s="351" t="s">
        <v>807</v>
      </c>
      <c r="D56" s="351"/>
      <c r="E56" s="351"/>
      <c r="F56" s="351"/>
      <c r="G56" s="347" t="s">
        <v>873</v>
      </c>
      <c r="H56" s="104"/>
      <c r="I56" s="354" t="s">
        <v>972</v>
      </c>
    </row>
    <row r="57" spans="1:10" s="111" customFormat="1" x14ac:dyDescent="0.2">
      <c r="B57" s="117"/>
      <c r="C57" s="112" t="s">
        <v>217</v>
      </c>
      <c r="D57" s="112" t="s">
        <v>84</v>
      </c>
      <c r="E57" s="112" t="s">
        <v>2</v>
      </c>
      <c r="F57" s="112">
        <v>1028.9000000000001</v>
      </c>
      <c r="G57" s="348"/>
      <c r="H57" s="92" t="s">
        <v>19</v>
      </c>
      <c r="I57" s="355"/>
    </row>
    <row r="58" spans="1:10" s="111" customFormat="1" x14ac:dyDescent="0.2">
      <c r="B58" s="117"/>
      <c r="C58" s="112" t="s">
        <v>218</v>
      </c>
      <c r="D58" s="93" t="s">
        <v>219</v>
      </c>
      <c r="E58" s="112" t="s">
        <v>2</v>
      </c>
      <c r="F58" s="112">
        <v>683.1</v>
      </c>
      <c r="G58" s="348"/>
      <c r="H58" s="92"/>
      <c r="I58" s="355"/>
    </row>
    <row r="59" spans="1:10" s="111" customFormat="1" x14ac:dyDescent="0.2">
      <c r="B59" s="117"/>
      <c r="C59" s="112" t="s">
        <v>19</v>
      </c>
      <c r="D59" s="112" t="s">
        <v>220</v>
      </c>
      <c r="E59" s="112" t="s">
        <v>136</v>
      </c>
      <c r="F59" s="112">
        <v>147.5</v>
      </c>
      <c r="G59" s="348"/>
      <c r="H59" s="92"/>
      <c r="I59" s="355"/>
    </row>
    <row r="60" spans="1:10" s="111" customFormat="1" x14ac:dyDescent="0.2">
      <c r="B60" s="119"/>
      <c r="C60" s="113" t="s">
        <v>20</v>
      </c>
      <c r="D60" s="113" t="s">
        <v>199</v>
      </c>
      <c r="E60" s="113" t="s">
        <v>221</v>
      </c>
      <c r="F60" s="113">
        <v>84.1</v>
      </c>
      <c r="G60" s="349"/>
      <c r="H60" s="103"/>
      <c r="I60" s="356"/>
    </row>
    <row r="61" spans="1:10" s="111" customFormat="1" ht="11.25" customHeight="1" x14ac:dyDescent="0.2">
      <c r="A61" s="102"/>
      <c r="B61" s="117">
        <v>11</v>
      </c>
      <c r="C61" s="352" t="s">
        <v>647</v>
      </c>
      <c r="D61" s="352"/>
      <c r="E61" s="352"/>
      <c r="F61" s="352"/>
      <c r="G61" s="345" t="s">
        <v>718</v>
      </c>
      <c r="H61" s="122"/>
      <c r="I61" s="354" t="s">
        <v>974</v>
      </c>
      <c r="J61" s="102"/>
    </row>
    <row r="62" spans="1:10" s="111" customFormat="1" x14ac:dyDescent="0.2">
      <c r="A62" s="102"/>
      <c r="B62" s="117"/>
      <c r="C62" s="112" t="s">
        <v>131</v>
      </c>
      <c r="D62" s="112" t="s">
        <v>148</v>
      </c>
      <c r="E62" s="112" t="s">
        <v>221</v>
      </c>
      <c r="F62" s="112">
        <v>407.2</v>
      </c>
      <c r="G62" s="345"/>
      <c r="H62" s="122" t="s">
        <v>288</v>
      </c>
      <c r="I62" s="355"/>
      <c r="J62" s="102"/>
    </row>
    <row r="63" spans="1:10" s="111" customFormat="1" x14ac:dyDescent="0.2">
      <c r="A63" s="102"/>
      <c r="B63" s="117"/>
      <c r="C63" s="112" t="s">
        <v>131</v>
      </c>
      <c r="D63" s="112" t="s">
        <v>149</v>
      </c>
      <c r="E63" s="112" t="s">
        <v>569</v>
      </c>
      <c r="F63" s="112">
        <v>144.9</v>
      </c>
      <c r="G63" s="345"/>
      <c r="H63" s="122"/>
      <c r="I63" s="355"/>
      <c r="J63" s="102"/>
    </row>
    <row r="64" spans="1:10" s="111" customFormat="1" x14ac:dyDescent="0.2">
      <c r="A64" s="102"/>
      <c r="B64" s="117"/>
      <c r="C64" s="112" t="s">
        <v>131</v>
      </c>
      <c r="D64" s="112" t="s">
        <v>181</v>
      </c>
      <c r="E64" s="112" t="s">
        <v>569</v>
      </c>
      <c r="F64" s="112">
        <v>4.5</v>
      </c>
      <c r="G64" s="345"/>
      <c r="H64" s="122"/>
      <c r="I64" s="355"/>
      <c r="J64" s="102"/>
    </row>
    <row r="65" spans="1:10" s="111" customFormat="1" x14ac:dyDescent="0.2">
      <c r="A65" s="102"/>
      <c r="B65" s="117"/>
      <c r="C65" s="112" t="s">
        <v>131</v>
      </c>
      <c r="D65" s="112" t="s">
        <v>294</v>
      </c>
      <c r="E65" s="112" t="s">
        <v>569</v>
      </c>
      <c r="F65" s="112">
        <v>0.4</v>
      </c>
      <c r="G65" s="345"/>
      <c r="H65" s="122"/>
      <c r="I65" s="356"/>
      <c r="J65" s="102"/>
    </row>
    <row r="66" spans="1:10" s="111" customFormat="1" x14ac:dyDescent="0.2">
      <c r="A66" s="102"/>
      <c r="B66" s="110">
        <v>12</v>
      </c>
      <c r="C66" s="351" t="s">
        <v>818</v>
      </c>
      <c r="D66" s="351"/>
      <c r="E66" s="351"/>
      <c r="F66" s="351"/>
      <c r="G66" s="344" t="s">
        <v>895</v>
      </c>
      <c r="H66" s="104"/>
      <c r="I66" s="357" t="s">
        <v>976</v>
      </c>
      <c r="J66" s="102"/>
    </row>
    <row r="67" spans="1:10" s="111" customFormat="1" x14ac:dyDescent="0.2">
      <c r="B67" s="117"/>
      <c r="C67" s="112" t="s">
        <v>131</v>
      </c>
      <c r="D67" s="112" t="s">
        <v>148</v>
      </c>
      <c r="E67" s="112" t="s">
        <v>51</v>
      </c>
      <c r="F67" s="112">
        <v>13.2</v>
      </c>
      <c r="G67" s="345"/>
      <c r="H67" s="92" t="s">
        <v>291</v>
      </c>
      <c r="I67" s="358"/>
    </row>
    <row r="68" spans="1:10" s="111" customFormat="1" ht="37.5" customHeight="1" x14ac:dyDescent="0.2">
      <c r="B68" s="119"/>
      <c r="C68" s="113" t="s">
        <v>131</v>
      </c>
      <c r="D68" s="113" t="s">
        <v>290</v>
      </c>
      <c r="E68" s="113" t="s">
        <v>51</v>
      </c>
      <c r="F68" s="113">
        <v>3.5</v>
      </c>
      <c r="G68" s="346"/>
      <c r="H68" s="103"/>
      <c r="I68" s="359"/>
    </row>
    <row r="69" spans="1:10" s="111" customFormat="1" x14ac:dyDescent="0.2">
      <c r="B69" s="117">
        <v>13</v>
      </c>
      <c r="C69" s="351" t="s">
        <v>819</v>
      </c>
      <c r="D69" s="351"/>
      <c r="E69" s="351"/>
      <c r="F69" s="351"/>
      <c r="G69" s="347" t="s">
        <v>896</v>
      </c>
      <c r="H69" s="122"/>
      <c r="I69" s="357" t="s">
        <v>775</v>
      </c>
    </row>
    <row r="70" spans="1:10" s="111" customFormat="1" x14ac:dyDescent="0.2">
      <c r="B70" s="117"/>
      <c r="C70" s="112" t="s">
        <v>131</v>
      </c>
      <c r="D70" s="112" t="s">
        <v>91</v>
      </c>
      <c r="E70" s="112" t="s">
        <v>194</v>
      </c>
      <c r="F70" s="112">
        <v>3.8</v>
      </c>
      <c r="G70" s="348"/>
      <c r="H70" s="122" t="s">
        <v>291</v>
      </c>
      <c r="I70" s="358"/>
    </row>
    <row r="71" spans="1:10" s="111" customFormat="1" ht="35.25" customHeight="1" x14ac:dyDescent="0.2">
      <c r="B71" s="117"/>
      <c r="C71" s="112" t="s">
        <v>131</v>
      </c>
      <c r="D71" s="112" t="s">
        <v>92</v>
      </c>
      <c r="E71" s="112" t="s">
        <v>194</v>
      </c>
      <c r="F71" s="112">
        <v>0.96</v>
      </c>
      <c r="G71" s="349"/>
      <c r="H71" s="122"/>
      <c r="I71" s="359"/>
    </row>
    <row r="72" spans="1:10" s="111" customFormat="1" x14ac:dyDescent="0.2">
      <c r="B72" s="110">
        <v>14</v>
      </c>
      <c r="C72" s="351" t="s">
        <v>819</v>
      </c>
      <c r="D72" s="351"/>
      <c r="E72" s="351"/>
      <c r="F72" s="351"/>
      <c r="G72" s="347" t="s">
        <v>897</v>
      </c>
      <c r="H72" s="104"/>
      <c r="I72" s="357" t="s">
        <v>775</v>
      </c>
    </row>
    <row r="73" spans="1:10" s="111" customFormat="1" x14ac:dyDescent="0.2">
      <c r="B73" s="117"/>
      <c r="C73" s="112" t="s">
        <v>131</v>
      </c>
      <c r="D73" s="112" t="s">
        <v>292</v>
      </c>
      <c r="E73" s="112" t="s">
        <v>283</v>
      </c>
      <c r="F73" s="112">
        <v>0.2</v>
      </c>
      <c r="G73" s="348"/>
      <c r="H73" s="92" t="s">
        <v>291</v>
      </c>
      <c r="I73" s="358"/>
    </row>
    <row r="74" spans="1:10" s="111" customFormat="1" ht="33" customHeight="1" x14ac:dyDescent="0.2">
      <c r="B74" s="119"/>
      <c r="C74" s="113" t="s">
        <v>131</v>
      </c>
      <c r="D74" s="113" t="s">
        <v>293</v>
      </c>
      <c r="E74" s="113" t="s">
        <v>283</v>
      </c>
      <c r="F74" s="113">
        <v>0.1</v>
      </c>
      <c r="G74" s="349"/>
      <c r="H74" s="103"/>
      <c r="I74" s="359"/>
    </row>
    <row r="75" spans="1:10" s="111" customFormat="1" x14ac:dyDescent="0.2">
      <c r="B75" s="117">
        <v>15</v>
      </c>
      <c r="C75" s="351" t="s">
        <v>820</v>
      </c>
      <c r="D75" s="351"/>
      <c r="E75" s="351"/>
      <c r="F75" s="351"/>
      <c r="G75" s="347" t="s">
        <v>892</v>
      </c>
      <c r="H75" s="122"/>
      <c r="I75" s="357" t="s">
        <v>976</v>
      </c>
    </row>
    <row r="76" spans="1:10" s="111" customFormat="1" x14ac:dyDescent="0.2">
      <c r="B76" s="117"/>
      <c r="C76" s="112" t="s">
        <v>131</v>
      </c>
      <c r="D76" s="112" t="s">
        <v>148</v>
      </c>
      <c r="E76" s="97" t="s">
        <v>32</v>
      </c>
      <c r="F76" s="112">
        <v>19.2</v>
      </c>
      <c r="G76" s="348"/>
      <c r="H76" s="122" t="s">
        <v>291</v>
      </c>
      <c r="I76" s="358"/>
    </row>
    <row r="77" spans="1:10" s="111" customFormat="1" ht="37.5" customHeight="1" x14ac:dyDescent="0.2">
      <c r="B77" s="117"/>
      <c r="C77" s="112" t="s">
        <v>131</v>
      </c>
      <c r="D77" s="112" t="s">
        <v>290</v>
      </c>
      <c r="E77" s="97" t="s">
        <v>32</v>
      </c>
      <c r="F77" s="112">
        <v>31.3</v>
      </c>
      <c r="G77" s="349"/>
      <c r="H77" s="122"/>
      <c r="I77" s="359"/>
    </row>
    <row r="78" spans="1:10" s="111" customFormat="1" x14ac:dyDescent="0.2">
      <c r="B78" s="110">
        <v>16</v>
      </c>
      <c r="C78" s="351" t="s">
        <v>820</v>
      </c>
      <c r="D78" s="351"/>
      <c r="E78" s="351"/>
      <c r="F78" s="351"/>
      <c r="G78" s="347" t="s">
        <v>898</v>
      </c>
      <c r="H78" s="104"/>
      <c r="I78" s="357" t="s">
        <v>976</v>
      </c>
    </row>
    <row r="79" spans="1:10" s="111" customFormat="1" x14ac:dyDescent="0.2">
      <c r="B79" s="117"/>
      <c r="C79" s="112" t="s">
        <v>131</v>
      </c>
      <c r="D79" s="112" t="s">
        <v>148</v>
      </c>
      <c r="E79" s="112" t="s">
        <v>6</v>
      </c>
      <c r="F79" s="112">
        <v>13.1</v>
      </c>
      <c r="G79" s="348"/>
      <c r="H79" s="92" t="s">
        <v>291</v>
      </c>
      <c r="I79" s="358"/>
    </row>
    <row r="80" spans="1:10" s="111" customFormat="1" ht="34.5" customHeight="1" x14ac:dyDescent="0.2">
      <c r="B80" s="119"/>
      <c r="C80" s="113" t="s">
        <v>131</v>
      </c>
      <c r="D80" s="113" t="s">
        <v>290</v>
      </c>
      <c r="E80" s="113" t="s">
        <v>6</v>
      </c>
      <c r="F80" s="113">
        <v>7.1</v>
      </c>
      <c r="G80" s="349"/>
      <c r="H80" s="103"/>
      <c r="I80" s="359"/>
    </row>
    <row r="81" spans="1:10" s="111" customFormat="1" ht="11.25" customHeight="1" x14ac:dyDescent="0.2">
      <c r="B81" s="117">
        <v>17</v>
      </c>
      <c r="C81" s="351" t="s">
        <v>821</v>
      </c>
      <c r="D81" s="351"/>
      <c r="E81" s="351"/>
      <c r="F81" s="351"/>
      <c r="G81" s="347" t="s">
        <v>899</v>
      </c>
      <c r="H81" s="122"/>
      <c r="I81" s="357" t="s">
        <v>777</v>
      </c>
    </row>
    <row r="82" spans="1:10" s="111" customFormat="1" x14ac:dyDescent="0.2">
      <c r="B82" s="117"/>
      <c r="C82" s="112" t="s">
        <v>131</v>
      </c>
      <c r="D82" s="112" t="s">
        <v>148</v>
      </c>
      <c r="E82" s="112" t="s">
        <v>6</v>
      </c>
      <c r="F82" s="112">
        <v>41.3</v>
      </c>
      <c r="G82" s="348"/>
      <c r="H82" s="122" t="s">
        <v>291</v>
      </c>
      <c r="I82" s="358"/>
    </row>
    <row r="83" spans="1:10" s="111" customFormat="1" ht="36" customHeight="1" x14ac:dyDescent="0.2">
      <c r="B83" s="117"/>
      <c r="C83" s="112" t="s">
        <v>131</v>
      </c>
      <c r="D83" s="112" t="s">
        <v>294</v>
      </c>
      <c r="E83" s="112" t="s">
        <v>6</v>
      </c>
      <c r="F83" s="112">
        <v>15.2</v>
      </c>
      <c r="G83" s="349"/>
      <c r="H83" s="122"/>
      <c r="I83" s="359"/>
    </row>
    <row r="84" spans="1:10" s="111" customFormat="1" x14ac:dyDescent="0.2">
      <c r="B84" s="110">
        <v>18</v>
      </c>
      <c r="C84" s="351" t="s">
        <v>832</v>
      </c>
      <c r="D84" s="351"/>
      <c r="E84" s="351"/>
      <c r="F84" s="351"/>
      <c r="G84" s="347" t="s">
        <v>896</v>
      </c>
      <c r="H84" s="104"/>
      <c r="I84" s="360" t="s">
        <v>778</v>
      </c>
    </row>
    <row r="85" spans="1:10" s="111" customFormat="1" x14ac:dyDescent="0.2">
      <c r="B85" s="123"/>
      <c r="C85" s="112" t="s">
        <v>154</v>
      </c>
      <c r="D85" s="112" t="s">
        <v>84</v>
      </c>
      <c r="E85" s="97" t="s">
        <v>32</v>
      </c>
      <c r="F85" s="112">
        <v>11</v>
      </c>
      <c r="G85" s="348"/>
      <c r="H85" s="92" t="s">
        <v>336</v>
      </c>
      <c r="I85" s="361"/>
    </row>
    <row r="86" spans="1:10" s="111" customFormat="1" x14ac:dyDescent="0.2">
      <c r="B86" s="117"/>
      <c r="C86" s="112" t="s">
        <v>18</v>
      </c>
      <c r="D86" s="112" t="s">
        <v>308</v>
      </c>
      <c r="E86" s="97" t="s">
        <v>32</v>
      </c>
      <c r="F86" s="112">
        <v>12</v>
      </c>
      <c r="G86" s="348"/>
      <c r="H86" s="92"/>
      <c r="I86" s="361"/>
    </row>
    <row r="87" spans="1:10" s="111" customFormat="1" x14ac:dyDescent="0.2">
      <c r="B87" s="117"/>
      <c r="C87" s="112" t="s">
        <v>19</v>
      </c>
      <c r="D87" s="112" t="s">
        <v>309</v>
      </c>
      <c r="E87" s="97" t="s">
        <v>32</v>
      </c>
      <c r="F87" s="112">
        <v>3</v>
      </c>
      <c r="G87" s="348"/>
      <c r="H87" s="92"/>
      <c r="I87" s="361"/>
    </row>
    <row r="88" spans="1:10" s="111" customFormat="1" x14ac:dyDescent="0.2">
      <c r="B88" s="117"/>
      <c r="C88" s="112" t="s">
        <v>20</v>
      </c>
      <c r="D88" s="112" t="s">
        <v>310</v>
      </c>
      <c r="E88" s="112" t="s">
        <v>6</v>
      </c>
      <c r="F88" s="112">
        <v>1</v>
      </c>
      <c r="G88" s="348"/>
      <c r="H88" s="92"/>
      <c r="I88" s="361"/>
    </row>
    <row r="89" spans="1:10" s="111" customFormat="1" x14ac:dyDescent="0.2">
      <c r="B89" s="119"/>
      <c r="C89" s="113" t="s">
        <v>21</v>
      </c>
      <c r="D89" s="113" t="s">
        <v>311</v>
      </c>
      <c r="E89" s="113" t="s">
        <v>6</v>
      </c>
      <c r="F89" s="113">
        <v>2</v>
      </c>
      <c r="G89" s="349"/>
      <c r="H89" s="103"/>
      <c r="I89" s="362"/>
    </row>
    <row r="90" spans="1:10" s="111" customFormat="1" ht="15" customHeight="1" x14ac:dyDescent="0.2">
      <c r="A90" s="102"/>
      <c r="B90" s="117">
        <v>19</v>
      </c>
      <c r="C90" s="352" t="s">
        <v>650</v>
      </c>
      <c r="D90" s="352"/>
      <c r="E90" s="352"/>
      <c r="F90" s="352"/>
      <c r="G90" s="344" t="s">
        <v>911</v>
      </c>
      <c r="H90" s="122"/>
      <c r="I90" s="360" t="s">
        <v>778</v>
      </c>
      <c r="J90" s="102"/>
    </row>
    <row r="91" spans="1:10" s="111" customFormat="1" x14ac:dyDescent="0.2">
      <c r="A91" s="102"/>
      <c r="B91" s="117"/>
      <c r="C91" s="112" t="s">
        <v>154</v>
      </c>
      <c r="D91" s="112" t="s">
        <v>84</v>
      </c>
      <c r="E91" s="112" t="s">
        <v>306</v>
      </c>
      <c r="F91" s="112">
        <v>76</v>
      </c>
      <c r="G91" s="345"/>
      <c r="H91" s="122" t="s">
        <v>336</v>
      </c>
      <c r="I91" s="361"/>
      <c r="J91" s="102"/>
    </row>
    <row r="92" spans="1:10" s="111" customFormat="1" x14ac:dyDescent="0.2">
      <c r="A92" s="102"/>
      <c r="B92" s="117"/>
      <c r="C92" s="112" t="s">
        <v>18</v>
      </c>
      <c r="D92" s="93" t="s">
        <v>316</v>
      </c>
      <c r="E92" s="112" t="s">
        <v>194</v>
      </c>
      <c r="F92" s="112">
        <v>73</v>
      </c>
      <c r="G92" s="345"/>
      <c r="H92" s="122"/>
      <c r="I92" s="361"/>
      <c r="J92" s="102"/>
    </row>
    <row r="93" spans="1:10" s="111" customFormat="1" x14ac:dyDescent="0.2">
      <c r="A93" s="102"/>
      <c r="B93" s="117"/>
      <c r="C93" s="112" t="s">
        <v>19</v>
      </c>
      <c r="D93" s="112" t="s">
        <v>312</v>
      </c>
      <c r="E93" s="112" t="s">
        <v>194</v>
      </c>
      <c r="F93" s="112">
        <v>16</v>
      </c>
      <c r="G93" s="345"/>
      <c r="H93" s="122"/>
      <c r="I93" s="361"/>
      <c r="J93" s="102"/>
    </row>
    <row r="94" spans="1:10" s="111" customFormat="1" x14ac:dyDescent="0.2">
      <c r="A94" s="102"/>
      <c r="B94" s="117"/>
      <c r="C94" s="112" t="s">
        <v>20</v>
      </c>
      <c r="D94" s="112" t="s">
        <v>313</v>
      </c>
      <c r="E94" s="112" t="s">
        <v>194</v>
      </c>
      <c r="F94" s="112">
        <v>28</v>
      </c>
      <c r="G94" s="345"/>
      <c r="H94" s="122"/>
      <c r="I94" s="361"/>
      <c r="J94" s="102"/>
    </row>
    <row r="95" spans="1:10" s="111" customFormat="1" x14ac:dyDescent="0.2">
      <c r="A95" s="102"/>
      <c r="B95" s="117"/>
      <c r="C95" s="112" t="s">
        <v>21</v>
      </c>
      <c r="D95" s="112" t="s">
        <v>314</v>
      </c>
      <c r="E95" s="112" t="s">
        <v>194</v>
      </c>
      <c r="F95" s="112">
        <v>30</v>
      </c>
      <c r="G95" s="345"/>
      <c r="H95" s="122"/>
      <c r="I95" s="361"/>
      <c r="J95" s="102"/>
    </row>
    <row r="96" spans="1:10" s="111" customFormat="1" x14ac:dyDescent="0.2">
      <c r="A96" s="102"/>
      <c r="B96" s="117"/>
      <c r="C96" s="112" t="s">
        <v>22</v>
      </c>
      <c r="D96" s="112" t="s">
        <v>315</v>
      </c>
      <c r="E96" s="112" t="s">
        <v>194</v>
      </c>
      <c r="F96" s="112">
        <v>8</v>
      </c>
      <c r="G96" s="345"/>
      <c r="H96" s="122"/>
      <c r="I96" s="361"/>
      <c r="J96" s="102"/>
    </row>
    <row r="97" spans="1:10" s="111" customFormat="1" x14ac:dyDescent="0.2">
      <c r="B97" s="117"/>
      <c r="C97" s="112" t="s">
        <v>22</v>
      </c>
      <c r="D97" s="112" t="s">
        <v>315</v>
      </c>
      <c r="E97" s="112" t="s">
        <v>194</v>
      </c>
      <c r="F97" s="112">
        <v>8</v>
      </c>
      <c r="G97" s="346"/>
      <c r="H97" s="122"/>
      <c r="I97" s="362"/>
    </row>
    <row r="98" spans="1:10" s="111" customFormat="1" x14ac:dyDescent="0.2">
      <c r="A98" s="102"/>
      <c r="B98" s="110">
        <v>20</v>
      </c>
      <c r="C98" s="353" t="s">
        <v>665</v>
      </c>
      <c r="D98" s="353"/>
      <c r="E98" s="353"/>
      <c r="F98" s="353"/>
      <c r="G98" s="344" t="s">
        <v>736</v>
      </c>
      <c r="H98" s="104"/>
      <c r="I98" s="360" t="s">
        <v>779</v>
      </c>
      <c r="J98" s="102"/>
    </row>
    <row r="99" spans="1:10" s="111" customFormat="1" x14ac:dyDescent="0.2">
      <c r="A99" s="102"/>
      <c r="B99" s="117"/>
      <c r="C99" s="112" t="s">
        <v>154</v>
      </c>
      <c r="D99" s="112" t="s">
        <v>84</v>
      </c>
      <c r="E99" s="112" t="s">
        <v>186</v>
      </c>
      <c r="F99" s="112">
        <v>140</v>
      </c>
      <c r="G99" s="345"/>
      <c r="H99" s="92" t="s">
        <v>336</v>
      </c>
      <c r="I99" s="361"/>
      <c r="J99" s="102"/>
    </row>
    <row r="100" spans="1:10" s="124" customFormat="1" x14ac:dyDescent="0.2">
      <c r="A100" s="112"/>
      <c r="B100" s="117"/>
      <c r="C100" s="112" t="s">
        <v>19</v>
      </c>
      <c r="D100" s="112" t="s">
        <v>308</v>
      </c>
      <c r="E100" s="112" t="s">
        <v>51</v>
      </c>
      <c r="F100" s="112">
        <v>40</v>
      </c>
      <c r="G100" s="345"/>
      <c r="H100" s="92"/>
      <c r="I100" s="361"/>
      <c r="J100" s="112"/>
    </row>
    <row r="101" spans="1:10" s="124" customFormat="1" x14ac:dyDescent="0.2">
      <c r="A101" s="112"/>
      <c r="B101" s="117"/>
      <c r="C101" s="112" t="s">
        <v>20</v>
      </c>
      <c r="D101" s="112" t="s">
        <v>309</v>
      </c>
      <c r="E101" s="112" t="s">
        <v>51</v>
      </c>
      <c r="F101" s="112">
        <v>120</v>
      </c>
      <c r="G101" s="345"/>
      <c r="H101" s="92"/>
      <c r="I101" s="361"/>
      <c r="J101" s="112"/>
    </row>
    <row r="102" spans="1:10" s="124" customFormat="1" x14ac:dyDescent="0.2">
      <c r="A102" s="112"/>
      <c r="B102" s="117"/>
      <c r="C102" s="112" t="s">
        <v>21</v>
      </c>
      <c r="D102" s="112" t="s">
        <v>310</v>
      </c>
      <c r="E102" s="112" t="s">
        <v>51</v>
      </c>
      <c r="F102" s="112">
        <v>310</v>
      </c>
      <c r="G102" s="345"/>
      <c r="H102" s="92"/>
      <c r="I102" s="361"/>
      <c r="J102" s="112"/>
    </row>
    <row r="103" spans="1:10" s="124" customFormat="1" x14ac:dyDescent="0.2">
      <c r="A103" s="112"/>
      <c r="B103" s="119"/>
      <c r="C103" s="113" t="s">
        <v>22</v>
      </c>
      <c r="D103" s="113" t="s">
        <v>311</v>
      </c>
      <c r="E103" s="113" t="s">
        <v>51</v>
      </c>
      <c r="F103" s="113">
        <v>150</v>
      </c>
      <c r="G103" s="346"/>
      <c r="H103" s="103"/>
      <c r="I103" s="362"/>
      <c r="J103" s="112"/>
    </row>
    <row r="104" spans="1:10" s="124" customFormat="1" x14ac:dyDescent="0.2">
      <c r="A104" s="112"/>
      <c r="B104" s="117">
        <v>21</v>
      </c>
      <c r="C104" s="351" t="s">
        <v>835</v>
      </c>
      <c r="D104" s="351"/>
      <c r="E104" s="351"/>
      <c r="F104" s="351"/>
      <c r="G104" s="344" t="s">
        <v>914</v>
      </c>
      <c r="H104" s="122"/>
      <c r="I104" s="360" t="s">
        <v>780</v>
      </c>
      <c r="J104" s="112"/>
    </row>
    <row r="105" spans="1:10" s="111" customFormat="1" x14ac:dyDescent="0.2">
      <c r="B105" s="117"/>
      <c r="C105" s="112" t="s">
        <v>178</v>
      </c>
      <c r="D105" s="112" t="s">
        <v>341</v>
      </c>
      <c r="E105" s="112" t="s">
        <v>186</v>
      </c>
      <c r="F105" s="112">
        <v>5.6</v>
      </c>
      <c r="G105" s="345"/>
      <c r="H105" s="122" t="s">
        <v>346</v>
      </c>
      <c r="I105" s="361"/>
    </row>
    <row r="106" spans="1:10" s="111" customFormat="1" x14ac:dyDescent="0.2">
      <c r="B106" s="117"/>
      <c r="C106" s="112" t="s">
        <v>35</v>
      </c>
      <c r="D106" s="112" t="s">
        <v>342</v>
      </c>
      <c r="E106" s="112" t="s">
        <v>186</v>
      </c>
      <c r="F106" s="112">
        <v>4.7</v>
      </c>
      <c r="G106" s="345"/>
      <c r="H106" s="122"/>
      <c r="I106" s="361"/>
    </row>
    <row r="107" spans="1:10" s="111" customFormat="1" x14ac:dyDescent="0.2">
      <c r="B107" s="117"/>
      <c r="C107" s="112" t="s">
        <v>338</v>
      </c>
      <c r="D107" s="112" t="s">
        <v>343</v>
      </c>
      <c r="E107" s="97" t="s">
        <v>32</v>
      </c>
      <c r="F107" s="112">
        <v>4</v>
      </c>
      <c r="G107" s="345"/>
      <c r="H107" s="122"/>
      <c r="I107" s="361"/>
    </row>
    <row r="108" spans="1:10" s="111" customFormat="1" x14ac:dyDescent="0.2">
      <c r="B108" s="117"/>
      <c r="C108" s="112" t="s">
        <v>339</v>
      </c>
      <c r="D108" s="112" t="s">
        <v>344</v>
      </c>
      <c r="E108" s="112" t="s">
        <v>51</v>
      </c>
      <c r="F108" s="112">
        <v>11.2</v>
      </c>
      <c r="G108" s="345"/>
      <c r="H108" s="122"/>
      <c r="I108" s="361"/>
    </row>
    <row r="109" spans="1:10" s="111" customFormat="1" x14ac:dyDescent="0.2">
      <c r="B109" s="117"/>
      <c r="C109" s="112" t="s">
        <v>340</v>
      </c>
      <c r="D109" s="112" t="s">
        <v>345</v>
      </c>
      <c r="E109" s="112" t="s">
        <v>6</v>
      </c>
      <c r="F109" s="112">
        <v>11.5</v>
      </c>
      <c r="G109" s="346"/>
      <c r="H109" s="122"/>
      <c r="I109" s="362"/>
    </row>
    <row r="110" spans="1:10" s="111" customFormat="1" x14ac:dyDescent="0.2">
      <c r="B110" s="110">
        <v>22</v>
      </c>
      <c r="C110" s="351" t="s">
        <v>835</v>
      </c>
      <c r="D110" s="351"/>
      <c r="E110" s="351"/>
      <c r="F110" s="351"/>
      <c r="G110" s="347" t="s">
        <v>881</v>
      </c>
      <c r="H110" s="104"/>
      <c r="I110" s="367" t="s">
        <v>780</v>
      </c>
    </row>
    <row r="111" spans="1:10" s="111" customFormat="1" x14ac:dyDescent="0.2">
      <c r="B111" s="117"/>
      <c r="C111" s="112" t="s">
        <v>17</v>
      </c>
      <c r="D111" s="112" t="s">
        <v>53</v>
      </c>
      <c r="E111" s="112" t="s">
        <v>136</v>
      </c>
      <c r="F111" s="112">
        <v>4.3</v>
      </c>
      <c r="G111" s="348"/>
      <c r="H111" s="92" t="s">
        <v>346</v>
      </c>
      <c r="I111" s="368"/>
    </row>
    <row r="112" spans="1:10" s="111" customFormat="1" x14ac:dyDescent="0.2">
      <c r="B112" s="117"/>
      <c r="C112" s="112" t="s">
        <v>347</v>
      </c>
      <c r="D112" s="112" t="s">
        <v>349</v>
      </c>
      <c r="E112" s="112" t="s">
        <v>186</v>
      </c>
      <c r="F112" s="112">
        <v>66.3</v>
      </c>
      <c r="G112" s="348"/>
      <c r="H112" s="92"/>
      <c r="I112" s="368"/>
    </row>
    <row r="113" spans="1:10" s="111" customFormat="1" x14ac:dyDescent="0.2">
      <c r="B113" s="117"/>
      <c r="C113" s="112" t="s">
        <v>35</v>
      </c>
      <c r="D113" s="112" t="s">
        <v>350</v>
      </c>
      <c r="E113" s="112" t="s">
        <v>186</v>
      </c>
      <c r="F113" s="112">
        <v>77.7</v>
      </c>
      <c r="G113" s="348"/>
      <c r="H113" s="92"/>
      <c r="I113" s="368"/>
    </row>
    <row r="114" spans="1:10" s="111" customFormat="1" x14ac:dyDescent="0.2">
      <c r="B114" s="117"/>
      <c r="C114" s="112" t="s">
        <v>338</v>
      </c>
      <c r="D114" s="112" t="s">
        <v>351</v>
      </c>
      <c r="E114" s="97" t="s">
        <v>32</v>
      </c>
      <c r="F114" s="112">
        <v>64.400000000000006</v>
      </c>
      <c r="G114" s="348"/>
      <c r="H114" s="92"/>
      <c r="I114" s="368"/>
    </row>
    <row r="115" spans="1:10" s="111" customFormat="1" x14ac:dyDescent="0.2">
      <c r="B115" s="117"/>
      <c r="C115" s="112" t="s">
        <v>20</v>
      </c>
      <c r="D115" s="112" t="s">
        <v>352</v>
      </c>
      <c r="E115" s="112" t="s">
        <v>51</v>
      </c>
      <c r="F115" s="112">
        <v>26.8</v>
      </c>
      <c r="G115" s="348"/>
      <c r="H115" s="92"/>
      <c r="I115" s="368"/>
    </row>
    <row r="116" spans="1:10" s="111" customFormat="1" x14ac:dyDescent="0.2">
      <c r="B116" s="117"/>
      <c r="C116" s="112" t="s">
        <v>21</v>
      </c>
      <c r="D116" s="112" t="s">
        <v>353</v>
      </c>
      <c r="E116" s="112" t="s">
        <v>51</v>
      </c>
      <c r="F116" s="112">
        <v>5.8</v>
      </c>
      <c r="G116" s="348"/>
      <c r="H116" s="92"/>
      <c r="I116" s="368"/>
    </row>
    <row r="117" spans="1:10" s="111" customFormat="1" x14ac:dyDescent="0.2">
      <c r="B117" s="117"/>
      <c r="C117" s="112" t="s">
        <v>348</v>
      </c>
      <c r="D117" s="112" t="s">
        <v>354</v>
      </c>
      <c r="E117" s="97" t="s">
        <v>32</v>
      </c>
      <c r="F117" s="112">
        <v>30.3</v>
      </c>
      <c r="G117" s="348"/>
      <c r="H117" s="92"/>
      <c r="I117" s="368"/>
    </row>
    <row r="118" spans="1:10" s="111" customFormat="1" x14ac:dyDescent="0.2">
      <c r="B118" s="119"/>
      <c r="C118" s="113" t="s">
        <v>132</v>
      </c>
      <c r="D118" s="113" t="s">
        <v>355</v>
      </c>
      <c r="E118" s="100" t="s">
        <v>32</v>
      </c>
      <c r="F118" s="113">
        <v>22.9</v>
      </c>
      <c r="G118" s="349"/>
      <c r="H118" s="103"/>
      <c r="I118" s="369"/>
    </row>
    <row r="119" spans="1:10" s="111" customFormat="1" x14ac:dyDescent="0.2">
      <c r="A119" s="102"/>
      <c r="B119" s="117">
        <v>23</v>
      </c>
      <c r="C119" s="352" t="s">
        <v>678</v>
      </c>
      <c r="D119" s="352"/>
      <c r="E119" s="352"/>
      <c r="F119" s="352"/>
      <c r="G119" s="352"/>
      <c r="H119" s="122"/>
      <c r="I119" s="360" t="s">
        <v>781</v>
      </c>
      <c r="J119" s="102"/>
    </row>
    <row r="120" spans="1:10" s="111" customFormat="1" x14ac:dyDescent="0.2">
      <c r="A120" s="102"/>
      <c r="B120" s="117"/>
      <c r="C120" s="112" t="s">
        <v>178</v>
      </c>
      <c r="D120" s="112" t="s">
        <v>84</v>
      </c>
      <c r="E120" s="112" t="s">
        <v>51</v>
      </c>
      <c r="F120" s="112">
        <v>5.4</v>
      </c>
      <c r="G120" s="345" t="s">
        <v>745</v>
      </c>
      <c r="H120" s="122" t="s">
        <v>494</v>
      </c>
      <c r="I120" s="361"/>
      <c r="J120" s="102"/>
    </row>
    <row r="121" spans="1:10" s="111" customFormat="1" x14ac:dyDescent="0.2">
      <c r="A121" s="102"/>
      <c r="B121" s="117"/>
      <c r="C121" s="112" t="s">
        <v>394</v>
      </c>
      <c r="D121" s="93" t="s">
        <v>219</v>
      </c>
      <c r="E121" s="112" t="s">
        <v>51</v>
      </c>
      <c r="F121" s="112">
        <v>20.5</v>
      </c>
      <c r="G121" s="345"/>
      <c r="H121" s="122"/>
      <c r="I121" s="361"/>
      <c r="J121" s="102"/>
    </row>
    <row r="122" spans="1:10" s="111" customFormat="1" x14ac:dyDescent="0.2">
      <c r="A122" s="102"/>
      <c r="B122" s="117"/>
      <c r="C122" s="112" t="s">
        <v>395</v>
      </c>
      <c r="D122" s="112" t="s">
        <v>256</v>
      </c>
      <c r="E122" s="112" t="s">
        <v>51</v>
      </c>
      <c r="F122" s="112">
        <v>99.6</v>
      </c>
      <c r="G122" s="345"/>
      <c r="H122" s="122"/>
      <c r="I122" s="361"/>
      <c r="J122" s="102"/>
    </row>
    <row r="123" spans="1:10" s="111" customFormat="1" x14ac:dyDescent="0.2">
      <c r="A123" s="102"/>
      <c r="B123" s="117"/>
      <c r="C123" s="112" t="s">
        <v>20</v>
      </c>
      <c r="D123" s="112" t="s">
        <v>144</v>
      </c>
      <c r="E123" s="112" t="s">
        <v>6</v>
      </c>
      <c r="F123" s="112">
        <v>96.7</v>
      </c>
      <c r="G123" s="345"/>
      <c r="H123" s="122"/>
      <c r="I123" s="361"/>
      <c r="J123" s="102"/>
    </row>
    <row r="124" spans="1:10" s="111" customFormat="1" x14ac:dyDescent="0.2">
      <c r="A124" s="102"/>
      <c r="B124" s="117"/>
      <c r="C124" s="112" t="s">
        <v>21</v>
      </c>
      <c r="D124" s="112" t="s">
        <v>397</v>
      </c>
      <c r="E124" s="112" t="s">
        <v>6</v>
      </c>
      <c r="F124" s="112">
        <v>222.9</v>
      </c>
      <c r="G124" s="345"/>
      <c r="H124" s="122"/>
      <c r="I124" s="361"/>
      <c r="J124" s="102"/>
    </row>
    <row r="125" spans="1:10" s="111" customFormat="1" x14ac:dyDescent="0.2">
      <c r="A125" s="102"/>
      <c r="B125" s="117"/>
      <c r="C125" s="112" t="s">
        <v>396</v>
      </c>
      <c r="D125" s="112" t="s">
        <v>184</v>
      </c>
      <c r="E125" s="112" t="s">
        <v>6</v>
      </c>
      <c r="F125" s="112">
        <v>250.2</v>
      </c>
      <c r="G125" s="345"/>
      <c r="H125" s="122"/>
      <c r="I125" s="362"/>
      <c r="J125" s="102"/>
    </row>
    <row r="126" spans="1:10" s="111" customFormat="1" x14ac:dyDescent="0.2">
      <c r="A126" s="102"/>
      <c r="B126" s="110">
        <v>24</v>
      </c>
      <c r="C126" s="351" t="s">
        <v>840</v>
      </c>
      <c r="D126" s="351"/>
      <c r="E126" s="351"/>
      <c r="F126" s="351"/>
      <c r="G126" s="344" t="s">
        <v>919</v>
      </c>
      <c r="H126" s="104"/>
      <c r="I126" s="360" t="s">
        <v>780</v>
      </c>
      <c r="J126" s="102"/>
    </row>
    <row r="127" spans="1:10" s="111" customFormat="1" x14ac:dyDescent="0.2">
      <c r="B127" s="117"/>
      <c r="C127" s="112" t="s">
        <v>178</v>
      </c>
      <c r="D127" s="112" t="s">
        <v>148</v>
      </c>
      <c r="E127" s="112" t="s">
        <v>2</v>
      </c>
      <c r="F127" s="112">
        <v>952</v>
      </c>
      <c r="G127" s="345"/>
      <c r="H127" s="92" t="s">
        <v>494</v>
      </c>
      <c r="I127" s="361"/>
    </row>
    <row r="128" spans="1:10" s="111" customFormat="1" x14ac:dyDescent="0.2">
      <c r="B128" s="117"/>
      <c r="C128" s="112" t="s">
        <v>255</v>
      </c>
      <c r="D128" s="112" t="s">
        <v>290</v>
      </c>
      <c r="E128" s="112" t="s">
        <v>2</v>
      </c>
      <c r="F128" s="112">
        <v>464</v>
      </c>
      <c r="G128" s="345"/>
      <c r="H128" s="92"/>
      <c r="I128" s="361"/>
    </row>
    <row r="129" spans="2:9" s="111" customFormat="1" x14ac:dyDescent="0.2">
      <c r="B129" s="117"/>
      <c r="C129" s="112" t="s">
        <v>254</v>
      </c>
      <c r="D129" s="112" t="s">
        <v>121</v>
      </c>
      <c r="E129" s="112" t="s">
        <v>2</v>
      </c>
      <c r="F129" s="112">
        <v>704</v>
      </c>
      <c r="G129" s="345"/>
      <c r="H129" s="92"/>
      <c r="I129" s="361"/>
    </row>
    <row r="130" spans="2:9" s="111" customFormat="1" x14ac:dyDescent="0.2">
      <c r="B130" s="117"/>
      <c r="C130" s="112" t="s">
        <v>398</v>
      </c>
      <c r="D130" s="112" t="s">
        <v>227</v>
      </c>
      <c r="E130" s="97" t="s">
        <v>32</v>
      </c>
      <c r="F130" s="112">
        <v>667</v>
      </c>
      <c r="G130" s="345"/>
      <c r="H130" s="92"/>
      <c r="I130" s="361"/>
    </row>
    <row r="131" spans="2:9" s="111" customFormat="1" x14ac:dyDescent="0.2">
      <c r="B131" s="119"/>
      <c r="C131" s="113" t="s">
        <v>399</v>
      </c>
      <c r="D131" s="113" t="s">
        <v>400</v>
      </c>
      <c r="E131" s="100" t="s">
        <v>32</v>
      </c>
      <c r="F131" s="113">
        <v>913</v>
      </c>
      <c r="G131" s="346"/>
      <c r="H131" s="103"/>
      <c r="I131" s="362"/>
    </row>
    <row r="132" spans="2:9" s="111" customFormat="1" x14ac:dyDescent="0.2">
      <c r="B132" s="117">
        <v>25</v>
      </c>
      <c r="C132" s="351" t="s">
        <v>841</v>
      </c>
      <c r="D132" s="351"/>
      <c r="E132" s="351"/>
      <c r="F132" s="351"/>
      <c r="G132" s="347" t="s">
        <v>920</v>
      </c>
      <c r="H132" s="122"/>
      <c r="I132" s="367" t="s">
        <v>780</v>
      </c>
    </row>
    <row r="133" spans="2:9" s="111" customFormat="1" x14ac:dyDescent="0.2">
      <c r="B133" s="117"/>
      <c r="C133" s="112" t="s">
        <v>401</v>
      </c>
      <c r="D133" s="112" t="s">
        <v>404</v>
      </c>
      <c r="E133" s="97" t="s">
        <v>32</v>
      </c>
      <c r="F133" s="112">
        <v>349</v>
      </c>
      <c r="G133" s="348"/>
      <c r="H133" s="122" t="s">
        <v>494</v>
      </c>
      <c r="I133" s="368"/>
    </row>
    <row r="134" spans="2:9" s="111" customFormat="1" x14ac:dyDescent="0.2">
      <c r="B134" s="117"/>
      <c r="C134" s="112" t="s">
        <v>402</v>
      </c>
      <c r="D134" s="112" t="s">
        <v>38</v>
      </c>
      <c r="E134" s="112" t="s">
        <v>51</v>
      </c>
      <c r="F134" s="112">
        <v>793</v>
      </c>
      <c r="G134" s="348"/>
      <c r="H134" s="122"/>
      <c r="I134" s="368"/>
    </row>
    <row r="135" spans="2:9" s="111" customFormat="1" x14ac:dyDescent="0.2">
      <c r="B135" s="117"/>
      <c r="C135" s="112" t="s">
        <v>403</v>
      </c>
      <c r="D135" s="112" t="s">
        <v>122</v>
      </c>
      <c r="E135" s="112" t="s">
        <v>51</v>
      </c>
      <c r="F135" s="112">
        <v>613</v>
      </c>
      <c r="G135" s="348"/>
      <c r="H135" s="122"/>
      <c r="I135" s="368"/>
    </row>
    <row r="136" spans="2:9" s="111" customFormat="1" x14ac:dyDescent="0.2">
      <c r="B136" s="117"/>
      <c r="C136" s="112" t="s">
        <v>399</v>
      </c>
      <c r="D136" s="112" t="s">
        <v>405</v>
      </c>
      <c r="E136" s="112" t="s">
        <v>6</v>
      </c>
      <c r="F136" s="112">
        <v>245</v>
      </c>
      <c r="G136" s="349"/>
      <c r="H136" s="122"/>
      <c r="I136" s="369"/>
    </row>
    <row r="137" spans="2:9" s="111" customFormat="1" x14ac:dyDescent="0.2">
      <c r="B137" s="110">
        <v>26</v>
      </c>
      <c r="C137" s="351" t="s">
        <v>841</v>
      </c>
      <c r="D137" s="351"/>
      <c r="E137" s="351"/>
      <c r="F137" s="351"/>
      <c r="G137" s="347" t="s">
        <v>921</v>
      </c>
      <c r="H137" s="104"/>
      <c r="I137" s="367" t="s">
        <v>780</v>
      </c>
    </row>
    <row r="138" spans="2:9" s="111" customFormat="1" x14ac:dyDescent="0.2">
      <c r="B138" s="117"/>
      <c r="C138" s="112" t="s">
        <v>178</v>
      </c>
      <c r="D138" s="112" t="s">
        <v>148</v>
      </c>
      <c r="E138" s="112" t="s">
        <v>186</v>
      </c>
      <c r="F138" s="112">
        <v>318</v>
      </c>
      <c r="G138" s="348"/>
      <c r="H138" s="92" t="s">
        <v>494</v>
      </c>
      <c r="I138" s="368"/>
    </row>
    <row r="139" spans="2:9" s="111" customFormat="1" x14ac:dyDescent="0.2">
      <c r="B139" s="117"/>
      <c r="C139" s="112" t="s">
        <v>401</v>
      </c>
      <c r="D139" s="112" t="s">
        <v>290</v>
      </c>
      <c r="E139" s="97" t="s">
        <v>32</v>
      </c>
      <c r="F139" s="112">
        <v>903</v>
      </c>
      <c r="G139" s="348"/>
      <c r="H139" s="92"/>
      <c r="I139" s="368"/>
    </row>
    <row r="140" spans="2:9" s="111" customFormat="1" x14ac:dyDescent="0.2">
      <c r="B140" s="117"/>
      <c r="C140" s="112" t="s">
        <v>402</v>
      </c>
      <c r="D140" s="112" t="s">
        <v>406</v>
      </c>
      <c r="E140" s="97" t="s">
        <v>32</v>
      </c>
      <c r="F140" s="112">
        <v>191</v>
      </c>
      <c r="G140" s="348"/>
      <c r="H140" s="92"/>
      <c r="I140" s="368"/>
    </row>
    <row r="141" spans="2:9" s="111" customFormat="1" x14ac:dyDescent="0.2">
      <c r="B141" s="119"/>
      <c r="C141" s="113" t="s">
        <v>403</v>
      </c>
      <c r="D141" s="113" t="s">
        <v>407</v>
      </c>
      <c r="E141" s="100" t="s">
        <v>32</v>
      </c>
      <c r="F141" s="113">
        <v>39</v>
      </c>
      <c r="G141" s="349"/>
      <c r="H141" s="103"/>
      <c r="I141" s="369"/>
    </row>
    <row r="142" spans="2:9" s="111" customFormat="1" x14ac:dyDescent="0.2">
      <c r="B142" s="117">
        <v>27</v>
      </c>
      <c r="C142" s="351" t="s">
        <v>842</v>
      </c>
      <c r="D142" s="351"/>
      <c r="E142" s="351"/>
      <c r="F142" s="351"/>
      <c r="G142" s="347" t="s">
        <v>922</v>
      </c>
      <c r="H142" s="122"/>
      <c r="I142" s="367" t="s">
        <v>780</v>
      </c>
    </row>
    <row r="143" spans="2:9" s="111" customFormat="1" x14ac:dyDescent="0.2">
      <c r="B143" s="117"/>
      <c r="C143" s="112" t="s">
        <v>401</v>
      </c>
      <c r="D143" s="112" t="s">
        <v>410</v>
      </c>
      <c r="E143" s="97" t="s">
        <v>32</v>
      </c>
      <c r="F143" s="112">
        <v>243</v>
      </c>
      <c r="G143" s="348"/>
      <c r="H143" s="122" t="s">
        <v>494</v>
      </c>
      <c r="I143" s="368"/>
    </row>
    <row r="144" spans="2:9" s="111" customFormat="1" x14ac:dyDescent="0.2">
      <c r="B144" s="117"/>
      <c r="C144" s="112" t="s">
        <v>409</v>
      </c>
      <c r="D144" s="112" t="s">
        <v>411</v>
      </c>
      <c r="E144" s="97" t="s">
        <v>32</v>
      </c>
      <c r="F144" s="112">
        <v>477</v>
      </c>
      <c r="G144" s="348"/>
      <c r="H144" s="122"/>
      <c r="I144" s="368"/>
    </row>
    <row r="145" spans="1:10" s="111" customFormat="1" ht="24.75" customHeight="1" x14ac:dyDescent="0.2">
      <c r="B145" s="117"/>
      <c r="C145" s="112" t="s">
        <v>408</v>
      </c>
      <c r="D145" s="112" t="s">
        <v>412</v>
      </c>
      <c r="E145" s="97" t="s">
        <v>32</v>
      </c>
      <c r="F145" s="112">
        <v>645</v>
      </c>
      <c r="G145" s="349"/>
      <c r="H145" s="122"/>
      <c r="I145" s="369"/>
    </row>
    <row r="146" spans="1:10" s="111" customFormat="1" x14ac:dyDescent="0.2">
      <c r="B146" s="110">
        <v>28</v>
      </c>
      <c r="C146" s="351" t="s">
        <v>840</v>
      </c>
      <c r="D146" s="351"/>
      <c r="E146" s="351"/>
      <c r="F146" s="351"/>
      <c r="G146" s="347" t="s">
        <v>923</v>
      </c>
      <c r="H146" s="104"/>
      <c r="I146" s="367" t="s">
        <v>780</v>
      </c>
    </row>
    <row r="147" spans="1:10" s="111" customFormat="1" x14ac:dyDescent="0.2">
      <c r="B147" s="117"/>
      <c r="C147" s="112" t="s">
        <v>178</v>
      </c>
      <c r="D147" s="112" t="s">
        <v>162</v>
      </c>
      <c r="E147" s="112" t="s">
        <v>186</v>
      </c>
      <c r="F147" s="112">
        <v>392</v>
      </c>
      <c r="G147" s="348"/>
      <c r="H147" s="92" t="s">
        <v>494</v>
      </c>
      <c r="I147" s="368"/>
    </row>
    <row r="148" spans="1:10" s="111" customFormat="1" x14ac:dyDescent="0.2">
      <c r="B148" s="117"/>
      <c r="C148" s="112" t="s">
        <v>402</v>
      </c>
      <c r="D148" s="112" t="s">
        <v>241</v>
      </c>
      <c r="E148" s="112" t="s">
        <v>51</v>
      </c>
      <c r="F148" s="112">
        <v>207</v>
      </c>
      <c r="G148" s="348"/>
      <c r="H148" s="92"/>
      <c r="I148" s="368"/>
    </row>
    <row r="149" spans="1:10" s="111" customFormat="1" x14ac:dyDescent="0.2">
      <c r="B149" s="117"/>
      <c r="C149" s="112" t="s">
        <v>403</v>
      </c>
      <c r="D149" s="112" t="s">
        <v>414</v>
      </c>
      <c r="E149" s="112" t="s">
        <v>51</v>
      </c>
      <c r="F149" s="112">
        <v>409</v>
      </c>
      <c r="G149" s="348"/>
      <c r="H149" s="92"/>
      <c r="I149" s="368"/>
    </row>
    <row r="150" spans="1:10" s="111" customFormat="1" x14ac:dyDescent="0.2">
      <c r="B150" s="119"/>
      <c r="C150" s="113" t="s">
        <v>413</v>
      </c>
      <c r="D150" s="113" t="s">
        <v>415</v>
      </c>
      <c r="E150" s="113" t="s">
        <v>6</v>
      </c>
      <c r="F150" s="113">
        <v>576</v>
      </c>
      <c r="G150" s="349"/>
      <c r="H150" s="103"/>
      <c r="I150" s="369"/>
    </row>
    <row r="151" spans="1:10" s="111" customFormat="1" x14ac:dyDescent="0.2">
      <c r="B151" s="110">
        <v>29</v>
      </c>
      <c r="C151" s="351" t="s">
        <v>843</v>
      </c>
      <c r="D151" s="351"/>
      <c r="E151" s="351"/>
      <c r="F151" s="351"/>
      <c r="G151" s="347" t="s">
        <v>924</v>
      </c>
      <c r="H151" s="131"/>
      <c r="I151" s="367" t="s">
        <v>780</v>
      </c>
    </row>
    <row r="152" spans="1:10" s="111" customFormat="1" x14ac:dyDescent="0.2">
      <c r="B152" s="117"/>
      <c r="C152" s="112" t="s">
        <v>401</v>
      </c>
      <c r="D152" s="112" t="s">
        <v>404</v>
      </c>
      <c r="E152" s="97" t="s">
        <v>32</v>
      </c>
      <c r="F152" s="112">
        <v>258</v>
      </c>
      <c r="G152" s="348"/>
      <c r="H152" s="122" t="s">
        <v>494</v>
      </c>
      <c r="I152" s="368"/>
    </row>
    <row r="153" spans="1:10" s="111" customFormat="1" ht="33.75" customHeight="1" x14ac:dyDescent="0.2">
      <c r="B153" s="119"/>
      <c r="C153" s="113" t="s">
        <v>409</v>
      </c>
      <c r="D153" s="113" t="s">
        <v>416</v>
      </c>
      <c r="E153" s="113" t="s">
        <v>51</v>
      </c>
      <c r="F153" s="113">
        <v>447</v>
      </c>
      <c r="G153" s="349"/>
      <c r="H153" s="132"/>
      <c r="I153" s="369"/>
    </row>
    <row r="154" spans="1:10" s="111" customFormat="1" x14ac:dyDescent="0.2">
      <c r="A154" s="102"/>
      <c r="B154" s="117">
        <v>30</v>
      </c>
      <c r="C154" s="352" t="s">
        <v>679</v>
      </c>
      <c r="D154" s="352"/>
      <c r="E154" s="352"/>
      <c r="F154" s="352"/>
      <c r="G154" s="345" t="s">
        <v>747</v>
      </c>
      <c r="H154" s="122"/>
      <c r="I154" s="361" t="s">
        <v>782</v>
      </c>
      <c r="J154" s="102"/>
    </row>
    <row r="155" spans="1:10" s="111" customFormat="1" x14ac:dyDescent="0.2">
      <c r="A155" s="102"/>
      <c r="B155" s="117"/>
      <c r="C155" s="112" t="s">
        <v>178</v>
      </c>
      <c r="D155" s="112" t="s">
        <v>138</v>
      </c>
      <c r="E155" s="112" t="s">
        <v>6</v>
      </c>
      <c r="F155" s="112">
        <v>165.4</v>
      </c>
      <c r="G155" s="345"/>
      <c r="H155" s="122" t="s">
        <v>494</v>
      </c>
      <c r="I155" s="361"/>
      <c r="J155" s="102"/>
    </row>
    <row r="156" spans="1:10" s="111" customFormat="1" x14ac:dyDescent="0.2">
      <c r="A156" s="102"/>
      <c r="B156" s="117"/>
      <c r="C156" s="112" t="s">
        <v>19</v>
      </c>
      <c r="D156" s="112" t="s">
        <v>417</v>
      </c>
      <c r="E156" s="112" t="s">
        <v>6</v>
      </c>
      <c r="F156" s="112">
        <v>83.3</v>
      </c>
      <c r="G156" s="345"/>
      <c r="H156" s="122"/>
      <c r="I156" s="361"/>
      <c r="J156" s="102"/>
    </row>
    <row r="157" spans="1:10" s="111" customFormat="1" ht="19.5" customHeight="1" x14ac:dyDescent="0.2">
      <c r="A157" s="102"/>
      <c r="B157" s="117"/>
      <c r="C157" s="112" t="s">
        <v>20</v>
      </c>
      <c r="D157" s="112" t="s">
        <v>418</v>
      </c>
      <c r="E157" s="112" t="s">
        <v>6</v>
      </c>
      <c r="F157" s="112">
        <v>12.2</v>
      </c>
      <c r="G157" s="345"/>
      <c r="H157" s="122"/>
      <c r="I157" s="362"/>
      <c r="J157" s="102"/>
    </row>
    <row r="158" spans="1:10" s="111" customFormat="1" x14ac:dyDescent="0.2">
      <c r="B158" s="110">
        <v>31</v>
      </c>
      <c r="C158" s="351" t="s">
        <v>844</v>
      </c>
      <c r="D158" s="351"/>
      <c r="E158" s="351"/>
      <c r="F158" s="351"/>
      <c r="G158" s="347" t="s">
        <v>926</v>
      </c>
      <c r="H158" s="104"/>
      <c r="I158" s="360" t="s">
        <v>780</v>
      </c>
    </row>
    <row r="159" spans="1:10" s="111" customFormat="1" x14ac:dyDescent="0.2">
      <c r="B159" s="117"/>
      <c r="C159" s="112" t="s">
        <v>154</v>
      </c>
      <c r="D159" s="112" t="s">
        <v>162</v>
      </c>
      <c r="E159" s="97" t="s">
        <v>32</v>
      </c>
      <c r="F159" s="112">
        <v>466</v>
      </c>
      <c r="G159" s="348"/>
      <c r="H159" s="92" t="s">
        <v>494</v>
      </c>
      <c r="I159" s="361"/>
    </row>
    <row r="160" spans="1:10" s="111" customFormat="1" x14ac:dyDescent="0.2">
      <c r="B160" s="117"/>
      <c r="C160" s="112" t="s">
        <v>278</v>
      </c>
      <c r="D160" s="112" t="s">
        <v>419</v>
      </c>
      <c r="E160" s="97" t="s">
        <v>32</v>
      </c>
      <c r="F160" s="112">
        <v>924</v>
      </c>
      <c r="G160" s="348"/>
      <c r="H160" s="92"/>
      <c r="I160" s="361"/>
    </row>
    <row r="161" spans="1:10" s="111" customFormat="1" x14ac:dyDescent="0.2">
      <c r="B161" s="117"/>
      <c r="C161" s="112" t="s">
        <v>409</v>
      </c>
      <c r="D161" s="112" t="s">
        <v>420</v>
      </c>
      <c r="E161" s="112" t="s">
        <v>51</v>
      </c>
      <c r="F161" s="112">
        <v>748</v>
      </c>
      <c r="G161" s="348"/>
      <c r="H161" s="92"/>
      <c r="I161" s="361"/>
    </row>
    <row r="162" spans="1:10" s="111" customFormat="1" x14ac:dyDescent="0.2">
      <c r="B162" s="119"/>
      <c r="C162" s="113" t="s">
        <v>408</v>
      </c>
      <c r="D162" s="113" t="s">
        <v>421</v>
      </c>
      <c r="E162" s="113" t="s">
        <v>51</v>
      </c>
      <c r="F162" s="113">
        <v>608</v>
      </c>
      <c r="G162" s="349"/>
      <c r="H162" s="103"/>
      <c r="I162" s="362"/>
    </row>
    <row r="163" spans="1:10" s="111" customFormat="1" ht="15" customHeight="1" x14ac:dyDescent="0.2">
      <c r="A163" s="102"/>
      <c r="B163" s="117">
        <v>32</v>
      </c>
      <c r="C163" s="351" t="s">
        <v>682</v>
      </c>
      <c r="D163" s="351"/>
      <c r="E163" s="351"/>
      <c r="F163" s="351"/>
      <c r="G163" s="344" t="s">
        <v>751</v>
      </c>
      <c r="H163" s="122"/>
      <c r="I163" s="360" t="s">
        <v>783</v>
      </c>
      <c r="J163" s="102"/>
    </row>
    <row r="164" spans="1:10" s="111" customFormat="1" x14ac:dyDescent="0.2">
      <c r="A164" s="102"/>
      <c r="B164" s="117"/>
      <c r="C164" s="112" t="s">
        <v>131</v>
      </c>
      <c r="D164" s="112" t="s">
        <v>505</v>
      </c>
      <c r="E164" s="112" t="s">
        <v>186</v>
      </c>
      <c r="F164" s="112">
        <v>866</v>
      </c>
      <c r="G164" s="345"/>
      <c r="H164" s="122" t="s">
        <v>503</v>
      </c>
      <c r="I164" s="361"/>
      <c r="J164" s="102"/>
    </row>
    <row r="165" spans="1:10" s="111" customFormat="1" x14ac:dyDescent="0.2">
      <c r="A165" s="102"/>
      <c r="B165" s="117"/>
      <c r="C165" s="112" t="s">
        <v>131</v>
      </c>
      <c r="D165" s="112" t="s">
        <v>589</v>
      </c>
      <c r="E165" s="112" t="s">
        <v>221</v>
      </c>
      <c r="F165" s="112">
        <v>297</v>
      </c>
      <c r="G165" s="345"/>
      <c r="H165" s="122"/>
      <c r="I165" s="361"/>
      <c r="J165" s="102"/>
    </row>
    <row r="166" spans="1:10" s="111" customFormat="1" x14ac:dyDescent="0.2">
      <c r="A166" s="102"/>
      <c r="B166" s="117"/>
      <c r="C166" s="112" t="s">
        <v>131</v>
      </c>
      <c r="D166" s="112" t="s">
        <v>590</v>
      </c>
      <c r="E166" s="112" t="s">
        <v>221</v>
      </c>
      <c r="F166" s="112">
        <v>161</v>
      </c>
      <c r="G166" s="345"/>
      <c r="H166" s="122"/>
      <c r="I166" s="361"/>
      <c r="J166" s="102"/>
    </row>
    <row r="167" spans="1:10" s="111" customFormat="1" x14ac:dyDescent="0.2">
      <c r="A167" s="102"/>
      <c r="B167" s="117"/>
      <c r="C167" s="112" t="s">
        <v>131</v>
      </c>
      <c r="D167" s="112" t="s">
        <v>591</v>
      </c>
      <c r="E167" s="112" t="s">
        <v>221</v>
      </c>
      <c r="F167" s="112">
        <v>273</v>
      </c>
      <c r="G167" s="346"/>
      <c r="H167" s="122"/>
      <c r="I167" s="362"/>
      <c r="J167" s="102"/>
    </row>
    <row r="168" spans="1:10" s="111" customFormat="1" ht="15" customHeight="1" x14ac:dyDescent="0.2">
      <c r="A168" s="102"/>
      <c r="B168" s="110">
        <v>33</v>
      </c>
      <c r="C168" s="351" t="s">
        <v>682</v>
      </c>
      <c r="D168" s="351"/>
      <c r="E168" s="351"/>
      <c r="F168" s="351"/>
      <c r="G168" s="344" t="s">
        <v>752</v>
      </c>
      <c r="H168" s="104"/>
      <c r="I168" s="360" t="s">
        <v>783</v>
      </c>
      <c r="J168" s="102"/>
    </row>
    <row r="169" spans="1:10" s="111" customFormat="1" x14ac:dyDescent="0.2">
      <c r="A169" s="102"/>
      <c r="B169" s="117"/>
      <c r="C169" s="112" t="s">
        <v>131</v>
      </c>
      <c r="D169" s="112" t="s">
        <v>505</v>
      </c>
      <c r="E169" s="112" t="s">
        <v>221</v>
      </c>
      <c r="F169" s="112">
        <v>109</v>
      </c>
      <c r="G169" s="345"/>
      <c r="H169" s="92" t="s">
        <v>503</v>
      </c>
      <c r="I169" s="361"/>
      <c r="J169" s="102"/>
    </row>
    <row r="170" spans="1:10" s="111" customFormat="1" x14ac:dyDescent="0.2">
      <c r="A170" s="102"/>
      <c r="B170" s="117"/>
      <c r="C170" s="112" t="s">
        <v>131</v>
      </c>
      <c r="D170" s="112" t="s">
        <v>589</v>
      </c>
      <c r="E170" s="112" t="s">
        <v>186</v>
      </c>
      <c r="F170" s="112">
        <v>325</v>
      </c>
      <c r="G170" s="345"/>
      <c r="H170" s="92"/>
      <c r="I170" s="361"/>
      <c r="J170" s="102"/>
    </row>
    <row r="171" spans="1:10" s="111" customFormat="1" x14ac:dyDescent="0.2">
      <c r="A171" s="102"/>
      <c r="B171" s="117"/>
      <c r="C171" s="112" t="s">
        <v>131</v>
      </c>
      <c r="D171" s="112" t="s">
        <v>590</v>
      </c>
      <c r="E171" s="112" t="s">
        <v>221</v>
      </c>
      <c r="F171" s="112">
        <v>27</v>
      </c>
      <c r="G171" s="345"/>
      <c r="H171" s="92"/>
      <c r="I171" s="361"/>
      <c r="J171" s="102"/>
    </row>
    <row r="172" spans="1:10" s="111" customFormat="1" x14ac:dyDescent="0.2">
      <c r="A172" s="102"/>
      <c r="B172" s="119"/>
      <c r="C172" s="113" t="s">
        <v>131</v>
      </c>
      <c r="D172" s="113" t="s">
        <v>591</v>
      </c>
      <c r="E172" s="113" t="s">
        <v>221</v>
      </c>
      <c r="F172" s="113">
        <v>595</v>
      </c>
      <c r="G172" s="346"/>
      <c r="H172" s="103"/>
      <c r="I172" s="362"/>
      <c r="J172" s="102"/>
    </row>
    <row r="173" spans="1:10" ht="11.25" customHeight="1" x14ac:dyDescent="0.2">
      <c r="B173" s="117">
        <v>34</v>
      </c>
      <c r="C173" s="351" t="s">
        <v>821</v>
      </c>
      <c r="D173" s="351"/>
      <c r="E173" s="351"/>
      <c r="F173" s="351"/>
      <c r="G173" s="347" t="s">
        <v>961</v>
      </c>
      <c r="H173" s="126"/>
      <c r="I173" s="360" t="s">
        <v>987</v>
      </c>
    </row>
    <row r="174" spans="1:10" ht="15" customHeight="1" x14ac:dyDescent="0.2">
      <c r="B174" s="117"/>
      <c r="C174" s="112" t="s">
        <v>131</v>
      </c>
      <c r="D174" s="112" t="s">
        <v>23</v>
      </c>
      <c r="E174" s="112" t="s">
        <v>186</v>
      </c>
      <c r="F174" s="112">
        <v>79.099999999999994</v>
      </c>
      <c r="G174" s="348"/>
      <c r="H174" s="122" t="s">
        <v>503</v>
      </c>
      <c r="I174" s="361"/>
    </row>
    <row r="175" spans="1:10" ht="15" customHeight="1" x14ac:dyDescent="0.2">
      <c r="B175" s="117"/>
      <c r="C175" s="112" t="s">
        <v>131</v>
      </c>
      <c r="D175" s="93" t="s">
        <v>501</v>
      </c>
      <c r="E175" s="112" t="s">
        <v>186</v>
      </c>
      <c r="F175" s="112">
        <v>16.5</v>
      </c>
      <c r="G175" s="348"/>
      <c r="H175" s="126"/>
      <c r="I175" s="361"/>
    </row>
    <row r="176" spans="1:10" ht="15" customHeight="1" x14ac:dyDescent="0.2">
      <c r="B176" s="117"/>
      <c r="C176" s="112" t="s">
        <v>131</v>
      </c>
      <c r="D176" s="93" t="s">
        <v>219</v>
      </c>
      <c r="E176" s="112" t="s">
        <v>186</v>
      </c>
      <c r="F176" s="112">
        <v>1.3</v>
      </c>
      <c r="G176" s="348"/>
      <c r="H176" s="126"/>
      <c r="I176" s="361"/>
    </row>
    <row r="177" spans="2:9" ht="15" customHeight="1" x14ac:dyDescent="0.2">
      <c r="B177" s="117"/>
      <c r="C177" s="112" t="s">
        <v>131</v>
      </c>
      <c r="D177" s="112" t="s">
        <v>502</v>
      </c>
      <c r="E177" s="112" t="s">
        <v>186</v>
      </c>
      <c r="F177" s="112">
        <v>42.6</v>
      </c>
      <c r="G177" s="349"/>
      <c r="H177" s="126"/>
      <c r="I177" s="362"/>
    </row>
    <row r="178" spans="2:9" ht="15" customHeight="1" x14ac:dyDescent="0.2">
      <c r="B178" s="110">
        <v>35</v>
      </c>
      <c r="C178" s="351" t="s">
        <v>821</v>
      </c>
      <c r="D178" s="351"/>
      <c r="E178" s="351"/>
      <c r="F178" s="351"/>
      <c r="G178" s="347" t="s">
        <v>892</v>
      </c>
      <c r="H178" s="109"/>
      <c r="I178" s="360" t="s">
        <v>987</v>
      </c>
    </row>
    <row r="179" spans="2:9" ht="15" customHeight="1" x14ac:dyDescent="0.2">
      <c r="B179" s="117"/>
      <c r="C179" s="112" t="s">
        <v>131</v>
      </c>
      <c r="D179" s="112" t="s">
        <v>23</v>
      </c>
      <c r="E179" s="97" t="s">
        <v>32</v>
      </c>
      <c r="F179" s="112">
        <v>23.7</v>
      </c>
      <c r="G179" s="348"/>
      <c r="H179" s="92" t="s">
        <v>503</v>
      </c>
      <c r="I179" s="361"/>
    </row>
    <row r="180" spans="2:9" ht="15" customHeight="1" x14ac:dyDescent="0.2">
      <c r="B180" s="117"/>
      <c r="C180" s="112" t="s">
        <v>131</v>
      </c>
      <c r="D180" s="93" t="s">
        <v>501</v>
      </c>
      <c r="E180" s="97" t="s">
        <v>32</v>
      </c>
      <c r="F180" s="112">
        <v>76.599999999999994</v>
      </c>
      <c r="G180" s="348"/>
      <c r="H180" s="94"/>
      <c r="I180" s="361"/>
    </row>
    <row r="181" spans="2:9" ht="15" customHeight="1" x14ac:dyDescent="0.2">
      <c r="B181" s="117"/>
      <c r="C181" s="112" t="s">
        <v>131</v>
      </c>
      <c r="D181" s="93" t="s">
        <v>219</v>
      </c>
      <c r="E181" s="97" t="s">
        <v>32</v>
      </c>
      <c r="F181" s="112">
        <v>41</v>
      </c>
      <c r="G181" s="348"/>
      <c r="H181" s="94"/>
      <c r="I181" s="361"/>
    </row>
    <row r="182" spans="2:9" ht="15" customHeight="1" x14ac:dyDescent="0.2">
      <c r="B182" s="119"/>
      <c r="C182" s="113" t="s">
        <v>131</v>
      </c>
      <c r="D182" s="113" t="s">
        <v>502</v>
      </c>
      <c r="E182" s="100" t="s">
        <v>32</v>
      </c>
      <c r="F182" s="113">
        <v>19.2</v>
      </c>
      <c r="G182" s="349"/>
      <c r="H182" s="95"/>
      <c r="I182" s="362"/>
    </row>
    <row r="183" spans="2:9" x14ac:dyDescent="0.2">
      <c r="B183" s="110">
        <v>36</v>
      </c>
      <c r="C183" s="350" t="s">
        <v>821</v>
      </c>
      <c r="D183" s="350"/>
      <c r="E183" s="350"/>
      <c r="F183" s="350"/>
      <c r="G183" s="347" t="s">
        <v>946</v>
      </c>
      <c r="H183" s="109"/>
      <c r="I183" s="354" t="s">
        <v>988</v>
      </c>
    </row>
    <row r="184" spans="2:9" x14ac:dyDescent="0.2">
      <c r="B184" s="117"/>
      <c r="C184" s="112" t="s">
        <v>178</v>
      </c>
      <c r="D184" s="112" t="s">
        <v>131</v>
      </c>
      <c r="E184" s="112" t="s">
        <v>305</v>
      </c>
      <c r="F184" s="112">
        <v>25.9</v>
      </c>
      <c r="G184" s="348"/>
      <c r="H184" s="92" t="s">
        <v>566</v>
      </c>
      <c r="I184" s="355"/>
    </row>
    <row r="185" spans="2:9" ht="36.75" customHeight="1" x14ac:dyDescent="0.2">
      <c r="B185" s="119"/>
      <c r="C185" s="113" t="s">
        <v>245</v>
      </c>
      <c r="D185" s="113" t="s">
        <v>131</v>
      </c>
      <c r="E185" s="113" t="s">
        <v>6</v>
      </c>
      <c r="F185" s="113">
        <v>155.6</v>
      </c>
      <c r="G185" s="349"/>
      <c r="H185" s="95"/>
      <c r="I185" s="356"/>
    </row>
  </sheetData>
  <mergeCells count="108">
    <mergeCell ref="C178:F178"/>
    <mergeCell ref="G178:G182"/>
    <mergeCell ref="I178:I182"/>
    <mergeCell ref="C183:F183"/>
    <mergeCell ref="G183:G185"/>
    <mergeCell ref="I183:I185"/>
    <mergeCell ref="C173:F173"/>
    <mergeCell ref="G173:G177"/>
    <mergeCell ref="I173:I177"/>
    <mergeCell ref="C168:F168"/>
    <mergeCell ref="G168:G172"/>
    <mergeCell ref="I168:I172"/>
    <mergeCell ref="C158:F158"/>
    <mergeCell ref="G158:G162"/>
    <mergeCell ref="I158:I162"/>
    <mergeCell ref="C163:F163"/>
    <mergeCell ref="G163:G167"/>
    <mergeCell ref="I163:I167"/>
    <mergeCell ref="C154:F154"/>
    <mergeCell ref="G154:G157"/>
    <mergeCell ref="I154:I157"/>
    <mergeCell ref="C146:F146"/>
    <mergeCell ref="G146:G150"/>
    <mergeCell ref="I146:I150"/>
    <mergeCell ref="C151:F151"/>
    <mergeCell ref="G151:G153"/>
    <mergeCell ref="I151:I153"/>
    <mergeCell ref="C137:F137"/>
    <mergeCell ref="G137:G141"/>
    <mergeCell ref="I137:I141"/>
    <mergeCell ref="C142:F142"/>
    <mergeCell ref="G142:G145"/>
    <mergeCell ref="I142:I145"/>
    <mergeCell ref="C126:F126"/>
    <mergeCell ref="G126:G131"/>
    <mergeCell ref="I126:I131"/>
    <mergeCell ref="C132:F132"/>
    <mergeCell ref="G132:G136"/>
    <mergeCell ref="I132:I136"/>
    <mergeCell ref="C110:F110"/>
    <mergeCell ref="G110:G118"/>
    <mergeCell ref="I110:I118"/>
    <mergeCell ref="C119:G119"/>
    <mergeCell ref="I119:I125"/>
    <mergeCell ref="G120:G125"/>
    <mergeCell ref="C98:F98"/>
    <mergeCell ref="G98:G103"/>
    <mergeCell ref="I98:I103"/>
    <mergeCell ref="C104:F104"/>
    <mergeCell ref="G104:G109"/>
    <mergeCell ref="I104:I109"/>
    <mergeCell ref="C84:F84"/>
    <mergeCell ref="G84:G89"/>
    <mergeCell ref="I84:I89"/>
    <mergeCell ref="C90:F90"/>
    <mergeCell ref="G90:G97"/>
    <mergeCell ref="I90:I97"/>
    <mergeCell ref="C78:F78"/>
    <mergeCell ref="G78:G80"/>
    <mergeCell ref="I78:I80"/>
    <mergeCell ref="C81:F81"/>
    <mergeCell ref="G81:G83"/>
    <mergeCell ref="I81:I83"/>
    <mergeCell ref="C72:F72"/>
    <mergeCell ref="G72:G74"/>
    <mergeCell ref="I72:I74"/>
    <mergeCell ref="C75:F75"/>
    <mergeCell ref="G75:G77"/>
    <mergeCell ref="I75:I77"/>
    <mergeCell ref="C66:F66"/>
    <mergeCell ref="G66:G68"/>
    <mergeCell ref="I66:I68"/>
    <mergeCell ref="C69:F69"/>
    <mergeCell ref="G69:G71"/>
    <mergeCell ref="I69:I71"/>
    <mergeCell ref="C61:F61"/>
    <mergeCell ref="G61:G65"/>
    <mergeCell ref="I61:I65"/>
    <mergeCell ref="C49:F49"/>
    <mergeCell ref="G49:G55"/>
    <mergeCell ref="I49:I55"/>
    <mergeCell ref="C56:F56"/>
    <mergeCell ref="G56:G60"/>
    <mergeCell ref="I56:I60"/>
    <mergeCell ref="C39:F39"/>
    <mergeCell ref="G39:G41"/>
    <mergeCell ref="I39:I41"/>
    <mergeCell ref="C42:F42"/>
    <mergeCell ref="G42:G48"/>
    <mergeCell ref="I42:I48"/>
    <mergeCell ref="C35:H35"/>
    <mergeCell ref="I35:I38"/>
    <mergeCell ref="G36:G38"/>
    <mergeCell ref="C10:F10"/>
    <mergeCell ref="G10:G16"/>
    <mergeCell ref="I10:I16"/>
    <mergeCell ref="C3:F3"/>
    <mergeCell ref="G3:G9"/>
    <mergeCell ref="I3:I9"/>
    <mergeCell ref="C31:H31"/>
    <mergeCell ref="I31:I34"/>
    <mergeCell ref="G32:G34"/>
    <mergeCell ref="C17:F17"/>
    <mergeCell ref="G17:G23"/>
    <mergeCell ref="I17:I23"/>
    <mergeCell ref="C24:F24"/>
    <mergeCell ref="G24:G30"/>
    <mergeCell ref="I24:I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54DA-7219-4DE8-8B9F-BD85FAA2F595}">
  <dimension ref="A1:N95"/>
  <sheetViews>
    <sheetView topLeftCell="A76" workbookViewId="0">
      <selection activeCell="G117" sqref="G117"/>
    </sheetView>
  </sheetViews>
  <sheetFormatPr defaultColWidth="9.140625" defaultRowHeight="11.25" x14ac:dyDescent="0.2"/>
  <cols>
    <col min="1" max="1" width="9.140625" style="87"/>
    <col min="2" max="2" width="5.85546875" style="87" customWidth="1"/>
    <col min="3" max="3" width="6.140625" style="87" customWidth="1"/>
    <col min="4" max="4" width="7.85546875" style="87" customWidth="1"/>
    <col min="5" max="5" width="25.140625" style="87" customWidth="1"/>
    <col min="6" max="6" width="9.140625" style="87" customWidth="1"/>
    <col min="7" max="7" width="18.42578125" style="87" customWidth="1"/>
    <col min="8" max="8" width="5" style="87" customWidth="1"/>
    <col min="9" max="9" width="6.140625" style="87" customWidth="1"/>
    <col min="10" max="11" width="9.140625" style="87"/>
    <col min="12" max="12" width="12.140625" style="87" customWidth="1"/>
    <col min="13" max="16384" width="9.140625" style="87"/>
  </cols>
  <sheetData>
    <row r="1" spans="1:14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</row>
    <row r="2" spans="1:14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114"/>
    </row>
    <row r="3" spans="1:14" s="111" customFormat="1" x14ac:dyDescent="0.2">
      <c r="B3" s="110">
        <v>37</v>
      </c>
      <c r="C3" s="351" t="s">
        <v>810</v>
      </c>
      <c r="D3" s="363"/>
      <c r="E3" s="363"/>
      <c r="F3" s="363"/>
      <c r="G3" s="347" t="s">
        <v>880</v>
      </c>
      <c r="H3" s="104"/>
      <c r="I3" s="354" t="s">
        <v>780</v>
      </c>
      <c r="N3" s="114" t="s">
        <v>967</v>
      </c>
    </row>
    <row r="4" spans="1:14" s="111" customFormat="1" x14ac:dyDescent="0.2">
      <c r="B4" s="117"/>
      <c r="C4" s="112" t="s">
        <v>17</v>
      </c>
      <c r="D4" s="112" t="s">
        <v>145</v>
      </c>
      <c r="E4" s="112" t="s">
        <v>186</v>
      </c>
      <c r="F4" s="112">
        <v>56</v>
      </c>
      <c r="G4" s="348"/>
      <c r="H4" s="92" t="s">
        <v>234</v>
      </c>
      <c r="I4" s="355"/>
      <c r="N4" s="114" t="s">
        <v>968</v>
      </c>
    </row>
    <row r="5" spans="1:14" s="111" customFormat="1" x14ac:dyDescent="0.2">
      <c r="B5" s="117"/>
      <c r="C5" s="112" t="s">
        <v>231</v>
      </c>
      <c r="D5" s="112" t="s">
        <v>233</v>
      </c>
      <c r="E5" s="112" t="s">
        <v>186</v>
      </c>
      <c r="F5" s="112">
        <v>6.4</v>
      </c>
      <c r="G5" s="348"/>
      <c r="H5" s="92"/>
      <c r="I5" s="355"/>
      <c r="N5" s="114" t="s">
        <v>969</v>
      </c>
    </row>
    <row r="6" spans="1:14" s="111" customFormat="1" ht="23.25" customHeight="1" x14ac:dyDescent="0.2">
      <c r="B6" s="119"/>
      <c r="C6" s="113" t="s">
        <v>232</v>
      </c>
      <c r="D6" s="113" t="s">
        <v>123</v>
      </c>
      <c r="E6" s="113" t="s">
        <v>186</v>
      </c>
      <c r="F6" s="113">
        <v>5.8</v>
      </c>
      <c r="G6" s="349"/>
      <c r="H6" s="103"/>
      <c r="I6" s="356"/>
      <c r="N6" s="87" t="s">
        <v>970</v>
      </c>
    </row>
    <row r="7" spans="1:14" s="111" customFormat="1" x14ac:dyDescent="0.2">
      <c r="B7" s="117">
        <v>38</v>
      </c>
      <c r="C7" s="351" t="s">
        <v>810</v>
      </c>
      <c r="D7" s="363"/>
      <c r="E7" s="363"/>
      <c r="F7" s="363"/>
      <c r="G7" s="347" t="s">
        <v>881</v>
      </c>
      <c r="H7" s="122"/>
      <c r="I7" s="367" t="s">
        <v>780</v>
      </c>
      <c r="N7" s="87" t="s">
        <v>971</v>
      </c>
    </row>
    <row r="8" spans="1:14" s="111" customFormat="1" x14ac:dyDescent="0.2">
      <c r="B8" s="117"/>
      <c r="C8" s="112" t="s">
        <v>17</v>
      </c>
      <c r="D8" s="112" t="s">
        <v>36</v>
      </c>
      <c r="E8" s="112" t="s">
        <v>186</v>
      </c>
      <c r="F8" s="112">
        <v>62.8</v>
      </c>
      <c r="G8" s="348"/>
      <c r="H8" s="122" t="s">
        <v>234</v>
      </c>
      <c r="I8" s="368"/>
      <c r="N8" s="87" t="s">
        <v>973</v>
      </c>
    </row>
    <row r="9" spans="1:14" s="111" customFormat="1" ht="36.75" customHeight="1" x14ac:dyDescent="0.2">
      <c r="B9" s="119"/>
      <c r="C9" s="112" t="s">
        <v>235</v>
      </c>
      <c r="D9" s="112" t="s">
        <v>236</v>
      </c>
      <c r="E9" s="112" t="s">
        <v>186</v>
      </c>
      <c r="F9" s="112">
        <v>4.2</v>
      </c>
      <c r="G9" s="349"/>
      <c r="H9" s="103"/>
      <c r="I9" s="369"/>
      <c r="N9" s="87" t="s">
        <v>975</v>
      </c>
    </row>
    <row r="10" spans="1:14" s="111" customFormat="1" x14ac:dyDescent="0.2">
      <c r="B10" s="117">
        <v>39</v>
      </c>
      <c r="C10" s="351" t="s">
        <v>810</v>
      </c>
      <c r="D10" s="363"/>
      <c r="E10" s="363"/>
      <c r="F10" s="363"/>
      <c r="G10" s="347" t="s">
        <v>883</v>
      </c>
      <c r="H10" s="122"/>
      <c r="I10" s="354" t="s">
        <v>780</v>
      </c>
      <c r="N10" s="87" t="s">
        <v>977</v>
      </c>
    </row>
    <row r="11" spans="1:14" s="111" customFormat="1" x14ac:dyDescent="0.2">
      <c r="B11" s="117"/>
      <c r="C11" s="112" t="s">
        <v>17</v>
      </c>
      <c r="D11" s="93" t="s">
        <v>112</v>
      </c>
      <c r="E11" s="97" t="s">
        <v>32</v>
      </c>
      <c r="F11" s="112">
        <v>121</v>
      </c>
      <c r="G11" s="348"/>
      <c r="H11" s="122" t="s">
        <v>234</v>
      </c>
      <c r="I11" s="355"/>
      <c r="N11" s="87" t="s">
        <v>978</v>
      </c>
    </row>
    <row r="12" spans="1:14" s="111" customFormat="1" x14ac:dyDescent="0.2">
      <c r="B12" s="117"/>
      <c r="C12" s="112" t="s">
        <v>237</v>
      </c>
      <c r="D12" s="112" t="s">
        <v>241</v>
      </c>
      <c r="E12" s="97" t="s">
        <v>32</v>
      </c>
      <c r="F12" s="112">
        <v>25.7</v>
      </c>
      <c r="G12" s="348"/>
      <c r="H12" s="122"/>
      <c r="I12" s="355"/>
      <c r="N12" s="87" t="s">
        <v>979</v>
      </c>
    </row>
    <row r="13" spans="1:14" s="111" customFormat="1" ht="21.75" customHeight="1" x14ac:dyDescent="0.2">
      <c r="B13" s="117"/>
      <c r="C13" s="112" t="s">
        <v>238</v>
      </c>
      <c r="D13" s="112" t="s">
        <v>242</v>
      </c>
      <c r="E13" s="97" t="s">
        <v>32</v>
      </c>
      <c r="F13" s="112">
        <v>34.6</v>
      </c>
      <c r="G13" s="349"/>
      <c r="H13" s="122"/>
      <c r="I13" s="356"/>
      <c r="N13" s="87" t="s">
        <v>980</v>
      </c>
    </row>
    <row r="14" spans="1:14" s="111" customFormat="1" x14ac:dyDescent="0.2">
      <c r="B14" s="110">
        <v>40</v>
      </c>
      <c r="C14" s="351" t="s">
        <v>822</v>
      </c>
      <c r="D14" s="351"/>
      <c r="E14" s="351"/>
      <c r="F14" s="351"/>
      <c r="G14" s="347" t="s">
        <v>884</v>
      </c>
      <c r="H14" s="104"/>
      <c r="I14" s="357" t="s">
        <v>976</v>
      </c>
      <c r="N14" s="87" t="s">
        <v>981</v>
      </c>
    </row>
    <row r="15" spans="1:14" s="111" customFormat="1" x14ac:dyDescent="0.2">
      <c r="B15" s="117"/>
      <c r="C15" s="112" t="s">
        <v>131</v>
      </c>
      <c r="D15" s="112" t="s">
        <v>148</v>
      </c>
      <c r="E15" s="112" t="s">
        <v>283</v>
      </c>
      <c r="F15" s="112">
        <v>7.2</v>
      </c>
      <c r="G15" s="348"/>
      <c r="H15" s="92" t="s">
        <v>291</v>
      </c>
      <c r="I15" s="358"/>
      <c r="N15" s="87" t="s">
        <v>982</v>
      </c>
    </row>
    <row r="16" spans="1:14" s="111" customFormat="1" ht="33" customHeight="1" x14ac:dyDescent="0.2">
      <c r="B16" s="119"/>
      <c r="C16" s="113" t="s">
        <v>131</v>
      </c>
      <c r="D16" s="113" t="s">
        <v>290</v>
      </c>
      <c r="E16" s="100" t="s">
        <v>118</v>
      </c>
      <c r="F16" s="113">
        <v>1.23</v>
      </c>
      <c r="G16" s="349"/>
      <c r="H16" s="103"/>
      <c r="I16" s="359"/>
      <c r="N16" s="87" t="s">
        <v>983</v>
      </c>
    </row>
    <row r="17" spans="1:14" s="111" customFormat="1" x14ac:dyDescent="0.2">
      <c r="B17" s="117">
        <v>41</v>
      </c>
      <c r="C17" s="351" t="s">
        <v>823</v>
      </c>
      <c r="D17" s="351"/>
      <c r="E17" s="351"/>
      <c r="F17" s="351"/>
      <c r="G17" s="347" t="s">
        <v>898</v>
      </c>
      <c r="H17" s="122"/>
      <c r="I17" s="357" t="s">
        <v>976</v>
      </c>
      <c r="N17" s="87" t="s">
        <v>984</v>
      </c>
    </row>
    <row r="18" spans="1:14" s="111" customFormat="1" x14ac:dyDescent="0.2">
      <c r="B18" s="117"/>
      <c r="C18" s="112" t="s">
        <v>131</v>
      </c>
      <c r="D18" s="112" t="s">
        <v>148</v>
      </c>
      <c r="E18" s="97" t="s">
        <v>32</v>
      </c>
      <c r="F18" s="112">
        <v>23</v>
      </c>
      <c r="G18" s="348"/>
      <c r="H18" s="122" t="s">
        <v>291</v>
      </c>
      <c r="I18" s="358"/>
      <c r="N18" s="87" t="s">
        <v>985</v>
      </c>
    </row>
    <row r="19" spans="1:14" s="111" customFormat="1" ht="36" customHeight="1" x14ac:dyDescent="0.2">
      <c r="B19" s="117"/>
      <c r="C19" s="112" t="s">
        <v>131</v>
      </c>
      <c r="D19" s="112" t="s">
        <v>290</v>
      </c>
      <c r="E19" s="97" t="s">
        <v>32</v>
      </c>
      <c r="F19" s="112">
        <v>7.1</v>
      </c>
      <c r="G19" s="349"/>
      <c r="H19" s="122"/>
      <c r="I19" s="359"/>
      <c r="N19" s="87" t="s">
        <v>986</v>
      </c>
    </row>
    <row r="20" spans="1:14" s="111" customFormat="1" x14ac:dyDescent="0.2">
      <c r="B20" s="110">
        <v>42</v>
      </c>
      <c r="C20" s="351" t="s">
        <v>824</v>
      </c>
      <c r="D20" s="351"/>
      <c r="E20" s="351"/>
      <c r="F20" s="351"/>
      <c r="G20" s="347" t="s">
        <v>900</v>
      </c>
      <c r="H20" s="104"/>
      <c r="I20" s="357" t="s">
        <v>775</v>
      </c>
      <c r="N20" s="87"/>
    </row>
    <row r="21" spans="1:14" s="111" customFormat="1" x14ac:dyDescent="0.2">
      <c r="B21" s="117"/>
      <c r="C21" s="112" t="s">
        <v>131</v>
      </c>
      <c r="D21" s="112" t="s">
        <v>295</v>
      </c>
      <c r="E21" s="112" t="s">
        <v>194</v>
      </c>
      <c r="F21" s="112">
        <v>0.3</v>
      </c>
      <c r="G21" s="348"/>
      <c r="H21" s="92" t="s">
        <v>291</v>
      </c>
      <c r="I21" s="358"/>
      <c r="N21" s="87" t="s">
        <v>991</v>
      </c>
    </row>
    <row r="22" spans="1:14" s="111" customFormat="1" x14ac:dyDescent="0.2">
      <c r="B22" s="117"/>
      <c r="C22" s="112" t="s">
        <v>131</v>
      </c>
      <c r="D22" s="112" t="s">
        <v>296</v>
      </c>
      <c r="E22" s="112" t="s">
        <v>194</v>
      </c>
      <c r="F22" s="112">
        <v>4.4000000000000004</v>
      </c>
      <c r="G22" s="348"/>
      <c r="H22" s="92"/>
      <c r="I22" s="358"/>
    </row>
    <row r="23" spans="1:14" s="111" customFormat="1" ht="24" customHeight="1" x14ac:dyDescent="0.2">
      <c r="B23" s="119"/>
      <c r="C23" s="113" t="s">
        <v>131</v>
      </c>
      <c r="D23" s="113" t="s">
        <v>297</v>
      </c>
      <c r="E23" s="113" t="s">
        <v>194</v>
      </c>
      <c r="F23" s="113">
        <v>0.2</v>
      </c>
      <c r="G23" s="349"/>
      <c r="H23" s="103"/>
      <c r="I23" s="359"/>
    </row>
    <row r="24" spans="1:14" s="111" customFormat="1" x14ac:dyDescent="0.2">
      <c r="B24" s="117">
        <v>43</v>
      </c>
      <c r="C24" s="351" t="s">
        <v>824</v>
      </c>
      <c r="D24" s="351"/>
      <c r="E24" s="351"/>
      <c r="F24" s="351"/>
      <c r="G24" s="347" t="s">
        <v>901</v>
      </c>
      <c r="H24" s="122"/>
      <c r="I24" s="357" t="s">
        <v>775</v>
      </c>
    </row>
    <row r="25" spans="1:14" s="111" customFormat="1" x14ac:dyDescent="0.2">
      <c r="B25" s="117"/>
      <c r="C25" s="112" t="s">
        <v>131</v>
      </c>
      <c r="D25" s="112" t="s">
        <v>295</v>
      </c>
      <c r="E25" s="112" t="s">
        <v>6</v>
      </c>
      <c r="F25" s="112">
        <v>1.7</v>
      </c>
      <c r="G25" s="348"/>
      <c r="H25" s="122" t="s">
        <v>291</v>
      </c>
      <c r="I25" s="358"/>
    </row>
    <row r="26" spans="1:14" s="111" customFormat="1" x14ac:dyDescent="0.2">
      <c r="B26" s="117"/>
      <c r="C26" s="112" t="s">
        <v>131</v>
      </c>
      <c r="D26" s="112" t="s">
        <v>296</v>
      </c>
      <c r="E26" s="112" t="s">
        <v>6</v>
      </c>
      <c r="F26" s="112">
        <v>2.9</v>
      </c>
      <c r="G26" s="348"/>
      <c r="H26" s="122"/>
      <c r="I26" s="358"/>
    </row>
    <row r="27" spans="1:14" s="111" customFormat="1" ht="22.5" customHeight="1" x14ac:dyDescent="0.2">
      <c r="B27" s="117"/>
      <c r="C27" s="112" t="s">
        <v>131</v>
      </c>
      <c r="D27" s="112" t="s">
        <v>297</v>
      </c>
      <c r="E27" s="112" t="s">
        <v>6</v>
      </c>
      <c r="F27" s="112">
        <v>4.5</v>
      </c>
      <c r="G27" s="349"/>
      <c r="H27" s="122"/>
      <c r="I27" s="359"/>
    </row>
    <row r="28" spans="1:14" s="111" customFormat="1" x14ac:dyDescent="0.2">
      <c r="B28" s="110">
        <v>44</v>
      </c>
      <c r="C28" s="351" t="s">
        <v>825</v>
      </c>
      <c r="D28" s="351"/>
      <c r="E28" s="351"/>
      <c r="F28" s="351"/>
      <c r="G28" s="347" t="s">
        <v>902</v>
      </c>
      <c r="H28" s="104"/>
      <c r="I28" s="357" t="s">
        <v>976</v>
      </c>
    </row>
    <row r="29" spans="1:14" s="111" customFormat="1" x14ac:dyDescent="0.2">
      <c r="B29" s="117"/>
      <c r="C29" s="112" t="s">
        <v>131</v>
      </c>
      <c r="D29" s="112" t="s">
        <v>148</v>
      </c>
      <c r="E29" s="112" t="s">
        <v>194</v>
      </c>
      <c r="F29" s="112">
        <v>28.5</v>
      </c>
      <c r="G29" s="348"/>
      <c r="H29" s="92" t="s">
        <v>291</v>
      </c>
      <c r="I29" s="358"/>
    </row>
    <row r="30" spans="1:14" s="111" customFormat="1" ht="35.25" customHeight="1" x14ac:dyDescent="0.2">
      <c r="B30" s="119"/>
      <c r="C30" s="113" t="s">
        <v>131</v>
      </c>
      <c r="D30" s="113" t="s">
        <v>290</v>
      </c>
      <c r="E30" s="113" t="s">
        <v>194</v>
      </c>
      <c r="F30" s="113">
        <v>56.3</v>
      </c>
      <c r="G30" s="349"/>
      <c r="H30" s="103"/>
      <c r="I30" s="359"/>
    </row>
    <row r="31" spans="1:14" s="124" customFormat="1" ht="11.25" customHeight="1" x14ac:dyDescent="0.2">
      <c r="A31" s="112"/>
      <c r="B31" s="117">
        <v>45</v>
      </c>
      <c r="C31" s="352" t="s">
        <v>668</v>
      </c>
      <c r="D31" s="352"/>
      <c r="E31" s="352"/>
      <c r="F31" s="352"/>
      <c r="G31" s="345" t="s">
        <v>737</v>
      </c>
      <c r="H31" s="122"/>
      <c r="I31" s="357" t="s">
        <v>989</v>
      </c>
      <c r="J31" s="112"/>
    </row>
    <row r="32" spans="1:14" s="111" customFormat="1" x14ac:dyDescent="0.2">
      <c r="A32" s="102"/>
      <c r="B32" s="117"/>
      <c r="C32" s="112" t="s">
        <v>17</v>
      </c>
      <c r="D32" s="112" t="s">
        <v>78</v>
      </c>
      <c r="E32" s="112" t="s">
        <v>6</v>
      </c>
      <c r="F32" s="112">
        <v>110</v>
      </c>
      <c r="G32" s="345"/>
      <c r="H32" s="122" t="s">
        <v>346</v>
      </c>
      <c r="I32" s="358"/>
      <c r="J32" s="102"/>
    </row>
    <row r="33" spans="1:10" s="111" customFormat="1" ht="33" customHeight="1" x14ac:dyDescent="0.2">
      <c r="A33" s="102"/>
      <c r="B33" s="117"/>
      <c r="C33" s="112" t="s">
        <v>235</v>
      </c>
      <c r="D33" s="93" t="s">
        <v>356</v>
      </c>
      <c r="E33" s="112" t="s">
        <v>194</v>
      </c>
      <c r="F33" s="112">
        <v>153</v>
      </c>
      <c r="G33" s="345"/>
      <c r="H33" s="122"/>
      <c r="I33" s="359"/>
      <c r="J33" s="102"/>
    </row>
    <row r="34" spans="1:10" s="111" customFormat="1" x14ac:dyDescent="0.2">
      <c r="A34" s="102"/>
      <c r="B34" s="110">
        <v>46</v>
      </c>
      <c r="C34" s="351" t="s">
        <v>669</v>
      </c>
      <c r="D34" s="351"/>
      <c r="E34" s="351"/>
      <c r="F34" s="351"/>
      <c r="G34" s="344" t="s">
        <v>915</v>
      </c>
      <c r="H34" s="104"/>
      <c r="I34" s="360" t="s">
        <v>989</v>
      </c>
      <c r="J34" s="102"/>
    </row>
    <row r="35" spans="1:10" s="111" customFormat="1" x14ac:dyDescent="0.2">
      <c r="A35" s="102"/>
      <c r="B35" s="117"/>
      <c r="C35" s="112" t="s">
        <v>17</v>
      </c>
      <c r="D35" s="112" t="s">
        <v>36</v>
      </c>
      <c r="E35" s="112" t="s">
        <v>6</v>
      </c>
      <c r="F35" s="112">
        <v>22</v>
      </c>
      <c r="G35" s="345"/>
      <c r="H35" s="92" t="s">
        <v>346</v>
      </c>
      <c r="I35" s="361"/>
      <c r="J35" s="102"/>
    </row>
    <row r="36" spans="1:10" s="111" customFormat="1" x14ac:dyDescent="0.2">
      <c r="A36" s="102"/>
      <c r="B36" s="117"/>
      <c r="C36" s="112" t="s">
        <v>19</v>
      </c>
      <c r="D36" s="112" t="s">
        <v>359</v>
      </c>
      <c r="E36" s="112" t="s">
        <v>59</v>
      </c>
      <c r="F36" s="112">
        <v>9.1999999999999993</v>
      </c>
      <c r="G36" s="345"/>
      <c r="H36" s="92"/>
      <c r="I36" s="361"/>
      <c r="J36" s="102"/>
    </row>
    <row r="37" spans="1:10" s="111" customFormat="1" x14ac:dyDescent="0.2">
      <c r="A37" s="102"/>
      <c r="B37" s="117"/>
      <c r="C37" s="112" t="s">
        <v>357</v>
      </c>
      <c r="D37" s="112" t="s">
        <v>360</v>
      </c>
      <c r="E37" s="112" t="s">
        <v>59</v>
      </c>
      <c r="F37" s="112">
        <v>6.1</v>
      </c>
      <c r="G37" s="345"/>
      <c r="H37" s="92"/>
      <c r="I37" s="361"/>
      <c r="J37" s="102"/>
    </row>
    <row r="38" spans="1:10" s="111" customFormat="1" x14ac:dyDescent="0.2">
      <c r="A38" s="102"/>
      <c r="B38" s="119"/>
      <c r="C38" s="113" t="s">
        <v>358</v>
      </c>
      <c r="D38" s="113" t="s">
        <v>361</v>
      </c>
      <c r="E38" s="113" t="s">
        <v>59</v>
      </c>
      <c r="F38" s="113">
        <v>8</v>
      </c>
      <c r="G38" s="346"/>
      <c r="H38" s="103"/>
      <c r="I38" s="362"/>
      <c r="J38" s="102"/>
    </row>
    <row r="39" spans="1:10" s="111" customFormat="1" x14ac:dyDescent="0.2">
      <c r="A39" s="102"/>
      <c r="B39" s="117">
        <v>47</v>
      </c>
      <c r="C39" s="352" t="s">
        <v>670</v>
      </c>
      <c r="D39" s="352"/>
      <c r="E39" s="352"/>
      <c r="F39" s="352"/>
      <c r="G39" s="345" t="s">
        <v>916</v>
      </c>
      <c r="H39" s="122"/>
      <c r="I39" s="360" t="s">
        <v>989</v>
      </c>
      <c r="J39" s="102"/>
    </row>
    <row r="40" spans="1:10" s="111" customFormat="1" x14ac:dyDescent="0.2">
      <c r="A40" s="102"/>
      <c r="B40" s="117"/>
      <c r="C40" s="112" t="s">
        <v>178</v>
      </c>
      <c r="D40" s="112" t="s">
        <v>364</v>
      </c>
      <c r="E40" s="112" t="s">
        <v>194</v>
      </c>
      <c r="F40" s="112">
        <v>16.8</v>
      </c>
      <c r="G40" s="345"/>
      <c r="H40" s="122" t="s">
        <v>346</v>
      </c>
      <c r="I40" s="361"/>
      <c r="J40" s="102"/>
    </row>
    <row r="41" spans="1:10" s="111" customFormat="1" x14ac:dyDescent="0.2">
      <c r="A41" s="102"/>
      <c r="B41" s="117"/>
      <c r="C41" s="112" t="s">
        <v>19</v>
      </c>
      <c r="D41" s="112" t="s">
        <v>365</v>
      </c>
      <c r="E41" s="112" t="s">
        <v>194</v>
      </c>
      <c r="F41" s="112">
        <v>6.7</v>
      </c>
      <c r="G41" s="345"/>
      <c r="H41" s="122"/>
      <c r="I41" s="361"/>
      <c r="J41" s="102"/>
    </row>
    <row r="42" spans="1:10" s="111" customFormat="1" x14ac:dyDescent="0.2">
      <c r="A42" s="102"/>
      <c r="B42" s="117"/>
      <c r="C42" s="112" t="s">
        <v>235</v>
      </c>
      <c r="D42" s="112" t="s">
        <v>366</v>
      </c>
      <c r="E42" s="112" t="s">
        <v>194</v>
      </c>
      <c r="F42" s="112">
        <v>9.6999999999999993</v>
      </c>
      <c r="G42" s="345"/>
      <c r="H42" s="122"/>
      <c r="I42" s="361"/>
      <c r="J42" s="102"/>
    </row>
    <row r="43" spans="1:10" s="111" customFormat="1" x14ac:dyDescent="0.2">
      <c r="A43" s="102"/>
      <c r="B43" s="117"/>
      <c r="C43" s="112" t="s">
        <v>362</v>
      </c>
      <c r="D43" s="112" t="s">
        <v>367</v>
      </c>
      <c r="E43" s="112" t="s">
        <v>59</v>
      </c>
      <c r="F43" s="112">
        <v>8.6</v>
      </c>
      <c r="G43" s="345"/>
      <c r="H43" s="122"/>
      <c r="I43" s="361"/>
      <c r="J43" s="102"/>
    </row>
    <row r="44" spans="1:10" s="111" customFormat="1" x14ac:dyDescent="0.2">
      <c r="A44" s="102"/>
      <c r="B44" s="119"/>
      <c r="C44" s="112" t="s">
        <v>363</v>
      </c>
      <c r="D44" s="112" t="s">
        <v>368</v>
      </c>
      <c r="E44" s="112" t="s">
        <v>59</v>
      </c>
      <c r="F44" s="112">
        <v>7</v>
      </c>
      <c r="G44" s="345"/>
      <c r="H44" s="103"/>
      <c r="I44" s="362"/>
      <c r="J44" s="102"/>
    </row>
    <row r="45" spans="1:10" s="111" customFormat="1" x14ac:dyDescent="0.2">
      <c r="B45" s="117">
        <v>48</v>
      </c>
      <c r="C45" s="351" t="s">
        <v>845</v>
      </c>
      <c r="D45" s="351"/>
      <c r="E45" s="351"/>
      <c r="F45" s="351"/>
      <c r="G45" s="347" t="s">
        <v>927</v>
      </c>
      <c r="H45" s="122"/>
      <c r="I45" s="367" t="s">
        <v>780</v>
      </c>
    </row>
    <row r="46" spans="1:10" s="111" customFormat="1" x14ac:dyDescent="0.2">
      <c r="B46" s="117"/>
      <c r="C46" s="112" t="s">
        <v>178</v>
      </c>
      <c r="D46" s="112" t="s">
        <v>148</v>
      </c>
      <c r="E46" s="112" t="s">
        <v>194</v>
      </c>
      <c r="F46" s="112">
        <v>133</v>
      </c>
      <c r="G46" s="348"/>
      <c r="H46" s="122" t="s">
        <v>494</v>
      </c>
      <c r="I46" s="368"/>
    </row>
    <row r="47" spans="1:10" s="111" customFormat="1" x14ac:dyDescent="0.2">
      <c r="B47" s="117"/>
      <c r="C47" s="112" t="s">
        <v>409</v>
      </c>
      <c r="D47" s="112" t="s">
        <v>290</v>
      </c>
      <c r="E47" s="112" t="s">
        <v>194</v>
      </c>
      <c r="F47" s="112">
        <v>22</v>
      </c>
      <c r="G47" s="348"/>
      <c r="H47" s="122"/>
      <c r="I47" s="368"/>
    </row>
    <row r="48" spans="1:10" s="111" customFormat="1" ht="21.75" customHeight="1" x14ac:dyDescent="0.2">
      <c r="B48" s="117"/>
      <c r="C48" s="112" t="s">
        <v>408</v>
      </c>
      <c r="D48" s="112" t="s">
        <v>422</v>
      </c>
      <c r="E48" s="112" t="s">
        <v>194</v>
      </c>
      <c r="F48" s="112">
        <v>24</v>
      </c>
      <c r="G48" s="349"/>
      <c r="H48" s="122"/>
      <c r="I48" s="369"/>
    </row>
    <row r="49" spans="2:9" s="111" customFormat="1" x14ac:dyDescent="0.2">
      <c r="B49" s="110">
        <v>49</v>
      </c>
      <c r="C49" s="353" t="s">
        <v>846</v>
      </c>
      <c r="D49" s="353"/>
      <c r="E49" s="353"/>
      <c r="F49" s="353"/>
      <c r="G49" s="347" t="s">
        <v>928</v>
      </c>
      <c r="H49" s="104"/>
      <c r="I49" s="367" t="s">
        <v>780</v>
      </c>
    </row>
    <row r="50" spans="2:9" s="111" customFormat="1" x14ac:dyDescent="0.2">
      <c r="B50" s="117"/>
      <c r="C50" s="112" t="s">
        <v>178</v>
      </c>
      <c r="D50" s="112" t="s">
        <v>133</v>
      </c>
      <c r="E50" s="112" t="s">
        <v>6</v>
      </c>
      <c r="F50" s="112">
        <v>22</v>
      </c>
      <c r="G50" s="348"/>
      <c r="H50" s="92" t="s">
        <v>494</v>
      </c>
      <c r="I50" s="368"/>
    </row>
    <row r="51" spans="2:9" s="111" customFormat="1" x14ac:dyDescent="0.2">
      <c r="B51" s="117"/>
      <c r="C51" s="112" t="s">
        <v>423</v>
      </c>
      <c r="D51" s="112" t="s">
        <v>269</v>
      </c>
      <c r="E51" s="112" t="s">
        <v>6</v>
      </c>
      <c r="F51" s="112">
        <v>21</v>
      </c>
      <c r="G51" s="348"/>
      <c r="H51" s="92"/>
      <c r="I51" s="368"/>
    </row>
    <row r="52" spans="2:9" s="111" customFormat="1" x14ac:dyDescent="0.2">
      <c r="B52" s="117"/>
      <c r="C52" s="112" t="s">
        <v>424</v>
      </c>
      <c r="D52" s="112" t="s">
        <v>428</v>
      </c>
      <c r="E52" s="112" t="s">
        <v>6</v>
      </c>
      <c r="F52" s="112">
        <v>25</v>
      </c>
      <c r="G52" s="348"/>
      <c r="H52" s="92"/>
      <c r="I52" s="368"/>
    </row>
    <row r="53" spans="2:9" s="111" customFormat="1" x14ac:dyDescent="0.2">
      <c r="B53" s="117"/>
      <c r="C53" s="112" t="s">
        <v>126</v>
      </c>
      <c r="D53" s="112" t="s">
        <v>429</v>
      </c>
      <c r="E53" s="112" t="s">
        <v>59</v>
      </c>
      <c r="F53" s="112">
        <v>22</v>
      </c>
      <c r="G53" s="348"/>
      <c r="H53" s="92"/>
      <c r="I53" s="368"/>
    </row>
    <row r="54" spans="2:9" s="111" customFormat="1" x14ac:dyDescent="0.2">
      <c r="B54" s="117"/>
      <c r="C54" s="112" t="s">
        <v>425</v>
      </c>
      <c r="D54" s="112" t="s">
        <v>27</v>
      </c>
      <c r="E54" s="112" t="s">
        <v>194</v>
      </c>
      <c r="F54" s="112">
        <v>5</v>
      </c>
      <c r="G54" s="348"/>
      <c r="H54" s="92"/>
      <c r="I54" s="368"/>
    </row>
    <row r="55" spans="2:9" s="111" customFormat="1" x14ac:dyDescent="0.2">
      <c r="B55" s="117"/>
      <c r="C55" s="112" t="s">
        <v>426</v>
      </c>
      <c r="D55" s="112" t="s">
        <v>430</v>
      </c>
      <c r="E55" s="112" t="s">
        <v>6</v>
      </c>
      <c r="F55" s="112">
        <v>11</v>
      </c>
      <c r="G55" s="348"/>
      <c r="H55" s="92"/>
      <c r="I55" s="368"/>
    </row>
    <row r="56" spans="2:9" s="111" customFormat="1" x14ac:dyDescent="0.2">
      <c r="B56" s="119"/>
      <c r="C56" s="113" t="s">
        <v>427</v>
      </c>
      <c r="D56" s="113" t="s">
        <v>431</v>
      </c>
      <c r="E56" s="113" t="s">
        <v>305</v>
      </c>
      <c r="F56" s="113">
        <v>20</v>
      </c>
      <c r="G56" s="349"/>
      <c r="H56" s="103"/>
      <c r="I56" s="369"/>
    </row>
    <row r="57" spans="2:9" s="111" customFormat="1" x14ac:dyDescent="0.2">
      <c r="B57" s="117">
        <v>50</v>
      </c>
      <c r="C57" s="353" t="s">
        <v>847</v>
      </c>
      <c r="D57" s="353"/>
      <c r="E57" s="353"/>
      <c r="F57" s="353"/>
      <c r="G57" s="347" t="s">
        <v>929</v>
      </c>
      <c r="H57" s="122"/>
      <c r="I57" s="367" t="s">
        <v>780</v>
      </c>
    </row>
    <row r="58" spans="2:9" s="111" customFormat="1" x14ac:dyDescent="0.2">
      <c r="B58" s="117"/>
      <c r="C58" s="112" t="s">
        <v>154</v>
      </c>
      <c r="D58" s="112" t="s">
        <v>162</v>
      </c>
      <c r="E58" s="112" t="s">
        <v>6</v>
      </c>
      <c r="F58" s="112">
        <v>33</v>
      </c>
      <c r="G58" s="348"/>
      <c r="H58" s="122" t="s">
        <v>494</v>
      </c>
      <c r="I58" s="368"/>
    </row>
    <row r="59" spans="2:9" s="111" customFormat="1" x14ac:dyDescent="0.2">
      <c r="B59" s="117"/>
      <c r="C59" s="112" t="s">
        <v>278</v>
      </c>
      <c r="D59" s="112" t="s">
        <v>419</v>
      </c>
      <c r="E59" s="112" t="s">
        <v>194</v>
      </c>
      <c r="F59" s="112">
        <v>21</v>
      </c>
      <c r="G59" s="348"/>
      <c r="H59" s="122"/>
      <c r="I59" s="368"/>
    </row>
    <row r="60" spans="2:9" s="111" customFormat="1" x14ac:dyDescent="0.2">
      <c r="B60" s="117"/>
      <c r="C60" s="112" t="s">
        <v>432</v>
      </c>
      <c r="D60" s="112" t="s">
        <v>433</v>
      </c>
      <c r="E60" s="112" t="s">
        <v>194</v>
      </c>
      <c r="F60" s="112">
        <v>21</v>
      </c>
      <c r="G60" s="348"/>
      <c r="H60" s="122"/>
      <c r="I60" s="368"/>
    </row>
    <row r="61" spans="2:9" s="111" customFormat="1" x14ac:dyDescent="0.2">
      <c r="B61" s="117"/>
      <c r="C61" s="112" t="s">
        <v>126</v>
      </c>
      <c r="D61" s="112" t="s">
        <v>434</v>
      </c>
      <c r="E61" s="112" t="s">
        <v>194</v>
      </c>
      <c r="F61" s="112">
        <v>12</v>
      </c>
      <c r="G61" s="349"/>
      <c r="H61" s="122"/>
      <c r="I61" s="369"/>
    </row>
    <row r="62" spans="2:9" s="111" customFormat="1" x14ac:dyDescent="0.2">
      <c r="B62" s="110">
        <v>51</v>
      </c>
      <c r="C62" s="353" t="s">
        <v>847</v>
      </c>
      <c r="D62" s="353"/>
      <c r="E62" s="353"/>
      <c r="F62" s="353"/>
      <c r="G62" s="347" t="s">
        <v>740</v>
      </c>
      <c r="H62" s="104"/>
      <c r="I62" s="367" t="s">
        <v>780</v>
      </c>
    </row>
    <row r="63" spans="2:9" s="111" customFormat="1" x14ac:dyDescent="0.2">
      <c r="B63" s="117"/>
      <c r="C63" s="112" t="s">
        <v>17</v>
      </c>
      <c r="D63" s="112" t="s">
        <v>162</v>
      </c>
      <c r="E63" s="112" t="s">
        <v>6</v>
      </c>
      <c r="F63" s="112">
        <v>38</v>
      </c>
      <c r="G63" s="348"/>
      <c r="H63" s="92" t="s">
        <v>494</v>
      </c>
      <c r="I63" s="368"/>
    </row>
    <row r="64" spans="2:9" s="111" customFormat="1" x14ac:dyDescent="0.2">
      <c r="B64" s="117"/>
      <c r="C64" s="112" t="s">
        <v>423</v>
      </c>
      <c r="D64" s="112" t="s">
        <v>241</v>
      </c>
      <c r="E64" s="112" t="s">
        <v>6</v>
      </c>
      <c r="F64" s="112">
        <v>11</v>
      </c>
      <c r="G64" s="348"/>
      <c r="H64" s="92"/>
      <c r="I64" s="368"/>
    </row>
    <row r="65" spans="1:10" s="111" customFormat="1" x14ac:dyDescent="0.2">
      <c r="B65" s="117"/>
      <c r="C65" s="112" t="s">
        <v>424</v>
      </c>
      <c r="D65" s="112" t="s">
        <v>414</v>
      </c>
      <c r="E65" s="97" t="s">
        <v>32</v>
      </c>
      <c r="F65" s="112">
        <v>25</v>
      </c>
      <c r="G65" s="348"/>
      <c r="H65" s="92"/>
      <c r="I65" s="368"/>
    </row>
    <row r="66" spans="1:10" s="111" customFormat="1" x14ac:dyDescent="0.2">
      <c r="B66" s="119"/>
      <c r="C66" s="113" t="s">
        <v>435</v>
      </c>
      <c r="D66" s="113" t="s">
        <v>421</v>
      </c>
      <c r="E66" s="113" t="s">
        <v>136</v>
      </c>
      <c r="F66" s="113">
        <v>896</v>
      </c>
      <c r="G66" s="349"/>
      <c r="H66" s="103"/>
      <c r="I66" s="369"/>
    </row>
    <row r="67" spans="1:10" s="111" customFormat="1" x14ac:dyDescent="0.2">
      <c r="B67" s="117">
        <v>52</v>
      </c>
      <c r="C67" s="353" t="s">
        <v>847</v>
      </c>
      <c r="D67" s="353"/>
      <c r="E67" s="353"/>
      <c r="F67" s="353"/>
      <c r="G67" s="347" t="s">
        <v>930</v>
      </c>
      <c r="H67" s="122"/>
      <c r="I67" s="367" t="s">
        <v>780</v>
      </c>
    </row>
    <row r="68" spans="1:10" s="111" customFormat="1" x14ac:dyDescent="0.2">
      <c r="B68" s="117"/>
      <c r="C68" s="112" t="s">
        <v>178</v>
      </c>
      <c r="D68" s="112" t="s">
        <v>162</v>
      </c>
      <c r="E68" s="112" t="s">
        <v>194</v>
      </c>
      <c r="F68" s="112">
        <v>69</v>
      </c>
      <c r="G68" s="348"/>
      <c r="H68" s="122" t="s">
        <v>494</v>
      </c>
      <c r="I68" s="368"/>
    </row>
    <row r="69" spans="1:10" s="111" customFormat="1" x14ac:dyDescent="0.2">
      <c r="B69" s="117"/>
      <c r="C69" s="112" t="s">
        <v>301</v>
      </c>
      <c r="D69" s="112" t="s">
        <v>436</v>
      </c>
      <c r="E69" s="112" t="s">
        <v>194</v>
      </c>
      <c r="F69" s="112">
        <v>23</v>
      </c>
      <c r="G69" s="348"/>
      <c r="H69" s="122"/>
      <c r="I69" s="368"/>
    </row>
    <row r="70" spans="1:10" s="111" customFormat="1" x14ac:dyDescent="0.2">
      <c r="B70" s="117"/>
      <c r="C70" s="112" t="s">
        <v>126</v>
      </c>
      <c r="D70" s="112" t="s">
        <v>437</v>
      </c>
      <c r="E70" s="112" t="s">
        <v>194</v>
      </c>
      <c r="F70" s="112">
        <v>5</v>
      </c>
      <c r="G70" s="348"/>
      <c r="H70" s="122"/>
      <c r="I70" s="368"/>
    </row>
    <row r="71" spans="1:10" s="111" customFormat="1" x14ac:dyDescent="0.2">
      <c r="B71" s="117"/>
      <c r="C71" s="112" t="s">
        <v>425</v>
      </c>
      <c r="D71" s="112" t="s">
        <v>384</v>
      </c>
      <c r="E71" s="112" t="s">
        <v>6</v>
      </c>
      <c r="F71" s="112">
        <v>5</v>
      </c>
      <c r="G71" s="348"/>
      <c r="H71" s="122"/>
      <c r="I71" s="368"/>
    </row>
    <row r="72" spans="1:10" s="111" customFormat="1" x14ac:dyDescent="0.2">
      <c r="B72" s="117"/>
      <c r="C72" s="112" t="s">
        <v>426</v>
      </c>
      <c r="D72" s="112" t="s">
        <v>105</v>
      </c>
      <c r="E72" s="112" t="s">
        <v>136</v>
      </c>
      <c r="F72" s="112">
        <v>83</v>
      </c>
      <c r="G72" s="349"/>
      <c r="H72" s="122"/>
      <c r="I72" s="369"/>
    </row>
    <row r="73" spans="1:10" s="111" customFormat="1" x14ac:dyDescent="0.2">
      <c r="A73" s="102"/>
      <c r="B73" s="110">
        <v>53</v>
      </c>
      <c r="C73" s="351" t="s">
        <v>680</v>
      </c>
      <c r="D73" s="351"/>
      <c r="E73" s="351"/>
      <c r="F73" s="351"/>
      <c r="G73" s="344" t="s">
        <v>749</v>
      </c>
      <c r="H73" s="104"/>
      <c r="I73" s="360" t="s">
        <v>781</v>
      </c>
      <c r="J73" s="102"/>
    </row>
    <row r="74" spans="1:10" s="111" customFormat="1" x14ac:dyDescent="0.2">
      <c r="A74" s="102"/>
      <c r="B74" s="117"/>
      <c r="C74" s="112" t="s">
        <v>178</v>
      </c>
      <c r="D74" s="112" t="s">
        <v>84</v>
      </c>
      <c r="E74" s="112" t="s">
        <v>306</v>
      </c>
      <c r="F74" s="112">
        <v>471.1</v>
      </c>
      <c r="G74" s="345"/>
      <c r="H74" s="92" t="s">
        <v>494</v>
      </c>
      <c r="I74" s="361"/>
      <c r="J74" s="102"/>
    </row>
    <row r="75" spans="1:10" s="111" customFormat="1" x14ac:dyDescent="0.2">
      <c r="A75" s="102"/>
      <c r="B75" s="117"/>
      <c r="C75" s="112" t="s">
        <v>438</v>
      </c>
      <c r="D75" s="93" t="s">
        <v>443</v>
      </c>
      <c r="E75" s="112" t="s">
        <v>306</v>
      </c>
      <c r="F75" s="112">
        <v>450.5</v>
      </c>
      <c r="G75" s="345"/>
      <c r="H75" s="92"/>
      <c r="I75" s="361"/>
      <c r="J75" s="102"/>
    </row>
    <row r="76" spans="1:10" s="111" customFormat="1" x14ac:dyDescent="0.2">
      <c r="A76" s="102"/>
      <c r="B76" s="117"/>
      <c r="C76" s="112" t="s">
        <v>439</v>
      </c>
      <c r="D76" s="112" t="s">
        <v>444</v>
      </c>
      <c r="E76" s="112" t="s">
        <v>6</v>
      </c>
      <c r="F76" s="112">
        <v>396.3</v>
      </c>
      <c r="G76" s="345"/>
      <c r="H76" s="92"/>
      <c r="I76" s="361"/>
      <c r="J76" s="102"/>
    </row>
    <row r="77" spans="1:10" s="111" customFormat="1" x14ac:dyDescent="0.2">
      <c r="A77" s="102"/>
      <c r="B77" s="117"/>
      <c r="C77" s="112" t="s">
        <v>440</v>
      </c>
      <c r="D77" s="112" t="s">
        <v>445</v>
      </c>
      <c r="E77" s="112" t="s">
        <v>306</v>
      </c>
      <c r="F77" s="112">
        <v>353.1</v>
      </c>
      <c r="G77" s="345"/>
      <c r="H77" s="92"/>
      <c r="I77" s="361"/>
      <c r="J77" s="102"/>
    </row>
    <row r="78" spans="1:10" s="111" customFormat="1" x14ac:dyDescent="0.2">
      <c r="A78" s="102"/>
      <c r="B78" s="117"/>
      <c r="C78" s="112" t="s">
        <v>441</v>
      </c>
      <c r="D78" s="112" t="s">
        <v>446</v>
      </c>
      <c r="E78" s="112" t="s">
        <v>194</v>
      </c>
      <c r="F78" s="112">
        <v>508.7</v>
      </c>
      <c r="G78" s="345"/>
      <c r="H78" s="92"/>
      <c r="I78" s="361"/>
      <c r="J78" s="102"/>
    </row>
    <row r="79" spans="1:10" s="111" customFormat="1" x14ac:dyDescent="0.2">
      <c r="A79" s="102"/>
      <c r="B79" s="119"/>
      <c r="C79" s="113" t="s">
        <v>442</v>
      </c>
      <c r="D79" s="113" t="s">
        <v>447</v>
      </c>
      <c r="E79" s="100" t="s">
        <v>32</v>
      </c>
      <c r="F79" s="113">
        <v>134.19999999999999</v>
      </c>
      <c r="G79" s="346"/>
      <c r="H79" s="103"/>
      <c r="I79" s="362"/>
      <c r="J79" s="102"/>
    </row>
    <row r="80" spans="1:10" s="111" customFormat="1" x14ac:dyDescent="0.2">
      <c r="B80" s="110">
        <v>54</v>
      </c>
      <c r="C80" s="351" t="s">
        <v>848</v>
      </c>
      <c r="D80" s="351"/>
      <c r="E80" s="351"/>
      <c r="F80" s="351"/>
      <c r="G80" s="347" t="s">
        <v>931</v>
      </c>
      <c r="H80" s="104"/>
      <c r="I80" s="367" t="s">
        <v>780</v>
      </c>
    </row>
    <row r="81" spans="2:9" s="111" customFormat="1" x14ac:dyDescent="0.2">
      <c r="B81" s="117"/>
      <c r="C81" s="112" t="s">
        <v>178</v>
      </c>
      <c r="D81" s="112" t="s">
        <v>148</v>
      </c>
      <c r="E81" s="112" t="s">
        <v>194</v>
      </c>
      <c r="F81" s="112">
        <v>21</v>
      </c>
      <c r="G81" s="348"/>
      <c r="H81" s="92" t="s">
        <v>494</v>
      </c>
      <c r="I81" s="368"/>
    </row>
    <row r="82" spans="2:9" s="111" customFormat="1" x14ac:dyDescent="0.2">
      <c r="B82" s="117"/>
      <c r="C82" s="112" t="s">
        <v>401</v>
      </c>
      <c r="D82" s="112" t="s">
        <v>404</v>
      </c>
      <c r="E82" s="112" t="s">
        <v>194</v>
      </c>
      <c r="F82" s="112">
        <v>46</v>
      </c>
      <c r="G82" s="348"/>
      <c r="H82" s="92"/>
      <c r="I82" s="368"/>
    </row>
    <row r="83" spans="2:9" s="111" customFormat="1" x14ac:dyDescent="0.2">
      <c r="B83" s="117"/>
      <c r="C83" s="112" t="s">
        <v>245</v>
      </c>
      <c r="D83" s="112" t="s">
        <v>452</v>
      </c>
      <c r="E83" s="112" t="s">
        <v>194</v>
      </c>
      <c r="F83" s="112">
        <v>11</v>
      </c>
      <c r="G83" s="348"/>
      <c r="H83" s="92"/>
      <c r="I83" s="368"/>
    </row>
    <row r="84" spans="2:9" s="111" customFormat="1" x14ac:dyDescent="0.2">
      <c r="B84" s="117"/>
      <c r="C84" s="112" t="s">
        <v>435</v>
      </c>
      <c r="D84" s="112" t="s">
        <v>451</v>
      </c>
      <c r="E84" s="112" t="s">
        <v>136</v>
      </c>
      <c r="F84" s="112">
        <v>190</v>
      </c>
      <c r="G84" s="348"/>
      <c r="H84" s="92"/>
      <c r="I84" s="368"/>
    </row>
    <row r="85" spans="2:9" s="111" customFormat="1" x14ac:dyDescent="0.2">
      <c r="B85" s="119"/>
      <c r="C85" s="113" t="s">
        <v>399</v>
      </c>
      <c r="D85" s="113" t="s">
        <v>450</v>
      </c>
      <c r="E85" s="113" t="s">
        <v>2</v>
      </c>
      <c r="F85" s="113">
        <v>744</v>
      </c>
      <c r="G85" s="349"/>
      <c r="H85" s="103"/>
      <c r="I85" s="369"/>
    </row>
    <row r="86" spans="2:9" s="111" customFormat="1" x14ac:dyDescent="0.2">
      <c r="B86" s="117">
        <v>55</v>
      </c>
      <c r="C86" s="351" t="s">
        <v>849</v>
      </c>
      <c r="D86" s="351"/>
      <c r="E86" s="351"/>
      <c r="F86" s="351"/>
      <c r="G86" s="347" t="s">
        <v>932</v>
      </c>
      <c r="H86" s="122"/>
      <c r="I86" s="367" t="s">
        <v>780</v>
      </c>
    </row>
    <row r="87" spans="2:9" s="111" customFormat="1" x14ac:dyDescent="0.2">
      <c r="B87" s="117"/>
      <c r="C87" s="112" t="s">
        <v>178</v>
      </c>
      <c r="D87" s="112" t="s">
        <v>148</v>
      </c>
      <c r="E87" s="112" t="s">
        <v>6</v>
      </c>
      <c r="F87" s="112">
        <v>65</v>
      </c>
      <c r="G87" s="348"/>
      <c r="H87" s="122" t="s">
        <v>494</v>
      </c>
      <c r="I87" s="368"/>
    </row>
    <row r="88" spans="2:9" s="111" customFormat="1" x14ac:dyDescent="0.2">
      <c r="B88" s="117"/>
      <c r="C88" s="112" t="s">
        <v>401</v>
      </c>
      <c r="D88" s="112" t="s">
        <v>149</v>
      </c>
      <c r="E88" s="112" t="s">
        <v>194</v>
      </c>
      <c r="F88" s="112">
        <v>5</v>
      </c>
      <c r="G88" s="348"/>
      <c r="H88" s="122"/>
      <c r="I88" s="368"/>
    </row>
    <row r="89" spans="2:9" s="111" customFormat="1" x14ac:dyDescent="0.2">
      <c r="B89" s="117"/>
      <c r="C89" s="112" t="s">
        <v>245</v>
      </c>
      <c r="D89" s="112" t="s">
        <v>360</v>
      </c>
      <c r="E89" s="112" t="s">
        <v>6</v>
      </c>
      <c r="F89" s="112">
        <v>5</v>
      </c>
      <c r="G89" s="348"/>
      <c r="H89" s="122"/>
      <c r="I89" s="368"/>
    </row>
    <row r="90" spans="2:9" s="111" customFormat="1" x14ac:dyDescent="0.2">
      <c r="B90" s="117"/>
      <c r="C90" s="112" t="s">
        <v>435</v>
      </c>
      <c r="D90" s="112" t="s">
        <v>453</v>
      </c>
      <c r="E90" s="112" t="s">
        <v>2</v>
      </c>
      <c r="F90" s="112">
        <v>610</v>
      </c>
      <c r="G90" s="349"/>
      <c r="H90" s="122"/>
      <c r="I90" s="369"/>
    </row>
    <row r="91" spans="2:9" s="111" customFormat="1" x14ac:dyDescent="0.2">
      <c r="B91" s="110">
        <v>56</v>
      </c>
      <c r="C91" s="351" t="s">
        <v>612</v>
      </c>
      <c r="D91" s="351"/>
      <c r="E91" s="351"/>
      <c r="F91" s="351"/>
      <c r="G91" s="347" t="s">
        <v>933</v>
      </c>
      <c r="H91" s="104"/>
      <c r="I91" s="367" t="s">
        <v>780</v>
      </c>
    </row>
    <row r="92" spans="2:9" s="111" customFormat="1" x14ac:dyDescent="0.2">
      <c r="B92" s="117"/>
      <c r="C92" s="112" t="s">
        <v>178</v>
      </c>
      <c r="D92" s="112" t="s">
        <v>138</v>
      </c>
      <c r="E92" s="112" t="s">
        <v>6</v>
      </c>
      <c r="F92" s="112">
        <v>22</v>
      </c>
      <c r="G92" s="348"/>
      <c r="H92" s="92" t="s">
        <v>494</v>
      </c>
      <c r="I92" s="368"/>
    </row>
    <row r="93" spans="2:9" s="111" customFormat="1" x14ac:dyDescent="0.2">
      <c r="B93" s="117"/>
      <c r="C93" s="112" t="s">
        <v>401</v>
      </c>
      <c r="D93" s="112" t="s">
        <v>24</v>
      </c>
      <c r="E93" s="112" t="s">
        <v>306</v>
      </c>
      <c r="F93" s="112">
        <v>10</v>
      </c>
      <c r="G93" s="348"/>
      <c r="H93" s="92"/>
      <c r="I93" s="368"/>
    </row>
    <row r="94" spans="2:9" s="111" customFormat="1" x14ac:dyDescent="0.2">
      <c r="B94" s="117"/>
      <c r="C94" s="112" t="s">
        <v>245</v>
      </c>
      <c r="D94" s="112" t="s">
        <v>454</v>
      </c>
      <c r="E94" s="112" t="s">
        <v>6</v>
      </c>
      <c r="F94" s="112">
        <v>10</v>
      </c>
      <c r="G94" s="348"/>
      <c r="H94" s="92"/>
      <c r="I94" s="368"/>
    </row>
    <row r="95" spans="2:9" s="111" customFormat="1" x14ac:dyDescent="0.2">
      <c r="B95" s="119"/>
      <c r="C95" s="113" t="s">
        <v>126</v>
      </c>
      <c r="D95" s="113" t="s">
        <v>455</v>
      </c>
      <c r="E95" s="100" t="s">
        <v>118</v>
      </c>
      <c r="F95" s="113">
        <v>11</v>
      </c>
      <c r="G95" s="349"/>
      <c r="H95" s="103"/>
      <c r="I95" s="369"/>
    </row>
  </sheetData>
  <mergeCells count="60">
    <mergeCell ref="G3:G6"/>
    <mergeCell ref="I3:I6"/>
    <mergeCell ref="C7:F7"/>
    <mergeCell ref="G7:G9"/>
    <mergeCell ref="I7:I9"/>
    <mergeCell ref="C3:F3"/>
    <mergeCell ref="I10:I13"/>
    <mergeCell ref="C10:F10"/>
    <mergeCell ref="G10:G13"/>
    <mergeCell ref="C91:F91"/>
    <mergeCell ref="G80:G85"/>
    <mergeCell ref="I80:I85"/>
    <mergeCell ref="C86:F86"/>
    <mergeCell ref="G86:G90"/>
    <mergeCell ref="I86:I90"/>
    <mergeCell ref="G91:G95"/>
    <mergeCell ref="I91:I95"/>
    <mergeCell ref="G67:G72"/>
    <mergeCell ref="I67:I72"/>
    <mergeCell ref="C73:F73"/>
    <mergeCell ref="G73:G79"/>
    <mergeCell ref="I73:I79"/>
    <mergeCell ref="C80:F80"/>
    <mergeCell ref="G62:G66"/>
    <mergeCell ref="I62:I66"/>
    <mergeCell ref="C67:F67"/>
    <mergeCell ref="C62:F62"/>
    <mergeCell ref="G57:G61"/>
    <mergeCell ref="I57:I61"/>
    <mergeCell ref="G49:G56"/>
    <mergeCell ref="I49:I56"/>
    <mergeCell ref="C57:F57"/>
    <mergeCell ref="C49:F49"/>
    <mergeCell ref="G39:G44"/>
    <mergeCell ref="I39:I44"/>
    <mergeCell ref="C45:F45"/>
    <mergeCell ref="G45:G48"/>
    <mergeCell ref="I45:I48"/>
    <mergeCell ref="C34:F34"/>
    <mergeCell ref="G34:G38"/>
    <mergeCell ref="I34:I38"/>
    <mergeCell ref="C39:F39"/>
    <mergeCell ref="G20:G23"/>
    <mergeCell ref="I20:I23"/>
    <mergeCell ref="C24:F24"/>
    <mergeCell ref="G24:G27"/>
    <mergeCell ref="I24:I27"/>
    <mergeCell ref="C28:F28"/>
    <mergeCell ref="C20:F20"/>
    <mergeCell ref="G28:G30"/>
    <mergeCell ref="I28:I30"/>
    <mergeCell ref="C31:F31"/>
    <mergeCell ref="G31:G33"/>
    <mergeCell ref="I31:I33"/>
    <mergeCell ref="C14:F14"/>
    <mergeCell ref="G14:G16"/>
    <mergeCell ref="I14:I16"/>
    <mergeCell ref="C17:F17"/>
    <mergeCell ref="G17:G19"/>
    <mergeCell ref="I17:I19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02A-93B0-4E5B-8FEE-D0F6CF2A8156}">
  <dimension ref="A1:N23"/>
  <sheetViews>
    <sheetView workbookViewId="0">
      <selection activeCell="N6" sqref="N6:N23"/>
    </sheetView>
  </sheetViews>
  <sheetFormatPr defaultRowHeight="15" x14ac:dyDescent="0.25"/>
  <cols>
    <col min="2" max="2" width="5.85546875" customWidth="1"/>
    <col min="3" max="3" width="6.140625" customWidth="1"/>
    <col min="4" max="4" width="7.85546875" customWidth="1"/>
    <col min="5" max="5" width="25.140625" customWidth="1"/>
    <col min="7" max="7" width="18.42578125" customWidth="1"/>
    <col min="8" max="8" width="5" customWidth="1"/>
    <col min="9" max="9" width="6.140625" customWidth="1"/>
  </cols>
  <sheetData>
    <row r="1" spans="1:14" s="87" customFormat="1" ht="11.25" x14ac:dyDescent="0.2">
      <c r="A1" s="85"/>
      <c r="B1" s="86"/>
      <c r="C1" s="85"/>
      <c r="D1" s="85"/>
      <c r="E1" s="85" t="s">
        <v>963</v>
      </c>
      <c r="F1" s="85"/>
      <c r="G1" s="85"/>
      <c r="H1" s="86"/>
      <c r="I1" s="85"/>
      <c r="J1" s="85"/>
    </row>
    <row r="2" spans="1:14" s="87" customFormat="1" ht="33.75" customHeight="1" x14ac:dyDescent="0.2">
      <c r="A2" s="85"/>
      <c r="B2" s="89" t="s">
        <v>0</v>
      </c>
      <c r="C2" s="89" t="s">
        <v>624</v>
      </c>
      <c r="D2" s="130" t="s">
        <v>769</v>
      </c>
      <c r="E2" s="89" t="s">
        <v>965</v>
      </c>
      <c r="F2" s="130" t="s">
        <v>774</v>
      </c>
      <c r="G2" s="89" t="s">
        <v>966</v>
      </c>
      <c r="H2" s="89" t="s">
        <v>33</v>
      </c>
      <c r="I2" s="89" t="s">
        <v>623</v>
      </c>
      <c r="J2" s="85"/>
      <c r="L2" s="114"/>
    </row>
    <row r="3" spans="1:14" s="111" customFormat="1" ht="11.25" x14ac:dyDescent="0.2">
      <c r="A3" s="102"/>
      <c r="B3" s="110">
        <v>57</v>
      </c>
      <c r="C3" s="351" t="s">
        <v>836</v>
      </c>
      <c r="D3" s="351"/>
      <c r="E3" s="351"/>
      <c r="F3" s="351"/>
      <c r="G3" s="344" t="s">
        <v>917</v>
      </c>
      <c r="H3" s="104"/>
      <c r="I3" s="360" t="s">
        <v>780</v>
      </c>
      <c r="J3" s="102"/>
    </row>
    <row r="4" spans="1:14" s="111" customFormat="1" ht="11.25" x14ac:dyDescent="0.2">
      <c r="B4" s="117"/>
      <c r="C4" s="112" t="s">
        <v>178</v>
      </c>
      <c r="D4" s="112" t="s">
        <v>158</v>
      </c>
      <c r="E4" s="97" t="s">
        <v>32</v>
      </c>
      <c r="F4" s="112">
        <v>2.9</v>
      </c>
      <c r="G4" s="345"/>
      <c r="H4" s="92" t="s">
        <v>346</v>
      </c>
      <c r="I4" s="361"/>
    </row>
    <row r="5" spans="1:14" s="111" customFormat="1" ht="11.25" x14ac:dyDescent="0.2">
      <c r="B5" s="117"/>
      <c r="C5" s="112" t="s">
        <v>106</v>
      </c>
      <c r="D5" s="112" t="s">
        <v>369</v>
      </c>
      <c r="E5" s="97" t="s">
        <v>32</v>
      </c>
      <c r="F5" s="112">
        <v>2.8</v>
      </c>
      <c r="G5" s="345"/>
      <c r="H5" s="92"/>
      <c r="I5" s="361"/>
    </row>
    <row r="6" spans="1:14" s="111" customFormat="1" ht="11.25" x14ac:dyDescent="0.2">
      <c r="B6" s="117"/>
      <c r="C6" s="112" t="s">
        <v>132</v>
      </c>
      <c r="D6" s="112" t="s">
        <v>370</v>
      </c>
      <c r="E6" s="112" t="s">
        <v>6</v>
      </c>
      <c r="F6" s="112">
        <v>1.8</v>
      </c>
      <c r="G6" s="345"/>
      <c r="H6" s="92"/>
      <c r="I6" s="361"/>
      <c r="N6" s="114" t="s">
        <v>967</v>
      </c>
    </row>
    <row r="7" spans="1:14" s="111" customFormat="1" ht="11.25" x14ac:dyDescent="0.2">
      <c r="B7" s="119"/>
      <c r="C7" s="113" t="s">
        <v>126</v>
      </c>
      <c r="D7" s="113" t="s">
        <v>39</v>
      </c>
      <c r="E7" s="113" t="s">
        <v>186</v>
      </c>
      <c r="F7" s="113">
        <v>8.9</v>
      </c>
      <c r="G7" s="346"/>
      <c r="H7" s="103"/>
      <c r="I7" s="362"/>
      <c r="N7" s="114" t="s">
        <v>968</v>
      </c>
    </row>
    <row r="8" spans="1:14" s="111" customFormat="1" ht="11.25" x14ac:dyDescent="0.2">
      <c r="B8" s="117">
        <v>58</v>
      </c>
      <c r="C8" s="351" t="s">
        <v>837</v>
      </c>
      <c r="D8" s="351"/>
      <c r="E8" s="351"/>
      <c r="F8" s="351"/>
      <c r="G8" s="347" t="s">
        <v>913</v>
      </c>
      <c r="H8" s="122"/>
      <c r="I8" s="367" t="s">
        <v>780</v>
      </c>
      <c r="N8" s="114" t="s">
        <v>969</v>
      </c>
    </row>
    <row r="9" spans="1:14" s="111" customFormat="1" ht="11.25" x14ac:dyDescent="0.2">
      <c r="B9" s="117"/>
      <c r="C9" s="112" t="s">
        <v>178</v>
      </c>
      <c r="D9" s="112" t="s">
        <v>36</v>
      </c>
      <c r="E9" s="112" t="s">
        <v>2</v>
      </c>
      <c r="F9" s="112">
        <v>11.4</v>
      </c>
      <c r="G9" s="348"/>
      <c r="H9" s="122" t="s">
        <v>346</v>
      </c>
      <c r="I9" s="368"/>
      <c r="N9" s="87" t="s">
        <v>970</v>
      </c>
    </row>
    <row r="10" spans="1:14" s="111" customFormat="1" ht="11.25" x14ac:dyDescent="0.2">
      <c r="B10" s="117"/>
      <c r="C10" s="112" t="s">
        <v>209</v>
      </c>
      <c r="D10" s="112" t="s">
        <v>373</v>
      </c>
      <c r="E10" s="112" t="s">
        <v>2</v>
      </c>
      <c r="F10" s="112">
        <v>8</v>
      </c>
      <c r="G10" s="348"/>
      <c r="H10" s="122"/>
      <c r="I10" s="368"/>
      <c r="N10" s="87" t="s">
        <v>971</v>
      </c>
    </row>
    <row r="11" spans="1:14" s="111" customFormat="1" ht="11.25" x14ac:dyDescent="0.2">
      <c r="B11" s="117"/>
      <c r="C11" s="112" t="s">
        <v>210</v>
      </c>
      <c r="D11" s="112" t="s">
        <v>374</v>
      </c>
      <c r="E11" s="112" t="s">
        <v>2</v>
      </c>
      <c r="F11" s="112">
        <v>8.1</v>
      </c>
      <c r="G11" s="348"/>
      <c r="H11" s="122"/>
      <c r="I11" s="368"/>
      <c r="N11" s="87" t="s">
        <v>973</v>
      </c>
    </row>
    <row r="12" spans="1:14" s="111" customFormat="1" ht="11.25" x14ac:dyDescent="0.2">
      <c r="B12" s="117"/>
      <c r="C12" s="112" t="s">
        <v>371</v>
      </c>
      <c r="D12" s="112" t="s">
        <v>375</v>
      </c>
      <c r="E12" s="112" t="s">
        <v>2</v>
      </c>
      <c r="F12" s="112">
        <v>3</v>
      </c>
      <c r="G12" s="348"/>
      <c r="H12" s="122"/>
      <c r="I12" s="368"/>
      <c r="N12" s="87" t="s">
        <v>975</v>
      </c>
    </row>
    <row r="13" spans="1:14" s="111" customFormat="1" ht="11.25" x14ac:dyDescent="0.2">
      <c r="B13" s="117"/>
      <c r="C13" s="112" t="s">
        <v>372</v>
      </c>
      <c r="D13" s="112" t="s">
        <v>376</v>
      </c>
      <c r="E13" s="112" t="s">
        <v>377</v>
      </c>
      <c r="F13" s="112">
        <v>7.2</v>
      </c>
      <c r="G13" s="349"/>
      <c r="H13" s="122"/>
      <c r="I13" s="369"/>
      <c r="N13" s="87" t="s">
        <v>977</v>
      </c>
    </row>
    <row r="14" spans="1:14" s="111" customFormat="1" ht="11.25" x14ac:dyDescent="0.2">
      <c r="B14" s="110">
        <v>59</v>
      </c>
      <c r="C14" s="351" t="s">
        <v>811</v>
      </c>
      <c r="D14" s="351"/>
      <c r="E14" s="351"/>
      <c r="F14" s="351"/>
      <c r="G14" s="347" t="s">
        <v>886</v>
      </c>
      <c r="H14" s="104"/>
      <c r="I14" s="354" t="s">
        <v>780</v>
      </c>
      <c r="N14" s="87" t="s">
        <v>978</v>
      </c>
    </row>
    <row r="15" spans="1:14" s="111" customFormat="1" ht="11.25" x14ac:dyDescent="0.2">
      <c r="B15" s="117"/>
      <c r="C15" s="112" t="s">
        <v>17</v>
      </c>
      <c r="D15" s="112" t="s">
        <v>133</v>
      </c>
      <c r="E15" s="112" t="s">
        <v>68</v>
      </c>
      <c r="F15" s="112">
        <v>89.6</v>
      </c>
      <c r="G15" s="348"/>
      <c r="H15" s="92" t="s">
        <v>234</v>
      </c>
      <c r="I15" s="355"/>
      <c r="N15" s="87" t="s">
        <v>979</v>
      </c>
    </row>
    <row r="16" spans="1:14" s="111" customFormat="1" ht="11.25" x14ac:dyDescent="0.2">
      <c r="B16" s="117"/>
      <c r="C16" s="112" t="s">
        <v>250</v>
      </c>
      <c r="D16" s="112" t="s">
        <v>252</v>
      </c>
      <c r="E16" s="112" t="s">
        <v>68</v>
      </c>
      <c r="F16" s="112">
        <v>10.8</v>
      </c>
      <c r="G16" s="348"/>
      <c r="H16" s="92"/>
      <c r="I16" s="355"/>
      <c r="N16" s="87" t="s">
        <v>980</v>
      </c>
    </row>
    <row r="17" spans="2:14" s="111" customFormat="1" ht="24.75" customHeight="1" x14ac:dyDescent="0.2">
      <c r="B17" s="119"/>
      <c r="C17" s="113" t="s">
        <v>251</v>
      </c>
      <c r="D17" s="113" t="s">
        <v>253</v>
      </c>
      <c r="E17" s="100" t="s">
        <v>68</v>
      </c>
      <c r="F17" s="113">
        <v>2.4</v>
      </c>
      <c r="G17" s="349"/>
      <c r="H17" s="103"/>
      <c r="I17" s="356"/>
      <c r="N17" s="87" t="s">
        <v>981</v>
      </c>
    </row>
    <row r="18" spans="2:14" s="111" customFormat="1" ht="11.25" x14ac:dyDescent="0.2">
      <c r="B18" s="110">
        <v>60</v>
      </c>
      <c r="C18" s="351" t="s">
        <v>812</v>
      </c>
      <c r="D18" s="351"/>
      <c r="E18" s="351"/>
      <c r="F18" s="351"/>
      <c r="G18" s="347" t="s">
        <v>887</v>
      </c>
      <c r="H18" s="104"/>
      <c r="I18" s="367" t="s">
        <v>780</v>
      </c>
      <c r="N18" s="87" t="s">
        <v>982</v>
      </c>
    </row>
    <row r="19" spans="2:14" s="111" customFormat="1" ht="11.25" x14ac:dyDescent="0.2">
      <c r="B19" s="117"/>
      <c r="C19" s="112" t="s">
        <v>255</v>
      </c>
      <c r="D19" s="112" t="s">
        <v>256</v>
      </c>
      <c r="E19" s="112" t="s">
        <v>186</v>
      </c>
      <c r="F19" s="112">
        <v>85.7</v>
      </c>
      <c r="G19" s="348"/>
      <c r="H19" s="92" t="s">
        <v>234</v>
      </c>
      <c r="I19" s="368"/>
      <c r="N19" s="87" t="s">
        <v>983</v>
      </c>
    </row>
    <row r="20" spans="2:14" s="111" customFormat="1" ht="33.75" customHeight="1" x14ac:dyDescent="0.2">
      <c r="B20" s="119"/>
      <c r="C20" s="113" t="s">
        <v>254</v>
      </c>
      <c r="D20" s="113" t="s">
        <v>257</v>
      </c>
      <c r="E20" s="113" t="s">
        <v>186</v>
      </c>
      <c r="F20" s="113">
        <v>47.3</v>
      </c>
      <c r="G20" s="349"/>
      <c r="H20" s="103"/>
      <c r="I20" s="369"/>
      <c r="N20" s="87" t="s">
        <v>984</v>
      </c>
    </row>
    <row r="21" spans="2:14" x14ac:dyDescent="0.25">
      <c r="N21" s="87" t="s">
        <v>985</v>
      </c>
    </row>
    <row r="22" spans="2:14" x14ac:dyDescent="0.25">
      <c r="N22" s="87" t="s">
        <v>986</v>
      </c>
    </row>
    <row r="23" spans="2:14" x14ac:dyDescent="0.25">
      <c r="N23" s="87" t="s">
        <v>991</v>
      </c>
    </row>
  </sheetData>
  <mergeCells count="12">
    <mergeCell ref="C14:F14"/>
    <mergeCell ref="G14:G17"/>
    <mergeCell ref="I14:I17"/>
    <mergeCell ref="C18:F18"/>
    <mergeCell ref="G18:G20"/>
    <mergeCell ref="I18:I20"/>
    <mergeCell ref="C3:F3"/>
    <mergeCell ref="G3:G7"/>
    <mergeCell ref="I3:I7"/>
    <mergeCell ref="C8:F8"/>
    <mergeCell ref="G8:G13"/>
    <mergeCell ref="I8:I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CH e PT</vt:lpstr>
      <vt:lpstr>CH e PT (2)</vt:lpstr>
      <vt:lpstr>SC e PE</vt:lpstr>
      <vt:lpstr>Parâmetros dissertação</vt:lpstr>
      <vt:lpstr>Parâmetros usar</vt:lpstr>
      <vt:lpstr>artigo completo</vt:lpstr>
      <vt:lpstr>ARGISSOLOS</vt:lpstr>
      <vt:lpstr>CAMBISSOLOS</vt:lpstr>
      <vt:lpstr>CHER, ESPO e GLEI</vt:lpstr>
      <vt:lpstr>LATOSSOLOS</vt:lpstr>
      <vt:lpstr>LUVI, NEO e NIT</vt:lpstr>
      <vt:lpstr>PLAN e PLIN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Fernandes</dc:creator>
  <cp:lastModifiedBy>Thaís Fernandes</cp:lastModifiedBy>
  <dcterms:created xsi:type="dcterms:W3CDTF">2020-09-14T13:44:13Z</dcterms:created>
  <dcterms:modified xsi:type="dcterms:W3CDTF">2021-02-23T18:45:19Z</dcterms:modified>
</cp:coreProperties>
</file>