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codeName="DieseArbeitsmappe" defaultThemeVersion="124226"/>
  <mc:AlternateContent xmlns:mc="http://schemas.openxmlformats.org/markup-compatibility/2006">
    <mc:Choice Requires="x15">
      <x15ac:absPath xmlns:x15ac="http://schemas.microsoft.com/office/spreadsheetml/2010/11/ac" url="C:\Users\Nilar\git1708\devops\operations\dev\amtek_1704\excels\"/>
    </mc:Choice>
  </mc:AlternateContent>
  <bookViews>
    <workbookView xWindow="9840" yWindow="2580" windowWidth="7236" windowHeight="5340" tabRatio="824" activeTab="9" xr2:uid="{00000000-000D-0000-FFFF-FFFF00000000}"/>
  </bookViews>
  <sheets>
    <sheet name="_Mold" sheetId="83" r:id="rId1"/>
    <sheet name="_MasterData" sheetId="11" r:id="rId2"/>
    <sheet name="_Skive" sheetId="73" r:id="rId3"/>
    <sheet name="Sheet2" sheetId="75" r:id="rId4"/>
    <sheet name="_DynamicSheetData" sheetId="14" r:id="rId5"/>
    <sheet name="MetalPart" sheetId="81" r:id="rId6"/>
    <sheet name="BOM" sheetId="4" r:id="rId7"/>
    <sheet name="Skive" sheetId="71" r:id="rId8"/>
    <sheet name="Plating" sheetId="74" r:id="rId9"/>
    <sheet name="Mold" sheetId="82" r:id="rId10"/>
  </sheets>
  <definedNames>
    <definedName name="dcmc">_MasterData!$N$155:$N$159</definedName>
    <definedName name="matlType">_MasterData!#REF!</definedName>
    <definedName name="matType">_MasterData!#REF!</definedName>
    <definedName name="mc">_MasterData!$E$140:$E$144</definedName>
    <definedName name="pms">_MasterData!$H$145:$H$149</definedName>
    <definedName name="product">BOM!$B$45:$B$58</definedName>
    <definedName name="rate">_MasterData!$B$135:$B$139</definedName>
    <definedName name="stmc">_MasterData!$K$150:$K$154</definedName>
    <definedName name="tmType">_MasterData!#REF!</definedName>
  </definedNames>
  <calcPr calcId="171027" forceFullCalc="1"/>
</workbook>
</file>

<file path=xl/calcChain.xml><?xml version="1.0" encoding="utf-8"?>
<calcChain xmlns="http://schemas.openxmlformats.org/spreadsheetml/2006/main">
  <c r="B84" i="82" l="1"/>
  <c r="B81" i="82"/>
  <c r="B83" i="82" s="1"/>
  <c r="I77" i="82"/>
  <c r="H77" i="82"/>
  <c r="G77" i="82"/>
  <c r="F77" i="82"/>
  <c r="E77" i="82"/>
  <c r="D77" i="82"/>
  <c r="C77" i="82"/>
  <c r="B77" i="82"/>
  <c r="I76" i="82"/>
  <c r="H76" i="82"/>
  <c r="G76" i="82"/>
  <c r="F76" i="82"/>
  <c r="E76" i="82"/>
  <c r="D76" i="82"/>
  <c r="C76" i="82"/>
  <c r="B76" i="82"/>
  <c r="B65" i="82"/>
  <c r="K57" i="82"/>
  <c r="J57" i="82"/>
  <c r="K56" i="82"/>
  <c r="J56" i="82"/>
  <c r="K55" i="82"/>
  <c r="J55" i="82"/>
  <c r="K54" i="82"/>
  <c r="J54" i="82"/>
  <c r="K53" i="82"/>
  <c r="J53" i="82"/>
  <c r="K52" i="82"/>
  <c r="J52" i="82"/>
  <c r="K51" i="82"/>
  <c r="J51" i="82"/>
  <c r="K50" i="82"/>
  <c r="J50" i="82"/>
  <c r="B34" i="82"/>
  <c r="B14" i="82"/>
  <c r="A14" i="82"/>
  <c r="L50" i="82" l="1"/>
  <c r="L52" i="82"/>
  <c r="L54" i="82"/>
  <c r="L56" i="82"/>
  <c r="D62" i="82"/>
  <c r="B61" i="82" s="1"/>
  <c r="L51" i="82"/>
  <c r="L53" i="82"/>
  <c r="L55" i="82"/>
  <c r="L57" i="82"/>
  <c r="K58" i="82"/>
  <c r="J58" i="82"/>
  <c r="N42" i="74"/>
  <c r="M41" i="74" s="1"/>
  <c r="I39" i="74"/>
  <c r="M36" i="74"/>
  <c r="N36" i="74" s="1"/>
  <c r="O36" i="74" s="1"/>
  <c r="M33" i="74"/>
  <c r="N33" i="74" s="1"/>
  <c r="O33" i="74" s="1"/>
  <c r="M30" i="74"/>
  <c r="N30" i="74" s="1"/>
  <c r="O30" i="74" s="1"/>
  <c r="M27" i="74"/>
  <c r="N27" i="74" s="1"/>
  <c r="O27" i="74" s="1"/>
  <c r="M24" i="74"/>
  <c r="M57" i="82" l="1"/>
  <c r="M55" i="82"/>
  <c r="M52" i="82"/>
  <c r="M51" i="82"/>
  <c r="M54" i="82"/>
  <c r="M53" i="82"/>
  <c r="L58" i="82"/>
  <c r="M56" i="82"/>
  <c r="M37" i="74"/>
  <c r="N24" i="74"/>
  <c r="N37" i="74" s="1"/>
  <c r="M58" i="82" l="1"/>
  <c r="O24" i="74"/>
  <c r="N39" i="74"/>
  <c r="O37" i="74"/>
  <c r="O39" i="74" l="1"/>
  <c r="M39" i="74"/>
  <c r="B20" i="71" l="1"/>
  <c r="B22" i="71" s="1"/>
  <c r="E16" i="71"/>
  <c r="B21" i="71" s="1"/>
  <c r="E13" i="71"/>
  <c r="E14" i="71" s="1"/>
  <c r="B23" i="71" s="1"/>
  <c r="B24"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uthor>
  </authors>
  <commentList>
    <comment ref="B24" authorId="0" shapeId="0" xr:uid="{00000000-0006-0000-0300-000001000000}">
      <text>
        <r>
          <rPr>
            <b/>
            <sz val="9"/>
            <color indexed="81"/>
            <rFont val="Tahoma"/>
            <family val="2"/>
          </rPr>
          <t>YYS: Final Skiving process cost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uthor>
    <author>genqi11</author>
  </authors>
  <commentList>
    <comment ref="C23" authorId="0" shapeId="0" xr:uid="{FA3E7D8A-D799-4DD2-AAD1-08D2C17E8AA9}">
      <text>
        <r>
          <rPr>
            <b/>
            <sz val="9"/>
            <color indexed="81"/>
            <rFont val="Tahoma"/>
            <family val="2"/>
          </rPr>
          <t>YYS: Area for Plating, eg., name like gold , silver</t>
        </r>
        <r>
          <rPr>
            <sz val="9"/>
            <color indexed="81"/>
            <rFont val="Tahoma"/>
            <family val="2"/>
          </rPr>
          <t xml:space="preserve">
</t>
        </r>
      </text>
    </comment>
    <comment ref="I23" authorId="0" shapeId="0" xr:uid="{2719E12D-ACC9-4FBF-9150-DE847497D96D}">
      <text>
        <r>
          <rPr>
            <b/>
            <sz val="9"/>
            <color indexed="81"/>
            <rFont val="Tahoma"/>
            <family val="2"/>
          </rPr>
          <t>YYS: default 1</t>
        </r>
        <r>
          <rPr>
            <sz val="9"/>
            <color indexed="81"/>
            <rFont val="Tahoma"/>
            <family val="2"/>
          </rPr>
          <t xml:space="preserve">
</t>
        </r>
      </text>
    </comment>
    <comment ref="F24" authorId="1" shapeId="0" xr:uid="{85558170-D12C-4206-AF0A-2C1A1D1035DB}">
      <text>
        <r>
          <rPr>
            <b/>
            <sz val="12"/>
            <color indexed="81"/>
            <rFont val="宋体"/>
            <charset val="134"/>
          </rPr>
          <t>镀金面积系数：
1.1~1.2</t>
        </r>
      </text>
    </comment>
    <comment ref="H24" authorId="1" shapeId="0" xr:uid="{10798C1A-EAFC-4288-9BF4-FCCAA61788CA}">
      <text>
        <r>
          <rPr>
            <b/>
            <sz val="9"/>
            <color indexed="81"/>
            <rFont val="宋体"/>
            <charset val="134"/>
          </rPr>
          <t>genqi11:</t>
        </r>
        <r>
          <rPr>
            <sz val="9"/>
            <color indexed="81"/>
            <rFont val="宋体"/>
            <charset val="134"/>
          </rPr>
          <t xml:space="preserve">
单面 双面 多面 镀金</t>
        </r>
      </text>
    </comment>
    <comment ref="I24" authorId="1" shapeId="0" xr:uid="{F8350A2F-ABB1-4B54-95EB-34E7333F6ED0}">
      <text>
        <r>
          <rPr>
            <b/>
            <sz val="12"/>
            <color indexed="81"/>
            <rFont val="宋体"/>
            <charset val="134"/>
          </rPr>
          <t>镀金厚度系数：
1.1~1.2
当金厚超过3um
系数1.5</t>
        </r>
      </text>
    </comment>
    <comment ref="J24" authorId="1" shapeId="0" xr:uid="{F2E016DD-BEC3-42AE-AABA-FDC05FCC1F14}">
      <text>
        <r>
          <rPr>
            <b/>
            <sz val="11"/>
            <color indexed="81"/>
            <rFont val="宋体"/>
            <charset val="134"/>
          </rPr>
          <t>genqi11:</t>
        </r>
        <r>
          <rPr>
            <sz val="11"/>
            <color indexed="81"/>
            <rFont val="宋体"/>
            <charset val="134"/>
          </rPr>
          <t xml:space="preserve">
白银密度：10.5 g/cm3
钯的密度：12.0 g/cm3
黄金密度：19.3 g/cm3
YYS: Density of plate material</t>
        </r>
      </text>
    </comment>
    <comment ref="L24" authorId="1" shapeId="0" xr:uid="{2954620A-1149-4DB0-AF48-49F31C6635CB}">
      <text>
        <r>
          <rPr>
            <b/>
            <sz val="11"/>
            <color indexed="81"/>
            <rFont val="宋体"/>
            <charset val="134"/>
          </rPr>
          <t>genqi11:</t>
        </r>
        <r>
          <rPr>
            <sz val="11"/>
            <color indexed="81"/>
            <rFont val="宋体"/>
            <charset val="134"/>
          </rPr>
          <t xml:space="preserve">
接插件此处系数 1.1
其他零件系数   1.2
镀金厚度超过2um,此处系数1.3
YYS: default 1.2</t>
        </r>
      </text>
    </comment>
    <comment ref="F27" authorId="1" shapeId="0" xr:uid="{D070F38E-C136-4F38-B319-E8BF173DD98F}">
      <text>
        <r>
          <rPr>
            <b/>
            <sz val="12"/>
            <color indexed="81"/>
            <rFont val="宋体"/>
            <charset val="134"/>
          </rPr>
          <t>镀金面积系数：
1.1~1.2</t>
        </r>
      </text>
    </comment>
    <comment ref="H27" authorId="1" shapeId="0" xr:uid="{5DCFA0BE-B422-41A0-830F-7864A51EF4DA}">
      <text>
        <r>
          <rPr>
            <b/>
            <sz val="9"/>
            <color indexed="81"/>
            <rFont val="宋体"/>
            <charset val="134"/>
          </rPr>
          <t>genqi11:</t>
        </r>
        <r>
          <rPr>
            <sz val="9"/>
            <color indexed="81"/>
            <rFont val="宋体"/>
            <charset val="134"/>
          </rPr>
          <t xml:space="preserve">
单面 双面 多面 镀金</t>
        </r>
      </text>
    </comment>
    <comment ref="I27" authorId="1" shapeId="0" xr:uid="{2D2F790D-A360-44C0-8CD4-D173B520D60F}">
      <text>
        <r>
          <rPr>
            <b/>
            <sz val="12"/>
            <color indexed="81"/>
            <rFont val="宋体"/>
            <charset val="134"/>
          </rPr>
          <t>镀金厚度系数：
1.1~1.2
当金厚超过3um
系数1.5</t>
        </r>
      </text>
    </comment>
    <comment ref="J27" authorId="1" shapeId="0" xr:uid="{9AE6D836-6E6B-4A0A-A99A-99C7E6A60829}">
      <text>
        <r>
          <rPr>
            <b/>
            <sz val="11"/>
            <color indexed="81"/>
            <rFont val="宋体"/>
            <charset val="134"/>
          </rPr>
          <t>genqi11:</t>
        </r>
        <r>
          <rPr>
            <sz val="11"/>
            <color indexed="81"/>
            <rFont val="宋体"/>
            <charset val="134"/>
          </rPr>
          <t xml:space="preserve">
白银密度：10.5 g/cm3
钯的密度：12.0 g/cm3
黄金密度：19.3 g/cm3</t>
        </r>
      </text>
    </comment>
    <comment ref="L27" authorId="1" shapeId="0" xr:uid="{46C22B08-65C5-4E0A-B19F-C8A88062EB18}">
      <text>
        <r>
          <rPr>
            <b/>
            <sz val="11"/>
            <color indexed="81"/>
            <rFont val="宋体"/>
            <charset val="134"/>
          </rPr>
          <t>genqi11:</t>
        </r>
        <r>
          <rPr>
            <sz val="11"/>
            <color indexed="81"/>
            <rFont val="宋体"/>
            <charset val="134"/>
          </rPr>
          <t xml:space="preserve">
接插件此处系数 1.1
其他零件系数   1.2
镀金厚度超过2um,此处系数1.3</t>
        </r>
      </text>
    </comment>
    <comment ref="F30" authorId="1" shapeId="0" xr:uid="{C6FD85D8-1C90-4147-B80F-2082D6B05DE3}">
      <text>
        <r>
          <rPr>
            <b/>
            <sz val="12"/>
            <color indexed="81"/>
            <rFont val="宋体"/>
            <charset val="134"/>
          </rPr>
          <t>镀金面积系数：
1.1~1.2</t>
        </r>
      </text>
    </comment>
    <comment ref="H30" authorId="1" shapeId="0" xr:uid="{F0FF74C7-8AF2-415B-9B76-1C6A2E06D97A}">
      <text>
        <r>
          <rPr>
            <b/>
            <sz val="9"/>
            <color indexed="81"/>
            <rFont val="宋体"/>
            <charset val="134"/>
          </rPr>
          <t>genqi11:</t>
        </r>
        <r>
          <rPr>
            <sz val="9"/>
            <color indexed="81"/>
            <rFont val="宋体"/>
            <charset val="134"/>
          </rPr>
          <t xml:space="preserve">
单面 双面 多面 镀金</t>
        </r>
      </text>
    </comment>
    <comment ref="I30" authorId="1" shapeId="0" xr:uid="{3EB1EE0B-895E-463A-B2D3-1FF955EF649C}">
      <text>
        <r>
          <rPr>
            <b/>
            <sz val="12"/>
            <color indexed="81"/>
            <rFont val="宋体"/>
            <charset val="134"/>
          </rPr>
          <t>镀金厚度系数：
1.1~1.2
当金厚超过3um
系数1.5</t>
        </r>
      </text>
    </comment>
    <comment ref="J30" authorId="1" shapeId="0" xr:uid="{34A7E07E-2DF6-47C2-A5E9-B01873F511F7}">
      <text>
        <r>
          <rPr>
            <b/>
            <sz val="11"/>
            <color indexed="81"/>
            <rFont val="宋体"/>
            <charset val="134"/>
          </rPr>
          <t>genqi11:</t>
        </r>
        <r>
          <rPr>
            <sz val="11"/>
            <color indexed="81"/>
            <rFont val="宋体"/>
            <charset val="134"/>
          </rPr>
          <t xml:space="preserve">
白银密度：10.5 g/cm3
钯的密度：12.0 g/cm3
黄金密度：19.3 g/cm3</t>
        </r>
      </text>
    </comment>
    <comment ref="L30" authorId="1" shapeId="0" xr:uid="{083930F6-2573-4E09-BAD1-51CFBC06B38B}">
      <text>
        <r>
          <rPr>
            <b/>
            <sz val="11"/>
            <color indexed="81"/>
            <rFont val="宋体"/>
            <charset val="134"/>
          </rPr>
          <t>genqi11:</t>
        </r>
        <r>
          <rPr>
            <sz val="11"/>
            <color indexed="81"/>
            <rFont val="宋体"/>
            <charset val="134"/>
          </rPr>
          <t xml:space="preserve">
接插件此处系数 1.1
其他零件系数   1.2
镀金厚度超过2um,此处系数1.3</t>
        </r>
      </text>
    </comment>
    <comment ref="F33" authorId="1" shapeId="0" xr:uid="{B2841081-D2C3-4190-BDEA-1641A09DFA4B}">
      <text>
        <r>
          <rPr>
            <b/>
            <sz val="12"/>
            <color indexed="81"/>
            <rFont val="宋体"/>
            <charset val="134"/>
          </rPr>
          <t>镀金面积系数：
1.1~1.2</t>
        </r>
      </text>
    </comment>
    <comment ref="H33" authorId="1" shapeId="0" xr:uid="{ECFE2888-69B5-46EC-9C83-A35ED50EB48F}">
      <text>
        <r>
          <rPr>
            <b/>
            <sz val="9"/>
            <color indexed="81"/>
            <rFont val="宋体"/>
            <charset val="134"/>
          </rPr>
          <t>genqi11:</t>
        </r>
        <r>
          <rPr>
            <sz val="9"/>
            <color indexed="81"/>
            <rFont val="宋体"/>
            <charset val="134"/>
          </rPr>
          <t xml:space="preserve">
单面 双面 多面 镀金</t>
        </r>
      </text>
    </comment>
    <comment ref="I33" authorId="1" shapeId="0" xr:uid="{2730B538-5EEE-46D8-8348-3DB17895CC59}">
      <text>
        <r>
          <rPr>
            <b/>
            <sz val="12"/>
            <color indexed="81"/>
            <rFont val="宋体"/>
            <charset val="134"/>
          </rPr>
          <t>镀金厚度系数：
1.1~1.2
当金厚超过3um
系数1.5</t>
        </r>
      </text>
    </comment>
    <comment ref="J33" authorId="1" shapeId="0" xr:uid="{3778FB58-CFE0-4D3F-9C1F-5070866673F3}">
      <text>
        <r>
          <rPr>
            <b/>
            <sz val="11"/>
            <color indexed="81"/>
            <rFont val="宋体"/>
            <charset val="134"/>
          </rPr>
          <t>genqi11:</t>
        </r>
        <r>
          <rPr>
            <sz val="11"/>
            <color indexed="81"/>
            <rFont val="宋体"/>
            <charset val="134"/>
          </rPr>
          <t xml:space="preserve">
白银密度：10.5 g/cm3
钯的密度：12.0 g/cm3
黄金密度：19.3 g/cm3</t>
        </r>
      </text>
    </comment>
    <comment ref="L33" authorId="1" shapeId="0" xr:uid="{D1973D33-9BF7-43DA-8745-927C49D3E5C5}">
      <text>
        <r>
          <rPr>
            <b/>
            <sz val="11"/>
            <color indexed="81"/>
            <rFont val="宋体"/>
            <charset val="134"/>
          </rPr>
          <t>genqi11:</t>
        </r>
        <r>
          <rPr>
            <sz val="11"/>
            <color indexed="81"/>
            <rFont val="宋体"/>
            <charset val="134"/>
          </rPr>
          <t xml:space="preserve">
接插件此处系数 1.1
其他零件系数   1.2
镀金厚度超过2um,此处系数1.3</t>
        </r>
      </text>
    </comment>
    <comment ref="F36" authorId="1" shapeId="0" xr:uid="{8CA7AB0B-87A0-48D5-BD38-6A36003EB1C9}">
      <text>
        <r>
          <rPr>
            <b/>
            <sz val="12"/>
            <color indexed="81"/>
            <rFont val="宋体"/>
            <charset val="134"/>
          </rPr>
          <t>镀金面积系数：
1.1~1.2</t>
        </r>
      </text>
    </comment>
    <comment ref="H36" authorId="1" shapeId="0" xr:uid="{D476E35B-4954-4BDC-946A-D33E7239CBB0}">
      <text>
        <r>
          <rPr>
            <b/>
            <sz val="9"/>
            <color indexed="81"/>
            <rFont val="宋体"/>
            <charset val="134"/>
          </rPr>
          <t>genqi11:</t>
        </r>
        <r>
          <rPr>
            <sz val="9"/>
            <color indexed="81"/>
            <rFont val="宋体"/>
            <charset val="134"/>
          </rPr>
          <t xml:space="preserve">
单面 双面 多面 镀金</t>
        </r>
      </text>
    </comment>
    <comment ref="I36" authorId="1" shapeId="0" xr:uid="{BC1D0A0C-BDB7-4289-B955-EDDCC5F66FC0}">
      <text>
        <r>
          <rPr>
            <b/>
            <sz val="12"/>
            <color indexed="81"/>
            <rFont val="宋体"/>
            <charset val="134"/>
          </rPr>
          <t>镀金厚度系数：
1.1~1.2
当金厚超过3um
系数1.5</t>
        </r>
      </text>
    </comment>
    <comment ref="J36" authorId="1" shapeId="0" xr:uid="{3B9284CC-4049-4D22-8481-BEE57328306D}">
      <text>
        <r>
          <rPr>
            <b/>
            <sz val="11"/>
            <color indexed="81"/>
            <rFont val="宋体"/>
            <charset val="134"/>
          </rPr>
          <t>genqi11:</t>
        </r>
        <r>
          <rPr>
            <sz val="11"/>
            <color indexed="81"/>
            <rFont val="宋体"/>
            <charset val="134"/>
          </rPr>
          <t xml:space="preserve">
白银密度：10.5 g/cm3
钯的密度：12.0 g/cm3
黄金密度：19.3 g/cm3</t>
        </r>
      </text>
    </comment>
    <comment ref="L36" authorId="1" shapeId="0" xr:uid="{FBBC4228-59A4-47E4-9C6C-0762EC05352E}">
      <text>
        <r>
          <rPr>
            <b/>
            <sz val="11"/>
            <color indexed="81"/>
            <rFont val="宋体"/>
            <charset val="134"/>
          </rPr>
          <t>genqi11:</t>
        </r>
        <r>
          <rPr>
            <sz val="11"/>
            <color indexed="81"/>
            <rFont val="宋体"/>
            <charset val="134"/>
          </rPr>
          <t xml:space="preserve">
接插件此处系数 1.1
其他零件系数   1.2
镀金厚度超过2um,此处系数1.3</t>
        </r>
      </text>
    </comment>
    <comment ref="C41" authorId="1" shapeId="0" xr:uid="{A62F75C7-5C27-4A77-BA4C-F15D0F0A611C}">
      <text>
        <r>
          <rPr>
            <b/>
            <sz val="12"/>
            <color indexed="81"/>
            <rFont val="宋体"/>
            <charset val="134"/>
          </rPr>
          <t>201</t>
        </r>
        <r>
          <rPr>
            <b/>
            <sz val="12"/>
            <color indexed="81"/>
            <rFont val="宋体"/>
            <charset val="134"/>
          </rPr>
          <t>3</t>
        </r>
        <r>
          <rPr>
            <sz val="12"/>
            <color indexed="81"/>
            <rFont val="宋体"/>
            <charset val="134"/>
          </rPr>
          <t xml:space="preserve">
镀</t>
        </r>
        <r>
          <rPr>
            <sz val="12"/>
            <color indexed="81"/>
            <rFont val="宋体"/>
            <charset val="134"/>
          </rPr>
          <t>Au/Sn</t>
        </r>
        <r>
          <rPr>
            <sz val="12"/>
            <color indexed="81"/>
            <rFont val="宋体"/>
            <charset val="134"/>
          </rPr>
          <t>：</t>
        </r>
        <r>
          <rPr>
            <sz val="12"/>
            <color indexed="81"/>
            <rFont val="宋体"/>
            <charset val="134"/>
          </rPr>
          <t xml:space="preserve"> </t>
        </r>
        <r>
          <rPr>
            <sz val="12"/>
            <color indexed="81"/>
            <rFont val="宋体"/>
            <charset val="134"/>
          </rPr>
          <t>RMB</t>
        </r>
        <r>
          <rPr>
            <sz val="12"/>
            <color indexed="81"/>
            <rFont val="宋体"/>
            <charset val="134"/>
          </rPr>
          <t>850</t>
        </r>
        <r>
          <rPr>
            <sz val="12"/>
            <color indexed="81"/>
            <rFont val="宋体"/>
            <charset val="134"/>
          </rPr>
          <t xml:space="preserve">
镀Ag/Pd：</t>
        </r>
        <r>
          <rPr>
            <sz val="12"/>
            <color indexed="81"/>
            <rFont val="宋体"/>
            <charset val="134"/>
          </rPr>
          <t xml:space="preserve"> </t>
        </r>
        <r>
          <rPr>
            <sz val="12"/>
            <color indexed="81"/>
            <rFont val="宋体"/>
            <charset val="134"/>
          </rPr>
          <t>RMB1000
镀NiP线： RMB1200</t>
        </r>
        <r>
          <rPr>
            <sz val="12"/>
            <color indexed="81"/>
            <rFont val="宋体"/>
            <charset val="134"/>
          </rPr>
          <t>-1000</t>
        </r>
        <r>
          <rPr>
            <sz val="12"/>
            <color indexed="81"/>
            <rFont val="宋体"/>
            <charset val="134"/>
          </rPr>
          <t xml:space="preserve">
镀软金：  RMB1</t>
        </r>
        <r>
          <rPr>
            <sz val="12"/>
            <color indexed="81"/>
            <rFont val="宋体"/>
            <charset val="134"/>
          </rPr>
          <t>2</t>
        </r>
        <r>
          <rPr>
            <sz val="12"/>
            <color indexed="81"/>
            <rFont val="宋体"/>
            <charset val="134"/>
          </rPr>
          <t>00</t>
        </r>
        <r>
          <rPr>
            <sz val="12"/>
            <color indexed="81"/>
            <rFont val="宋体"/>
            <charset val="134"/>
          </rPr>
          <t>-1000</t>
        </r>
        <r>
          <rPr>
            <sz val="12"/>
            <color indexed="81"/>
            <rFont val="宋体"/>
            <charset val="134"/>
          </rPr>
          <t xml:space="preserve">
镀APP Ni: RMB1</t>
        </r>
        <r>
          <rPr>
            <sz val="12"/>
            <color indexed="81"/>
            <rFont val="宋体"/>
            <charset val="134"/>
          </rPr>
          <t>5</t>
        </r>
        <r>
          <rPr>
            <sz val="12"/>
            <color indexed="81"/>
            <rFont val="宋体"/>
            <charset val="134"/>
          </rPr>
          <t>00</t>
        </r>
        <r>
          <rPr>
            <sz val="12"/>
            <color indexed="81"/>
            <rFont val="宋体"/>
            <charset val="134"/>
          </rPr>
          <t>-1300</t>
        </r>
      </text>
    </comment>
    <comment ref="G41" authorId="0" shapeId="0" xr:uid="{E80BE759-F0B1-444D-8367-1C981BD0F35A}">
      <text>
        <r>
          <rPr>
            <b/>
            <sz val="9"/>
            <color indexed="81"/>
            <rFont val="Tahoma"/>
            <family val="2"/>
          </rPr>
          <t>YYS: Meter per minute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genqi11</author>
  </authors>
  <commentList>
    <comment ref="A9" authorId="0" shapeId="0" xr:uid="{BE0273A2-6097-4965-8E91-37FCC652F629}">
      <text>
        <r>
          <rPr>
            <sz val="13"/>
            <color indexed="81"/>
            <rFont val="宋体"/>
            <charset val="134"/>
          </rPr>
          <t xml:space="preserve">材料密度（克/立方厘米）:
PE    0.94
PC    1.2     PC-GF10   1.25  PC-GF20    1.35  PC-GF30  1.43  
ABS   1.08    ABS-GF10  1.37  ABS-GF20   1.54  ABS-GF30 1.95
</t>
        </r>
        <r>
          <rPr>
            <b/>
            <sz val="13"/>
            <color indexed="81"/>
            <rFont val="宋体"/>
            <charset val="134"/>
          </rPr>
          <t xml:space="preserve">ABS/PC </t>
        </r>
        <r>
          <rPr>
            <sz val="13"/>
            <color indexed="81"/>
            <rFont val="宋体"/>
            <charset val="134"/>
          </rPr>
          <t xml:space="preserve"> 1.15 </t>
        </r>
        <r>
          <rPr>
            <b/>
            <sz val="13"/>
            <color indexed="81"/>
            <rFont val="宋体"/>
            <charset val="134"/>
          </rPr>
          <t xml:space="preserve"> PC+PET</t>
        </r>
        <r>
          <rPr>
            <sz val="13"/>
            <color indexed="81"/>
            <rFont val="宋体"/>
            <charset val="134"/>
          </rPr>
          <t xml:space="preserve">  1.16</t>
        </r>
        <r>
          <rPr>
            <b/>
            <sz val="13"/>
            <color indexed="81"/>
            <rFont val="宋体"/>
            <charset val="134"/>
          </rPr>
          <t xml:space="preserve">  PC+PCTG</t>
        </r>
        <r>
          <rPr>
            <sz val="13"/>
            <color indexed="81"/>
            <rFont val="宋体"/>
            <charset val="134"/>
          </rPr>
          <t xml:space="preserve"> 1.20
PP    0.91    PP-GF20 1.14    PP-GF40     1.23
PA6   1.14    PA6-GF13  1.23  PA6-GF33   1.37
PA66  1.15    PA66-GF13 1.23  PA66-GF33  1.39
PA12  1.02    PA12-GF20 1.10  PA12-GF30  1.15
PA612 1.06 
POM   1.42    POM-GF30  1.61
PBT   1.38    PBT-GF15 1.41  PBT-GF30    1.54
LCP   1.40    LCP-GF20 1.50-1.85  LCP-GF30 1.60-1.68
              LCP-GF40 1.51-1.77  LCP-GF50 1.74-1.81
PPS 1.35~2.26  PPS-GF10  1.38-1.65  PPS-GF20  1.41-1.48
               PPS-GF30  1.52-1.61  PPS-GF40  1.49-1.60
               PPS-GF50  1.70-1.79  PPS-GF65  2.0
PPA   1.25     PPA GF15  1.25   PPA GF33  1.46
               PPA GF45  1.81   PPA GF65  1.84
PEI GF20   1.42
TPE        1.12</t>
        </r>
      </text>
    </comment>
    <comment ref="A29" authorId="0" shapeId="0" xr:uid="{37AB93CE-C343-4B9E-B480-C1AAF6857534}">
      <text>
        <r>
          <rPr>
            <b/>
            <sz val="9"/>
            <color indexed="81"/>
            <rFont val="宋体"/>
            <charset val="134"/>
          </rPr>
          <t>genqi11:</t>
        </r>
        <r>
          <rPr>
            <sz val="9"/>
            <color indexed="81"/>
            <rFont val="宋体"/>
            <charset val="134"/>
          </rPr>
          <t xml:space="preserve">
RMB90/hour</t>
        </r>
      </text>
    </comment>
    <comment ref="A61" authorId="0" shapeId="0" xr:uid="{C4B8D01D-500A-4E67-BBBD-A6C7D1031B19}">
      <text>
        <r>
          <rPr>
            <sz val="12"/>
            <color indexed="81"/>
            <rFont val="宋体"/>
            <charset val="134"/>
          </rPr>
          <t>genqi11:
TRAY****************************************************
PVC透明       210*210.￥1.0/个.纸箱￥6.8/个.450*450*320
              322*270.￥1.6/个.纸箱￥4.0/个.338*338*320
PS黑色导电    322*270.￥3.4/个.纸箱￥4.0/个.338*338*320
PS白色导电    545*345.￥15/个. 纸箱￥5.2/个.570*360*340
PS黑色导电可回收使用四次
              500*400.￥11/个. 纸箱￥6.5/个.515*450*360
BULK*************</t>
        </r>
        <r>
          <rPr>
            <sz val="12"/>
            <color indexed="12"/>
            <rFont val="宋体"/>
            <charset val="134"/>
          </rPr>
          <t>纸箱￥3.4/个.420*340*160</t>
        </r>
        <r>
          <rPr>
            <sz val="12"/>
            <color indexed="81"/>
            <rFont val="宋体"/>
            <charset val="134"/>
          </rPr>
          <t xml:space="preserve">***************
      1大纸箱+5小纸箱. ￥6.0/套.
      1大纸箱+10小纸箱.￥8.6/套.
</t>
        </r>
        <r>
          <rPr>
            <sz val="12"/>
            <color indexed="12"/>
            <rFont val="宋体"/>
            <charset val="134"/>
          </rPr>
          <t>以下2种包装方式使用“T&amp;R卷带包装”表单计算包装数量</t>
        </r>
        <r>
          <rPr>
            <sz val="12"/>
            <color indexed="81"/>
            <rFont val="宋体"/>
            <charset val="134"/>
          </rPr>
          <t xml:space="preserve">
REEL****************************************************
木卷盘  10"*25".  ￥53元/个.含纸箱费用.650*650*175/200
        16"*31".  ￥83元/个.含纸箱费用.820*820*280
塑料盘  10"*25".  ￥115元/个.含纸箱费用.650*650*175/200
        14.3"*28".￥190元/个.含纸箱费用.785*785*450
        14.3"*30".￥190元/个.含纸箱费用.785*785*450
T&amp;R *************</t>
        </r>
        <r>
          <rPr>
            <sz val="12"/>
            <color indexed="12"/>
            <rFont val="宋体"/>
            <charset val="134"/>
          </rPr>
          <t>纸箱￥4.0/个.338*338*320</t>
        </r>
        <r>
          <rPr>
            <sz val="12"/>
            <color indexed="81"/>
            <rFont val="宋体"/>
            <charset val="134"/>
          </rPr>
          <t>***************</t>
        </r>
      </text>
    </comment>
    <comment ref="A62" authorId="0" shapeId="0" xr:uid="{88472D9B-F846-423A-A8E4-0BA922A9939B}">
      <text>
        <r>
          <rPr>
            <b/>
            <sz val="12"/>
            <color indexed="81"/>
            <rFont val="Tahoma"/>
            <family val="2"/>
          </rPr>
          <t>genqi11:</t>
        </r>
        <r>
          <rPr>
            <sz val="12"/>
            <color indexed="81"/>
            <rFont val="Tahoma"/>
            <family val="2"/>
          </rPr>
          <t xml:space="preserve">
</t>
        </r>
        <r>
          <rPr>
            <sz val="12"/>
            <color indexed="81"/>
            <rFont val="宋体"/>
            <charset val="134"/>
          </rPr>
          <t>填写</t>
        </r>
        <r>
          <rPr>
            <sz val="12"/>
            <color indexed="81"/>
            <rFont val="Tahoma"/>
            <family val="2"/>
          </rPr>
          <t xml:space="preserve"> </t>
        </r>
        <r>
          <rPr>
            <sz val="12"/>
            <color indexed="81"/>
            <rFont val="宋体"/>
            <charset val="134"/>
          </rPr>
          <t>标准纸箱干燥剂等费用</t>
        </r>
      </text>
    </comment>
    <comment ref="A69" authorId="0" shapeId="0" xr:uid="{C8FEF7DF-849A-40A7-9579-2A43C2297C5A}">
      <text>
        <r>
          <rPr>
            <b/>
            <sz val="12"/>
            <color indexed="81"/>
            <rFont val="宋体"/>
            <charset val="134"/>
          </rPr>
          <t>T/T 90 DAYS 0.5%
承兑汇票     2.0%
利率上升     1.0%
材料费超过零件总价一半 3%
Continental   5%</t>
        </r>
      </text>
    </comment>
    <comment ref="A73" authorId="0" shapeId="0" xr:uid="{704A6BF2-C0F4-4FDF-BE4B-492DD1718A37}">
      <text>
        <r>
          <rPr>
            <b/>
            <sz val="12"/>
            <color indexed="81"/>
            <rFont val="宋体"/>
            <charset val="134"/>
          </rPr>
          <t>利润率=（卖价-成本）/卖价</t>
        </r>
      </text>
    </comment>
    <comment ref="A83" authorId="0" shapeId="0" xr:uid="{8F4EDB65-652B-4410-8304-82349DD37860}">
      <text>
        <r>
          <rPr>
            <b/>
            <sz val="13"/>
            <color indexed="81"/>
            <rFont val="Tahoma"/>
            <family val="2"/>
          </rPr>
          <t>genqi11:</t>
        </r>
        <r>
          <rPr>
            <sz val="13"/>
            <color indexed="81"/>
            <rFont val="Tahoma"/>
            <family val="2"/>
          </rPr>
          <t xml:space="preserve">
Conti</t>
        </r>
        <r>
          <rPr>
            <sz val="13"/>
            <color indexed="81"/>
            <rFont val="宋体"/>
            <charset val="134"/>
          </rPr>
          <t>要求总重量不超过</t>
        </r>
        <r>
          <rPr>
            <sz val="13"/>
            <color indexed="81"/>
            <rFont val="Tahoma"/>
            <family val="2"/>
          </rPr>
          <t>12Kg</t>
        </r>
      </text>
    </comment>
  </commentList>
</comments>
</file>

<file path=xl/sharedStrings.xml><?xml version="1.0" encoding="utf-8"?>
<sst xmlns="http://schemas.openxmlformats.org/spreadsheetml/2006/main" count="643" uniqueCount="412">
  <si>
    <t>&lt;/jx:forEach&gt;</t>
  </si>
  <si>
    <t>PART NAME</t>
  </si>
  <si>
    <t>VENDOR</t>
  </si>
  <si>
    <t>N</t>
  </si>
  <si>
    <t>START METADATA</t>
  </si>
  <si>
    <t>Datatype</t>
  </si>
  <si>
    <t>END METADATA</t>
  </si>
  <si>
    <t>Y</t>
  </si>
  <si>
    <t>string</t>
  </si>
  <si>
    <t>PART NUMBER</t>
  </si>
  <si>
    <t>int</t>
  </si>
  <si>
    <t>Stamping Process</t>
  </si>
  <si>
    <t>Secondary Finishing Process</t>
  </si>
  <si>
    <t>ID</t>
  </si>
  <si>
    <t>LINE ITEM</t>
  </si>
  <si>
    <t>QUANTITY</t>
  </si>
  <si>
    <t>http://www.inmindcomputing.com/application/products/products-implementation.owl#PurchasedPartSubMaterial//</t>
  </si>
  <si>
    <t>http://www.inmindcomputing.com/application/products/products-implementation.owl#StampingProcess//</t>
  </si>
  <si>
    <t>http://www.inmindcomputing.com/application/products/products-implementation.owl#SecondaryProcess//</t>
  </si>
  <si>
    <t>type</t>
  </si>
  <si>
    <t>${config.id}</t>
  </si>
  <si>
    <t>${rate.label}</t>
  </si>
  <si>
    <t>!--hide</t>
  </si>
  <si>
    <t>${rate.ID}</t>
  </si>
  <si>
    <t>${mc.label}</t>
  </si>
  <si>
    <t>${mc.ID}</t>
  </si>
  <si>
    <t>--select--</t>
  </si>
  <si>
    <t/>
  </si>
  <si>
    <t>&lt;Empty&gt;</t>
  </si>
  <si>
    <t>&lt;jx:forEach items="${quote.includesSalesItem}" var="config"&gt;</t>
  </si>
  <si>
    <t>${config.includesConfigItem.partPartName}</t>
  </si>
  <si>
    <t>${config.includesItemHeaderPriceItem.itemHeaderQuantity}</t>
  </si>
  <si>
    <t>http://www.inmindcomputing.com/application/application-schema.owl#includesItemHeaderPriceItem=http://www.inmindcomputing.com/application/application-schema.owl#itemHeaderQuantity//</t>
  </si>
  <si>
    <t>http://www.inmindcomputing.com/application/application-schema.owl#includesConfigItem=http://www.inmindcomputing.com/application/products/products-schema.owl#partPartNumber//</t>
  </si>
  <si>
    <t>http://www.inmindcomputing.com/application/application-schema.owl#includesConfigItem=http://www.inmindcomputing.com/application/products/products-schema.owl#partPartName//</t>
  </si>
  <si>
    <t>START MASTERDATA</t>
  </si>
  <si>
    <t>END MASTERDATA</t>
  </si>
  <si>
    <t>In-house</t>
  </si>
  <si>
    <t>Outsourced</t>
  </si>
  <si>
    <t>${config.includesConfigItem.secondaryProcessInHouse}</t>
  </si>
  <si>
    <t>CATEGORY</t>
  </si>
  <si>
    <t>Bonderizing</t>
  </si>
  <si>
    <t>Degreasing</t>
  </si>
  <si>
    <t>Heat Treatment</t>
  </si>
  <si>
    <t>Others</t>
  </si>
  <si>
    <t>Plating</t>
  </si>
  <si>
    <t>Powder Coating</t>
  </si>
  <si>
    <t>Silk Screening/Pad Printing</t>
  </si>
  <si>
    <t>Spray Painting</t>
  </si>
  <si>
    <t>Tumbling</t>
  </si>
  <si>
    <t>PROCESS TYPE</t>
  </si>
  <si>
    <t>${config.includesConfigItem.secondaryProcessCategory}</t>
  </si>
  <si>
    <t>PURCHASE ITEM</t>
  </si>
  <si>
    <t>APPOINTED VENDOR</t>
  </si>
  <si>
    <t>Customer AVL</t>
  </si>
  <si>
    <t>None</t>
  </si>
  <si>
    <t>${config.includesConfigItem.purchasePartAppointedVendor}</t>
  </si>
  <si>
    <t>${config.includesConfigItem.mrbNonMFGSource}</t>
  </si>
  <si>
    <t>http://www.inmindcomputing.com/application/application-schema.owl#includesConfigItem=http://www.inmindcomputing.com/application/products/products-schema.owl#secondaryProcessInHouse//</t>
  </si>
  <si>
    <t>http://www.inmindcomputing.com/application/application-schema.owl#includesConfigItem=http://www.inmindcomputing.com/application/products/products-schema.owl#secondaryProcessCategory//</t>
  </si>
  <si>
    <t>http://www.inmindcomputing.com/application/application-schema.owl#includesConfigItem=http://www.inmindcomputing.com/application/products/products-schema.owl#purchasePartAppointedVendor//</t>
  </si>
  <si>
    <t>PART MATERIAL</t>
  </si>
  <si>
    <t>http://www.inmindcomputing.com/application/application-schema.owl#includesConfigItem=http://www.inmindcomputing.com/application/products/products-schema.owl#purchasePartMaterial//</t>
  </si>
  <si>
    <t>${config.includesConfigItem.purchasePartMaterial}</t>
  </si>
  <si>
    <t>&lt;jx:forEach items='${quote.range("www.inmindcomputing.com/application/products/products-schema-process.owl#hasMSURate")}' var="rate"&gt;</t>
  </si>
  <si>
    <t>Subcon</t>
  </si>
  <si>
    <t>Secondary Process</t>
  </si>
  <si>
    <t>http://www.inmindcomputing.com/application/products/products-implementation.owl#SecondaryFinishingProcess//</t>
  </si>
  <si>
    <t>http://www.inmindcomputing.com/application/products/products-implementation.owl#Subcon//</t>
  </si>
  <si>
    <t>SUBCON PROCESS</t>
  </si>
  <si>
    <t xml:space="preserve"> Stamping Rate</t>
  </si>
  <si>
    <t>Stamping WS</t>
  </si>
  <si>
    <t>Amtek AVL</t>
  </si>
  <si>
    <t>http://www.inmindcomputing.com/platform/platform-schema.owl#objectName//</t>
  </si>
  <si>
    <t>${"!--&gt;" + config.countMatches(config.salesItemPosition, ".") + "!" + config.isProduct.objectName}</t>
  </si>
  <si>
    <t>${config.objectName}</t>
  </si>
  <si>
    <t>Purchase Item</t>
  </si>
  <si>
    <t>Material Type</t>
  </si>
  <si>
    <t>Packaging</t>
  </si>
  <si>
    <t>${quote.usesPerson.personFirstName + " " + quote.usesPerson.personLastName}</t>
  </si>
  <si>
    <t>PRODUCT TYPE</t>
  </si>
  <si>
    <t>http://www.inmindcomputing.com/application/products/products-implementation.owl#Packaging//</t>
  </si>
  <si>
    <t>&lt;jx:if test="${empty(quote.usesPerson)}"&gt;</t>
  </si>
  <si>
    <t>&lt;/jx:if&gt;</t>
  </si>
  <si>
    <t>&lt;jx:if test="${!empty(quote.usesPerson)}"&gt;</t>
  </si>
  <si>
    <t>&lt;jx:forEach items="${quote.value("www.inmindcomputing.com/application/application-schema-ext.owl#zhasPlant","www.inmindcomputing.com/application/products/products-schema-knowledgebase.owl#includesWorkStation")}" var="mc"&gt;</t>
  </si>
  <si>
    <t>softTool WS</t>
  </si>
  <si>
    <t>&lt;jx:forEach items="${quote.value("www.inmindcomputing.com/application/application-schema-ext.owl#zhasPlant","www.inmindcomputing.com/application/products/products-schema-knowledgebase.owl#includesSoftToolStation")}" var="softToolmc"&gt;</t>
  </si>
  <si>
    <t>${softToolmc.label}</t>
  </si>
  <si>
    <t>${softToolmc.ID}</t>
  </si>
  <si>
    <t>Die Casting WS</t>
  </si>
  <si>
    <t>&lt;jx:forEach items="${quote.value("www.inmindcomputing.com/application/application-schema-ext.owl#zhasPlant","www.inmindcomputing.com/application/products/products-schema-knowledgebase.owl#includesDieCastingStation")}" var="dcmc"&gt;</t>
  </si>
  <si>
    <t>${dcmc.label}</t>
  </si>
  <si>
    <t>${dcmc.ID}</t>
  </si>
  <si>
    <t>Cold Forging WS</t>
  </si>
  <si>
    <t>&lt;jx:forEach items="${quote.value("www.inmindcomputing.com/application/application-schema-ext.owl#zhasPlant","www.inmindcomputing.com/application/products/products-schema-knowledgebase.owl#includesColdForgingStation")}" var="cfmc"&gt;</t>
  </si>
  <si>
    <t>${cfmc.label}</t>
  </si>
  <si>
    <t>${cfmc.ID}</t>
  </si>
  <si>
    <t>Acid Pickling</t>
  </si>
  <si>
    <t>Al Anodizing</t>
  </si>
  <si>
    <t>Alu Heat Treatment</t>
  </si>
  <si>
    <t>Annealing</t>
  </si>
  <si>
    <t>Anti Rust Oil</t>
  </si>
  <si>
    <t>Carbon Nitriding</t>
  </si>
  <si>
    <t>Case Hardening</t>
  </si>
  <si>
    <t>Dacromet(Zn,Cr)</t>
  </si>
  <si>
    <t>Inspection Surf(w/ G)</t>
  </si>
  <si>
    <t>Inspection Surf(w/o G)</t>
  </si>
  <si>
    <t>Magnetic Annealing</t>
  </si>
  <si>
    <t>Ni-[RP]</t>
  </si>
  <si>
    <t>Quenching</t>
  </si>
  <si>
    <t>Sand Blast</t>
  </si>
  <si>
    <t>Tempering</t>
  </si>
  <si>
    <t>Tumbling/Wash</t>
  </si>
  <si>
    <t>Ultrasonic Cleaning</t>
  </si>
  <si>
    <t>Vaccuum HT</t>
  </si>
  <si>
    <t>Zn (Yz, Cl)-[BP]</t>
  </si>
  <si>
    <t>Zn (Yz, Cl)-[RP]</t>
  </si>
  <si>
    <t>ZnNi-[BP]</t>
  </si>
  <si>
    <t>ZnNi-[RP]</t>
  </si>
  <si>
    <t>http://www.inmindcomputing.com/application/application-schema.owl#includesConfigItem=http://www.inmindcomputing.com/application/products/products-schema-mrb.owl#mrbNonMFGSource//</t>
  </si>
  <si>
    <t>EMCS Assembly</t>
  </si>
  <si>
    <t>EMCS Assembly Process</t>
  </si>
  <si>
    <t>EMCS Plastic Molding</t>
  </si>
  <si>
    <t>EMCS Skiving Process</t>
  </si>
  <si>
    <t>http://www.inmindcomputing.com/application/products/products-implementation.owl#EMCSAssembly//</t>
  </si>
  <si>
    <t>http://www.inmindcomputing.com/application/products/products-implementation.owl#EMCSAssemblyProcess//</t>
  </si>
  <si>
    <t>http://www.inmindcomputing.com/application/products/products-implementation.owl#EMCSPlasticMolding//</t>
  </si>
  <si>
    <t>http://www.inmindcomputing.com/application/products/products-implementation.owl#EMCSMetalPart//</t>
  </si>
  <si>
    <t>http://www.inmindcomputing.com/application/products/products-implementation.owl#PlatingProcess//</t>
  </si>
  <si>
    <t>http://www.inmindcomputing.com/application/products/products-implementation.owl#PlatingArea//</t>
  </si>
  <si>
    <t>http://www.inmindcomputing.com/application/products/products-implementation.owl#SkivingProcess//</t>
  </si>
  <si>
    <t>http://www.inmindcomputing.com/application/products/products-implementation.owl#EMCSInspection//</t>
  </si>
  <si>
    <t>Inspection</t>
  </si>
  <si>
    <t>Quotation  Sheet 
Skiving porcess</t>
    <phoneticPr fontId="1" type="noConversion"/>
  </si>
  <si>
    <t>Customer Name</t>
    <phoneticPr fontId="1" type="noConversion"/>
  </si>
  <si>
    <t>Quoted Date:</t>
    <phoneticPr fontId="1" type="noConversion"/>
  </si>
  <si>
    <t>Part Number</t>
    <phoneticPr fontId="1" type="noConversion"/>
  </si>
  <si>
    <t>Quoted By:</t>
    <phoneticPr fontId="1" type="noConversion"/>
  </si>
  <si>
    <t>Process rule</t>
    <phoneticPr fontId="1" type="noConversion"/>
  </si>
  <si>
    <t>SKIVE</t>
    <phoneticPr fontId="1" type="noConversion"/>
  </si>
  <si>
    <t>Checked By:</t>
    <phoneticPr fontId="1" type="noConversion"/>
  </si>
  <si>
    <t>M/minute</t>
    <phoneticPr fontId="1" type="noConversion"/>
  </si>
  <si>
    <r>
      <t>Thickness(mm)-</t>
    </r>
    <r>
      <rPr>
        <sz val="11"/>
        <rFont val="宋体"/>
        <charset val="134"/>
      </rPr>
      <t>材料厚度</t>
    </r>
  </si>
  <si>
    <t>Efficiency %</t>
    <phoneticPr fontId="1" type="noConversion"/>
  </si>
  <si>
    <t>Skive Thickness(mm)</t>
    <phoneticPr fontId="1" type="noConversion"/>
  </si>
  <si>
    <t>Skive Times-刮料次数</t>
    <phoneticPr fontId="1" type="noConversion"/>
  </si>
  <si>
    <r>
      <t>Mat'l Width(mm)-</t>
    </r>
    <r>
      <rPr>
        <sz val="11"/>
        <rFont val="宋体"/>
        <charset val="134"/>
      </rPr>
      <t>材料宽度</t>
    </r>
  </si>
  <si>
    <r>
      <t>Skive width(mm)-</t>
    </r>
    <r>
      <rPr>
        <sz val="11"/>
        <rFont val="宋体"/>
        <charset val="134"/>
      </rPr>
      <t>刮料宽度</t>
    </r>
  </si>
  <si>
    <t>Skive area%</t>
    <phoneticPr fontId="1" type="noConversion"/>
  </si>
  <si>
    <r>
      <t>Density(g/cc)</t>
    </r>
    <r>
      <rPr>
        <sz val="11"/>
        <rFont val="宋体"/>
        <charset val="134"/>
      </rPr>
      <t>：</t>
    </r>
  </si>
  <si>
    <t>Scrap %</t>
    <phoneticPr fontId="1" type="noConversion"/>
  </si>
  <si>
    <t xml:space="preserve">Wastage % </t>
    <phoneticPr fontId="1" type="noConversion"/>
  </si>
  <si>
    <r>
      <t>刮料</t>
    </r>
    <r>
      <rPr>
        <b/>
        <sz val="11"/>
        <color indexed="10"/>
        <rFont val="宋体"/>
        <charset val="134"/>
      </rPr>
      <t>工序</t>
    </r>
    <r>
      <rPr>
        <b/>
        <sz val="11"/>
        <rFont val="宋体"/>
        <charset val="134"/>
      </rPr>
      <t>报价</t>
    </r>
  </si>
  <si>
    <t>Capacity kg/H</t>
    <phoneticPr fontId="1" type="noConversion"/>
  </si>
  <si>
    <t>Cost/HR YIELD</t>
  </si>
  <si>
    <r>
      <t xml:space="preserve">Mat'l lost cost  </t>
    </r>
    <r>
      <rPr>
        <sz val="11"/>
        <rFont val="Times New Roman"/>
        <family val="1"/>
      </rPr>
      <t>/kg</t>
    </r>
  </si>
  <si>
    <r>
      <t xml:space="preserve">Skiving cost </t>
    </r>
    <r>
      <rPr>
        <sz val="11"/>
        <rFont val="Times New Roman"/>
        <family val="1"/>
      </rPr>
      <t>/kg</t>
    </r>
  </si>
  <si>
    <r>
      <t xml:space="preserve">Scrap Cost </t>
    </r>
    <r>
      <rPr>
        <sz val="11"/>
        <color indexed="10"/>
        <rFont val="Times New Roman"/>
        <family val="1"/>
      </rPr>
      <t>/kg</t>
    </r>
  </si>
  <si>
    <t xml:space="preserve">Skive process Cost /kg </t>
  </si>
  <si>
    <t>Mat'l cost /kg</t>
  </si>
  <si>
    <t>Scrap Cost /kg</t>
  </si>
  <si>
    <t>${quote.quoteContainedBy.objectName}</t>
  </si>
  <si>
    <t>BOID</t>
  </si>
  <si>
    <t>Type</t>
  </si>
  <si>
    <t>Part Name</t>
  </si>
  <si>
    <t>Part Number</t>
  </si>
  <si>
    <t>decimal</t>
  </si>
  <si>
    <t>http://www.inmindcomputing.com/application/products/products-implementation.owl#MetalStamping//</t>
  </si>
  <si>
    <t>http://www.inmindcomputing.com/application/products/products-schema.owl#partPartName//</t>
  </si>
  <si>
    <t>http://www.inmindcomputing.com/application/products/products-schema.owl#partPartNumber//</t>
  </si>
  <si>
    <t>http://www.inmindcomputing.com/application/products/products-schema.owl#emcsSkivingProcessMaterialType//</t>
  </si>
  <si>
    <t>http://www.inmindcomputing.com/application/products/products-schema.owl#emcsSkivingProcessThickness//</t>
  </si>
  <si>
    <t>http://www.inmindcomputing.com/application/products/products-schema.owl#emcsSkivingProcessSkiveThickness//</t>
  </si>
  <si>
    <t>http://www.inmindcomputing.com/application/products/products-schema.owl#emcsSkivingProcessMatlWidth//</t>
  </si>
  <si>
    <t>http://www.inmindcomputing.com/application/products/products-schema.owl#emcsSkivingProcessSkiveWidth//</t>
  </si>
  <si>
    <t>http://www.inmindcomputing.com/application/products/products-schema.owl#emcsSkivingProcessMaterialCost//</t>
  </si>
  <si>
    <t>http://www.inmindcomputing.com/application/products/products-schema.owl#emcsSkivingProcessWastage//</t>
  </si>
  <si>
    <t>http://www.inmindcomputing.com/application/products/products-schema.owl#emcsSkivingProcessMinute//</t>
  </si>
  <si>
    <t>http://www.inmindcomputing.com/application/products/products-schema.owl#emcsSkivingProcessEfficiency//</t>
  </si>
  <si>
    <t>http://www.inmindcomputing.com/application/products/products-schema.owl#emcsSkivingProcessSkivTimes//</t>
  </si>
  <si>
    <t>http://www.inmindcomputing.com/application/products/products-schema.owl#emcsSkivingProcessCostPerHrYield//</t>
  </si>
  <si>
    <t>&lt;jx:forEach items="${quote.includesConfigItem}" var="skiveConfig" varStatus="skiveStatus" select="${skiveConfig.type.contains("SkivingProcess") }"&gt;</t>
  </si>
  <si>
    <t>${skiveConfig.id}</t>
  </si>
  <si>
    <t>${skiveConfig.type}</t>
  </si>
  <si>
    <t>${"=T('Skive" + (skiveStatus.index+1) + "'!$C$5)"}</t>
  </si>
  <si>
    <t>${"=T('Skive" + (skiveStatus.index+1) + "'!$F$5)"}</t>
  </si>
  <si>
    <t>&lt;jx:forEach items="${quote.includesConfigItem}" var="$Skive" varStatus="skiveStatus" select="${$Skive.type.endsWith("SkivingProcess")}" templateSheetName="Skive" sheetPrefix="Skive" sheetName="${skiveStatus.index + 1}"&gt;</t>
  </si>
  <si>
    <t>${Skive.emcsSkivingProcessMaterialType}</t>
  </si>
  <si>
    <t>${Skive.emcsSkivingProcessMinute}</t>
  </si>
  <si>
    <t>${Skive.emcsSkivingProcessThickness}</t>
  </si>
  <si>
    <t>${Skive.emcsSkivingProcessEfficiency/100}</t>
  </si>
  <si>
    <t>${Skive.emcsSkivingProcessSkiveThickness}</t>
  </si>
  <si>
    <t>${Skive.emcsSkivingProcessSkivTimes}</t>
  </si>
  <si>
    <t>${Skive.emcsSkivingProcessMatlWidth}</t>
  </si>
  <si>
    <t>${Skive.emcsSkivingProcessCostPerHrYield}</t>
  </si>
  <si>
    <t>${Skive.emcsSkivingProcessSkiveWidth}</t>
  </si>
  <si>
    <t>${Skive.emcsSkivingProcessDensity}</t>
  </si>
  <si>
    <t>${Skive.emcsSkivingProcessMaterialCost}</t>
  </si>
  <si>
    <t>${Skive.emcsSkivingProcessWastage/100}</t>
  </si>
  <si>
    <t>${quote.containsCreator.includesPerson.objectName}</t>
  </si>
  <si>
    <t>${quote.objectDateOfCreation}</t>
  </si>
  <si>
    <t>${"=T('Skive" + (skiveStatus.index+1) + "'!$B$9)"}</t>
  </si>
  <si>
    <t>${"='Skive" + (skiveStatus.index+1) + "'!$B$10" + '&amp;""'}</t>
  </si>
  <si>
    <t>${"='Skive" + (skiveStatus.index+1) + "'!$B$11" + '&amp;""'}</t>
  </si>
  <si>
    <t>${"='Skive" + (skiveStatus.index+1) + "'!$B$12" + '&amp;""'}</t>
  </si>
  <si>
    <t>${"='Skive" + (skiveStatus.index+1) + "'!$B$13" + '&amp;""'}</t>
  </si>
  <si>
    <t>${"='Skive" + (skiveStatus.index+1) + "'!$B$15" + '&amp;""'}</t>
  </si>
  <si>
    <t>${"='Skive" + (skiveStatus.index+1) + "'!$B$16 * 100"}</t>
  </si>
  <si>
    <t>${"='Skive" + (skiveStatus.index+1) + "'!$E$9" + '&amp;""'}</t>
  </si>
  <si>
    <t xml:space="preserve">${"='Skive" + (skiveStatus.index+1) + "'!$E$10 * 100"}
</t>
  </si>
  <si>
    <t>${"='Skive" + (skiveStatus.index+1) + "'!$E$11" + '&amp;""'}</t>
  </si>
  <si>
    <t>${"='Skive" + (skiveStatus.index+1) + "'!$E$12" + '&amp;""'}</t>
  </si>
  <si>
    <t>EMCS MetalPart</t>
  </si>
  <si>
    <t>SkivingProcess</t>
  </si>
  <si>
    <t>${Skive.emcsSkivingProcessScrapCostPerKg}</t>
  </si>
  <si>
    <t>&lt;jx:forEach items="${quote.includesConfigItem}" var="plating"&gt;</t>
  </si>
  <si>
    <t>${plating.id}</t>
  </si>
  <si>
    <t>${plating.type}</t>
  </si>
  <si>
    <t>${plating.objectName}</t>
  </si>
  <si>
    <t>${plating.configItemIncludedBy.objectName}</t>
  </si>
  <si>
    <t>&lt;jx:forEach items="${quote.includesConfigItem}" var="$MetalPart" varStatus="MetalPartStatus" select="${$MetalPart.type.endsWith("EMCSMetalPart")}" templateSheetName="MetalPart" sheetPrefix="${MetalPart.configItemIncludedBy.objectName}"  sheetName="${MetalPartStatus.index + 1}" &gt;</t>
  </si>
  <si>
    <t>Barrel Rack Plating</t>
  </si>
  <si>
    <t>START PARENTDATA</t>
  </si>
  <si>
    <t>END PARENTDATA</t>
  </si>
  <si>
    <t>product type</t>
  </si>
  <si>
    <t>PlatingProcess</t>
  </si>
  <si>
    <t>EMCS Plating Area</t>
  </si>
  <si>
    <t>EMCS Plating Process</t>
  </si>
  <si>
    <t>Automotive Quotation  Sheet
Plating Process</t>
    <phoneticPr fontId="1" type="noConversion"/>
  </si>
  <si>
    <t>Customer Name</t>
    <phoneticPr fontId="1" type="noConversion"/>
  </si>
  <si>
    <t>Quoted Date:</t>
    <phoneticPr fontId="1" type="noConversion"/>
  </si>
  <si>
    <t>Part Number</t>
    <phoneticPr fontId="1" type="noConversion"/>
  </si>
  <si>
    <t>Quoted By:</t>
    <phoneticPr fontId="1" type="noConversion"/>
  </si>
  <si>
    <t>Part Develop  Process:</t>
    <phoneticPr fontId="1" type="noConversion"/>
  </si>
  <si>
    <t>Checked By:</t>
    <phoneticPr fontId="1" type="noConversion"/>
  </si>
  <si>
    <t xml:space="preserve">Plating Method: </t>
    <phoneticPr fontId="1" type="noConversion"/>
  </si>
  <si>
    <t xml:space="preserve">Plating spec: </t>
    <phoneticPr fontId="1" type="noConversion"/>
  </si>
  <si>
    <t>Area 1</t>
    <phoneticPr fontId="1" type="noConversion"/>
  </si>
  <si>
    <t>length</t>
    <phoneticPr fontId="1" type="noConversion"/>
  </si>
  <si>
    <t>width</t>
    <phoneticPr fontId="1" type="noConversion"/>
  </si>
  <si>
    <t>area  coefficient</t>
    <phoneticPr fontId="1" type="noConversion"/>
  </si>
  <si>
    <t>thickness 
 (um)</t>
    <phoneticPr fontId="1" type="noConversion"/>
  </si>
  <si>
    <t>area  point</t>
    <phoneticPr fontId="1" type="noConversion"/>
  </si>
  <si>
    <t>thickness coefficient</t>
    <phoneticPr fontId="1" type="noConversion"/>
  </si>
  <si>
    <t>density</t>
    <phoneticPr fontId="1" type="noConversion"/>
  </si>
  <si>
    <t>Total  coefficient</t>
    <phoneticPr fontId="1" type="noConversion"/>
  </si>
  <si>
    <t>Price</t>
    <phoneticPr fontId="1" type="noConversion"/>
  </si>
  <si>
    <t>Au/Ag/Pd factor-Oz/K</t>
    <phoneticPr fontId="1" type="noConversion"/>
  </si>
  <si>
    <t>Au/Ag/Pd factor-g/K</t>
    <phoneticPr fontId="1" type="noConversion"/>
  </si>
  <si>
    <t>Area 2</t>
    <phoneticPr fontId="1" type="noConversion"/>
  </si>
  <si>
    <t>Area 3</t>
    <phoneticPr fontId="1" type="noConversion"/>
  </si>
  <si>
    <t xml:space="preserve">Au&amp;Ag&amp;Pd&amp;AgCost: </t>
    <phoneticPr fontId="1" type="noConversion"/>
  </si>
  <si>
    <t xml:space="preserve">Waste Au Cost: </t>
    <phoneticPr fontId="1" type="noConversion"/>
  </si>
  <si>
    <t>Reel Plating cost</t>
    <phoneticPr fontId="1" type="noConversion"/>
  </si>
  <si>
    <t>EFF. %</t>
    <phoneticPr fontId="1" type="noConversion"/>
  </si>
  <si>
    <t>parts / pitch</t>
    <phoneticPr fontId="1" type="noConversion"/>
  </si>
  <si>
    <t>M/minute</t>
    <phoneticPr fontId="1" type="noConversion"/>
  </si>
  <si>
    <t>Picth 
mm</t>
    <phoneticPr fontId="1" type="noConversion"/>
  </si>
  <si>
    <t>11</t>
  </si>
  <si>
    <t>SP</t>
  </si>
  <si>
    <t>${Plating.type}</t>
  </si>
  <si>
    <t>${MetalPart.type}</t>
  </si>
  <si>
    <t>&lt;jx:forEach items="${quote.includesConfigItem}" var="$Plating" varStatus="platingStatus" select="${$Plating.type.endsWith("PlatingProcess")}" templateSheetName="Plating" sheetPrefix="Plating" sheetName="${platingStatus.index + 1}" &gt;</t>
  </si>
  <si>
    <t>Quoted Date:</t>
    <phoneticPr fontId="1" type="noConversion"/>
  </si>
  <si>
    <t>Genie Qian</t>
    <phoneticPr fontId="1" type="noConversion"/>
  </si>
  <si>
    <t>Mat'l L/T weeks</t>
    <phoneticPr fontId="1" type="noConversion"/>
  </si>
  <si>
    <t>Second/time</t>
    <phoneticPr fontId="1" type="noConversion"/>
  </si>
  <si>
    <t>Efficiency %</t>
    <phoneticPr fontId="1" type="noConversion"/>
  </si>
  <si>
    <t>Mat'l MOQ tons</t>
    <phoneticPr fontId="1" type="noConversion"/>
  </si>
  <si>
    <t>Total Run Time in Hrs</t>
    <phoneticPr fontId="1" type="noConversion"/>
  </si>
  <si>
    <t>Total Rm.Required in kg</t>
    <phoneticPr fontId="1" type="noConversion"/>
  </si>
  <si>
    <t xml:space="preserve">Markup Subtotal </t>
    <phoneticPr fontId="1" type="noConversion"/>
  </si>
  <si>
    <t>Molding tool cost</t>
    <phoneticPr fontId="1" type="noConversion"/>
  </si>
  <si>
    <t>Mold structure</t>
    <phoneticPr fontId="1" type="noConversion"/>
  </si>
  <si>
    <t>两板模 2plates</t>
  </si>
  <si>
    <t>Hot runner Cost</t>
    <phoneticPr fontId="1" type="noConversion"/>
  </si>
  <si>
    <t>Tool(Die&amp;section) cost</t>
    <phoneticPr fontId="1" type="noConversion"/>
  </si>
  <si>
    <t>Kistler pressure sensing</t>
    <phoneticPr fontId="1" type="noConversion"/>
  </si>
  <si>
    <t>Assy &amp; Try-out</t>
    <phoneticPr fontId="1" type="noConversion"/>
  </si>
  <si>
    <t>Other Cost</t>
    <phoneticPr fontId="1" type="noConversion"/>
  </si>
  <si>
    <t>Total Tooling Price:</t>
    <phoneticPr fontId="1" type="noConversion"/>
  </si>
  <si>
    <t>Simplymold 8-10 W</t>
    <phoneticPr fontId="1" type="noConversion"/>
  </si>
  <si>
    <t>Insertmold 8-10 W</t>
    <phoneticPr fontId="1" type="noConversion"/>
  </si>
  <si>
    <t>Insertmold 8-10 W</t>
  </si>
  <si>
    <t>Oversertmold 8-10 W</t>
    <phoneticPr fontId="1" type="noConversion"/>
  </si>
  <si>
    <t>1KK</t>
    <phoneticPr fontId="1" type="noConversion"/>
  </si>
  <si>
    <t>Injectmold 6-8 W</t>
    <phoneticPr fontId="1" type="noConversion"/>
  </si>
  <si>
    <t>Difficult mold 12-16 W</t>
    <phoneticPr fontId="1" type="noConversion"/>
  </si>
  <si>
    <t>${Mold.emcsPlasticMoldingMaterialType}</t>
  </si>
  <si>
    <t>Internal Cost Keeping Work Sheet
Molding Process[plating based on Sn/Ni]</t>
    <phoneticPr fontId="1" type="noConversion"/>
  </si>
  <si>
    <r>
      <t xml:space="preserve"> Customer Name</t>
    </r>
    <r>
      <rPr>
        <b/>
        <sz val="12"/>
        <rFont val="宋体"/>
        <charset val="134"/>
      </rPr>
      <t>：</t>
    </r>
  </si>
  <si>
    <r>
      <t xml:space="preserve"> Customer Part Number</t>
    </r>
    <r>
      <rPr>
        <b/>
        <sz val="12"/>
        <rFont val="宋体"/>
        <charset val="134"/>
      </rPr>
      <t>：</t>
    </r>
  </si>
  <si>
    <t>40902532</t>
    <phoneticPr fontId="1" type="noConversion"/>
  </si>
  <si>
    <t>Rev AA</t>
    <phoneticPr fontId="1" type="noConversion"/>
  </si>
  <si>
    <r>
      <t xml:space="preserve"> Part  Process</t>
    </r>
    <r>
      <rPr>
        <b/>
        <sz val="12"/>
        <rFont val="宋体"/>
        <charset val="134"/>
      </rPr>
      <t>：</t>
    </r>
  </si>
  <si>
    <t>S-P-PreM-S-OverM</t>
    <phoneticPr fontId="1" type="noConversion"/>
  </si>
  <si>
    <t xml:space="preserve"> Project Name:</t>
    <phoneticPr fontId="1" type="noConversion"/>
  </si>
  <si>
    <t>EEGR Cover</t>
    <phoneticPr fontId="1" type="noConversion"/>
  </si>
  <si>
    <t xml:space="preserve">   Material Type</t>
    <phoneticPr fontId="1" type="noConversion"/>
  </si>
  <si>
    <t>Machine Type</t>
    <phoneticPr fontId="1" type="noConversion"/>
  </si>
  <si>
    <t xml:space="preserve">   Volume in mm</t>
    <phoneticPr fontId="1" type="noConversion"/>
  </si>
  <si>
    <t>MFG Rate/Hour</t>
    <phoneticPr fontId="1" type="noConversion"/>
  </si>
  <si>
    <t xml:space="preserve">   Density g/cc</t>
    <phoneticPr fontId="1" type="noConversion"/>
  </si>
  <si>
    <t>12~13</t>
    <phoneticPr fontId="1" type="noConversion"/>
  </si>
  <si>
    <t>DL No.</t>
    <phoneticPr fontId="1" type="noConversion"/>
  </si>
  <si>
    <t xml:space="preserve">   Part weight g/pcs</t>
    <phoneticPr fontId="1" type="noConversion"/>
  </si>
  <si>
    <t>DL Rate/Hour</t>
    <phoneticPr fontId="1" type="noConversion"/>
  </si>
  <si>
    <t xml:space="preserve">   Runner  g/time</t>
    <phoneticPr fontId="1" type="noConversion"/>
  </si>
  <si>
    <t>Cav No.</t>
    <phoneticPr fontId="1" type="noConversion"/>
  </si>
  <si>
    <t>1up 1bottom</t>
    <phoneticPr fontId="1" type="noConversion"/>
  </si>
  <si>
    <t xml:space="preserve">   Return rate    Reuse %</t>
    <phoneticPr fontId="1" type="noConversion"/>
  </si>
  <si>
    <t>能满足材料起定量</t>
  </si>
  <si>
    <t>Cycle time</t>
    <phoneticPr fontId="1" type="noConversion"/>
  </si>
  <si>
    <t>1up 2bottom</t>
    <phoneticPr fontId="1" type="noConversion"/>
  </si>
  <si>
    <r>
      <t xml:space="preserve">  Plastic factor </t>
    </r>
    <r>
      <rPr>
        <i/>
        <sz val="13"/>
        <rFont val="Calibri"/>
        <family val="2"/>
      </rPr>
      <t xml:space="preserve">   kg. /K</t>
    </r>
  </si>
  <si>
    <t>1up 3bottom</t>
    <phoneticPr fontId="1" type="noConversion"/>
  </si>
  <si>
    <t>Parts / HR</t>
    <phoneticPr fontId="1" type="noConversion"/>
  </si>
  <si>
    <t>产能能够满足客户需求</t>
  </si>
  <si>
    <t xml:space="preserve"> Capacity K/week</t>
    <phoneticPr fontId="1" type="noConversion"/>
  </si>
  <si>
    <t>Max Capacity K/year</t>
    <phoneticPr fontId="1" type="noConversion"/>
  </si>
  <si>
    <t>Mold Type</t>
    <phoneticPr fontId="1" type="noConversion"/>
  </si>
  <si>
    <t>1up 2bottom</t>
  </si>
  <si>
    <r>
      <rPr>
        <sz val="13"/>
        <rFont val="宋体"/>
        <charset val="134"/>
      </rPr>
      <t>年销售额</t>
    </r>
    <r>
      <rPr>
        <sz val="13"/>
        <rFont val="Calibri"/>
        <family val="2"/>
      </rPr>
      <t xml:space="preserve">    WAN RMB/year</t>
    </r>
  </si>
  <si>
    <t>Total Quantity per year</t>
    <phoneticPr fontId="1" type="noConversion"/>
  </si>
  <si>
    <t>RM.  RMB /kg</t>
  </si>
  <si>
    <t>Material costRMB/k (A)</t>
    <phoneticPr fontId="1" type="noConversion"/>
  </si>
  <si>
    <t>Total setup hours</t>
    <phoneticPr fontId="1" type="noConversion"/>
  </si>
  <si>
    <t>Setup RMB/K</t>
  </si>
  <si>
    <t>DL cost  RMB/K</t>
  </si>
  <si>
    <t>MC  RMB/K</t>
  </si>
  <si>
    <t>Maintenance  RMB/K</t>
  </si>
  <si>
    <t>Process loss %</t>
  </si>
  <si>
    <t>Modling process cost  RMB/K (B)</t>
    <phoneticPr fontId="1" type="noConversion"/>
  </si>
  <si>
    <t>All preMold part</t>
    <phoneticPr fontId="1" type="noConversion"/>
  </si>
  <si>
    <t>Process loss %</t>
    <phoneticPr fontId="1" type="noConversion"/>
  </si>
  <si>
    <t>Insert part  cost RMB/K (C)</t>
    <phoneticPr fontId="1" type="noConversion"/>
  </si>
  <si>
    <t xml:space="preserve"> Outsource&amp;Sub-con  Total cost(D)</t>
    <phoneticPr fontId="1" type="noConversion"/>
  </si>
  <si>
    <t>Other process</t>
    <phoneticPr fontId="1" type="noConversion"/>
  </si>
  <si>
    <t>Machine Rate /hour</t>
    <phoneticPr fontId="1" type="noConversion"/>
  </si>
  <si>
    <t>DL rate/Hour</t>
    <phoneticPr fontId="1" type="noConversion"/>
  </si>
  <si>
    <t>Operators</t>
    <phoneticPr fontId="1" type="noConversion"/>
  </si>
  <si>
    <t>Parts/time</t>
    <phoneticPr fontId="1" type="noConversion"/>
  </si>
  <si>
    <t>efficiency %</t>
    <phoneticPr fontId="1" type="noConversion"/>
  </si>
  <si>
    <t>Max Capacity   K/year</t>
  </si>
  <si>
    <t>DL cost</t>
    <phoneticPr fontId="1" type="noConversion"/>
  </si>
  <si>
    <t>MC cost</t>
    <phoneticPr fontId="1" type="noConversion"/>
  </si>
  <si>
    <t xml:space="preserve">Auto inspection </t>
    <phoneticPr fontId="1" type="noConversion"/>
  </si>
  <si>
    <t>Package labor</t>
    <phoneticPr fontId="1" type="noConversion"/>
  </si>
  <si>
    <t>Other process &amp;Test&amp;Pack. Subtotal (E)</t>
    <phoneticPr fontId="1" type="noConversion"/>
  </si>
  <si>
    <t>tray pack.PSMat'l Cost 材料费</t>
  </si>
  <si>
    <t>Part DIM 59*66*43</t>
    <phoneticPr fontId="1" type="noConversion"/>
  </si>
  <si>
    <t>tray pack.PS包装易耗品费用</t>
  </si>
  <si>
    <t>Pack. material Subtotal (F)</t>
    <phoneticPr fontId="1" type="noConversion"/>
  </si>
  <si>
    <t>DL No.(operators)</t>
    <phoneticPr fontId="1" type="noConversion"/>
  </si>
  <si>
    <t>DL cost  RMB/K (G)</t>
  </si>
  <si>
    <t xml:space="preserve">IDL cost % </t>
    <phoneticPr fontId="1" type="noConversion"/>
  </si>
  <si>
    <t>IDL cost   RMB/K (H)</t>
  </si>
  <si>
    <t>Financial cost%</t>
    <phoneticPr fontId="1" type="noConversion"/>
  </si>
  <si>
    <t>Other Overhead %</t>
    <phoneticPr fontId="1" type="noConversion"/>
  </si>
  <si>
    <t>Subtotal cost RMB/K (I)</t>
    <phoneticPr fontId="1" type="noConversion"/>
  </si>
  <si>
    <r>
      <t>Profit %</t>
    </r>
    <r>
      <rPr>
        <b/>
        <i/>
        <sz val="13"/>
        <rFont val="宋体"/>
        <charset val="134"/>
      </rPr>
      <t>利润</t>
    </r>
    <r>
      <rPr>
        <b/>
        <i/>
        <sz val="13"/>
        <rFont val="Calibri"/>
        <family val="2"/>
      </rPr>
      <t>---</t>
    </r>
    <r>
      <rPr>
        <b/>
        <i/>
        <sz val="13"/>
        <rFont val="宋体"/>
        <charset val="134"/>
      </rPr>
      <t>项目可调</t>
    </r>
  </si>
  <si>
    <t>Sales--Part Price RMB/K(Ex-work)</t>
    <phoneticPr fontId="1" type="noConversion"/>
  </si>
  <si>
    <r>
      <rPr>
        <b/>
        <i/>
        <sz val="12"/>
        <rFont val="宋体"/>
        <charset val="134"/>
      </rPr>
      <t>客户目标价格</t>
    </r>
  </si>
  <si>
    <t>USD price per Kpcs</t>
    <phoneticPr fontId="1" type="noConversion"/>
  </si>
  <si>
    <t>EURO price per Kpcs</t>
    <phoneticPr fontId="1" type="noConversion"/>
  </si>
  <si>
    <t>PreMold 1</t>
    <phoneticPr fontId="1" type="noConversion"/>
  </si>
  <si>
    <r>
      <rPr>
        <sz val="13"/>
        <color indexed="60"/>
        <rFont val="宋体"/>
        <charset val="134"/>
      </rPr>
      <t>两板模</t>
    </r>
    <r>
      <rPr>
        <sz val="13"/>
        <color indexed="60"/>
        <rFont val="Calibri"/>
        <family val="2"/>
      </rPr>
      <t xml:space="preserve"> 2plates</t>
    </r>
  </si>
  <si>
    <r>
      <t>1.</t>
    </r>
    <r>
      <rPr>
        <sz val="13"/>
        <rFont val="宋体"/>
        <charset val="134"/>
      </rPr>
      <t>包装批次数量</t>
    </r>
    <r>
      <rPr>
        <sz val="13"/>
        <rFont val="Calibri"/>
        <family val="2"/>
      </rPr>
      <t>Qty: Pcs/Lot</t>
    </r>
  </si>
  <si>
    <t>PreMold 2</t>
  </si>
  <si>
    <r>
      <rPr>
        <sz val="13"/>
        <color indexed="60"/>
        <rFont val="宋体"/>
        <charset val="134"/>
      </rPr>
      <t>三板模</t>
    </r>
    <r>
      <rPr>
        <sz val="13"/>
        <color indexed="60"/>
        <rFont val="Calibri"/>
        <family val="2"/>
      </rPr>
      <t xml:space="preserve"> 3plates </t>
    </r>
  </si>
  <si>
    <r>
      <t>2.</t>
    </r>
    <r>
      <rPr>
        <sz val="13"/>
        <rFont val="宋体"/>
        <charset val="134"/>
      </rPr>
      <t>包装每箱数量</t>
    </r>
    <r>
      <rPr>
        <sz val="13"/>
        <rFont val="Calibri"/>
        <family val="2"/>
      </rPr>
      <t>Qty: Pcs/box</t>
    </r>
  </si>
  <si>
    <r>
      <t>3.</t>
    </r>
    <r>
      <rPr>
        <sz val="13"/>
        <rFont val="宋体"/>
        <charset val="134"/>
      </rPr>
      <t>包装外箱尺寸</t>
    </r>
    <r>
      <rPr>
        <sz val="13"/>
        <rFont val="Calibri"/>
        <family val="2"/>
      </rPr>
      <t>Box DIM.(mm)</t>
    </r>
  </si>
  <si>
    <t>600*400*420</t>
    <phoneticPr fontId="1" type="noConversion"/>
  </si>
  <si>
    <r>
      <rPr>
        <sz val="13"/>
        <rFont val="宋体"/>
        <charset val="134"/>
      </rPr>
      <t>包装一箱大致重量</t>
    </r>
    <r>
      <rPr>
        <sz val="13"/>
        <rFont val="Calibri"/>
        <family val="2"/>
      </rPr>
      <t>(kg)</t>
    </r>
  </si>
  <si>
    <t>Short Pin tool</t>
    <phoneticPr fontId="1" type="noConversion"/>
  </si>
  <si>
    <r>
      <rPr>
        <sz val="13"/>
        <rFont val="宋体"/>
        <charset val="134"/>
      </rPr>
      <t>○最小起定量</t>
    </r>
    <r>
      <rPr>
        <sz val="13"/>
        <rFont val="Calibri"/>
        <family val="2"/>
      </rPr>
      <t xml:space="preserve">Min year Qty: </t>
    </r>
  </si>
  <si>
    <t>Auto inspection line</t>
    <phoneticPr fontId="1" type="noConversion"/>
  </si>
  <si>
    <t>Other Tool   G</t>
    <phoneticPr fontId="1" type="noConversion"/>
  </si>
  <si>
    <r>
      <t>Note: The price not including 17%VAT,is EX-Work price</t>
    </r>
    <r>
      <rPr>
        <sz val="13"/>
        <rFont val="宋体"/>
        <charset val="134"/>
      </rPr>
      <t>。</t>
    </r>
  </si>
  <si>
    <r>
      <rPr>
        <sz val="13"/>
        <rFont val="宋体"/>
        <charset val="134"/>
      </rPr>
      <t>◎注塑模具交期</t>
    </r>
    <r>
      <rPr>
        <sz val="13"/>
        <rFont val="Calibri"/>
        <family val="2"/>
      </rPr>
      <t xml:space="preserve"> Tooling  L/T Weeks</t>
    </r>
    <r>
      <rPr>
        <sz val="13"/>
        <rFont val="宋体"/>
        <charset val="134"/>
      </rPr>
      <t>：</t>
    </r>
  </si>
  <si>
    <r>
      <rPr>
        <sz val="13"/>
        <rFont val="宋体"/>
        <charset val="134"/>
      </rPr>
      <t>◎</t>
    </r>
    <r>
      <rPr>
        <sz val="13"/>
        <rFont val="Calibri"/>
        <family val="2"/>
      </rPr>
      <t xml:space="preserve"> </t>
    </r>
    <r>
      <rPr>
        <sz val="13"/>
        <rFont val="宋体"/>
        <charset val="134"/>
      </rPr>
      <t>注塑模具寿命</t>
    </r>
    <r>
      <rPr>
        <sz val="13"/>
        <rFont val="Calibri"/>
        <family val="2"/>
      </rPr>
      <t xml:space="preserve"> Tooling Life time</t>
    </r>
    <r>
      <rPr>
        <sz val="13"/>
        <rFont val="宋体"/>
        <charset val="134"/>
      </rPr>
      <t>：</t>
    </r>
  </si>
  <si>
    <t>${Mold.hasPlasticMoldStation.label}</t>
  </si>
  <si>
    <r>
      <t>Au/Ag/Pd Price-</t>
    </r>
    <r>
      <rPr>
        <sz val="11"/>
        <color theme="1"/>
        <rFont val="宋体"/>
        <charset val="134"/>
      </rPr>
      <t>￥</t>
    </r>
    <r>
      <rPr>
        <sz val="11"/>
        <color theme="1"/>
        <rFont val="Calibri"/>
        <family val="1"/>
        <scheme val="minor"/>
      </rPr>
      <t>/Oz</t>
    </r>
  </si>
  <si>
    <r>
      <t>返金率</t>
    </r>
    <r>
      <rPr>
        <sz val="11"/>
        <color theme="1"/>
        <rFont val="Times New Roman"/>
        <family val="1"/>
      </rPr>
      <t>Waste Au%:</t>
    </r>
  </si>
  <si>
    <r>
      <t xml:space="preserve">Waste Au cost
</t>
    </r>
    <r>
      <rPr>
        <sz val="11"/>
        <color theme="1"/>
        <rFont val="宋体"/>
        <charset val="134"/>
      </rPr>
      <t>￥</t>
    </r>
    <r>
      <rPr>
        <sz val="11"/>
        <color theme="1"/>
        <rFont val="Calibri"/>
        <family val="1"/>
        <scheme val="minor"/>
      </rPr>
      <t>/Oz.</t>
    </r>
  </si>
  <si>
    <r>
      <t xml:space="preserve">machine 
</t>
    </r>
    <r>
      <rPr>
        <sz val="11"/>
        <color theme="1"/>
        <rFont val="宋体"/>
        <charset val="134"/>
      </rPr>
      <t>￥</t>
    </r>
    <r>
      <rPr>
        <sz val="11"/>
        <color theme="1"/>
        <rFont val="Calibri"/>
        <family val="1"/>
        <scheme val="minor"/>
      </rPr>
      <t>/Hour</t>
    </r>
  </si>
  <si>
    <r>
      <t>产能</t>
    </r>
    <r>
      <rPr>
        <sz val="11"/>
        <color theme="1"/>
        <rFont val="Times New Roman"/>
        <family val="1"/>
      </rPr>
      <t xml:space="preserve"> KParts/H</t>
    </r>
  </si>
  <si>
    <t>${Plating.select('configItemIncludedBy', 'SalesItem', 0).select('includesSalesItem','PlatingArea',0).select('includesConfigItem','ConfigItem',0).emcsPlatingAreaLength}</t>
  </si>
  <si>
    <t>${Plating.select('configItemIncludedBy', 'SalesItem', 0).select('includesSalesItem','PlatingArea',1).select('includesConfigItem','ConfigItem',0).emcsPlatingAreaLength}</t>
  </si>
  <si>
    <t>${Plating.select('includesConfigItem','PlatingArea',0).emcsPlatingAreaWidth}</t>
  </si>
  <si>
    <t>MSU Rate</t>
  </si>
  <si>
    <t>Plastic Mold WS</t>
  </si>
  <si>
    <t>&lt;jx:forEach items="${quote.value("www.inmindcomputing.com/application/application-schema-ext.owl#zhasPlant","www.inmindcomputing.com/application/products/products-schema-knowledgebase.owl#includesPlasticMoldStation")}" var="pms"&gt;</t>
  </si>
  <si>
    <t>${pms.label}</t>
  </si>
  <si>
    <t>${pms.ID}</t>
  </si>
  <si>
    <t>Molding WS</t>
  </si>
  <si>
    <t xml:space="preserve"> Molding MSU Rate</t>
  </si>
  <si>
    <t>$[VLOOKUP(I7,_MasterData!H145:I500,2,FALSE)]</t>
  </si>
  <si>
    <t>uri</t>
  </si>
  <si>
    <t>http://www.inmindcomputing.com/application/products/products-schema-process.owl#hasMSURate//</t>
  </si>
  <si>
    <t>${moldConfig.id}</t>
  </si>
  <si>
    <t>&lt;jx:forEach items="${quote.includesConfigItem}" var="moldConfig" varStatus="moldStatus" select="${moldConfig.type.contains("EMCSPlasticMolding") }"&gt;</t>
  </si>
  <si>
    <t>${moldConfig.type}</t>
  </si>
  <si>
    <t>&lt;jx:forEach items="${quote.includesConfigItem}" var="$Mold" varStatus="MoldStatus" select="${$Mold.type.endsWith("EMCSPlasticMolding")}" templateSheetName="Mold" sheetPrefix="Mold"  sheetName="${MoldStatus.index + 1}" &gt;</t>
  </si>
  <si>
    <t>Plastic Molding M/C</t>
  </si>
  <si>
    <t>${"=T('Mold" + (moldStatus.index+1) + "'!$A$201)" }</t>
  </si>
  <si>
    <t>${"=T('Mold" + (moldStatus.index+1) + "'!$B$201)" }</t>
  </si>
  <si>
    <t>http://www.inmindcomputing.com/application/products/products-schema.owl#hasPlasticMoldStation//</t>
  </si>
  <si>
    <t>EMCSPlasticMolding</t>
  </si>
  <si>
    <t>${Mold.hasMSURate.label}</t>
  </si>
  <si>
    <t>$[VLOOKUP(I8,_MasterData!B125:C500,2,FALSE)]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</si>
</sst>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164" formatCode="&quot;￥&quot;#,##0.00_);[Red]\(&quot;￥&quot;#,##0.00\)"/>
    <numFmt numFmtId="165" formatCode="0.0000"/>
    <numFmt numFmtId="166" formatCode="0.0000%"/>
    <numFmt numFmtId="167" formatCode="0.00000_);[Red]\(0.00000\)"/>
    <numFmt numFmtId="168" formatCode="0.000"/>
    <numFmt numFmtId="169" formatCode="0.000_);[Red]\(0.000\)"/>
    <numFmt numFmtId="170" formatCode="0.0%"/>
    <numFmt numFmtId="171" formatCode="0.0000_);[Red]\(0.0000\)"/>
    <numFmt numFmtId="172" formatCode="&quot;￥&quot;#,##0.0_);[Red]\(&quot;￥&quot;#,##0.0\)"/>
    <numFmt numFmtId="173" formatCode="0.00_ "/>
    <numFmt numFmtId="174" formatCode="0&quot;～&quot;0"/>
    <numFmt numFmtId="175" formatCode="0.000_ "/>
    <numFmt numFmtId="176" formatCode="0.00&quot;万&quot;&quot;元&quot;"/>
    <numFmt numFmtId="177" formatCode="#,##0_ "/>
    <numFmt numFmtId="178" formatCode="#,##0.0_);[Red]\(#,##0.0\)"/>
    <numFmt numFmtId="179" formatCode="0_ "/>
    <numFmt numFmtId="180" formatCode="\$#,##0.00_);[Red]\(\$#,##0.00\)"/>
    <numFmt numFmtId="181" formatCode="0.00_);[Red]\(0.00\)"/>
    <numFmt numFmtId="182" formatCode="0.0_);[Red]\(0.0\)"/>
    <numFmt numFmtId="183" formatCode="&quot;￥&quot;#,##0_);[Red]\(&quot;￥&quot;#,##0\)"/>
    <numFmt numFmtId="184" formatCode="\$#,##0.00_);\(\$#,##0.00\)"/>
    <numFmt numFmtId="185" formatCode="\$#,##0_);[Red]\(\$#,##0\)"/>
    <numFmt numFmtId="186" formatCode="0_);[Red]\(0\)"/>
    <numFmt numFmtId="187" formatCode="0&quot;副&quot;&quot;以&quot;&quot;上&quot;&quot;模&quot;&quot;具&quot;"/>
    <numFmt numFmtId="188" formatCode="?&quot;  Kpcs&quot;"/>
    <numFmt numFmtId="189" formatCode="dd/mm/yyyy"/>
    <numFmt numFmtId="190" formatCode="&quot;￥&quot;?&quot;/HR&quot;"/>
    <numFmt numFmtId="191" formatCode="\$#,##0.0;\-\$#,##0.0"/>
    <numFmt numFmtId="192" formatCode="\$#,##0.0_);[Red]\(\$#,##0.0\)"/>
    <numFmt numFmtId="193" formatCode="[$€-2]\ #,##0.0_);[Red]\([$€-2]\ #,##0.0\)"/>
    <numFmt numFmtId="194" formatCode="&quot;美金对人民币汇率：USD/CNY=&quot;0.00"/>
    <numFmt numFmtId="195" formatCode="&quot;欧元对人民币汇率：EUR/CNY=&quot;0.00"/>
  </numFmts>
  <fonts count="105">
    <font>
      <sz val="11"/>
      <color theme="1"/>
      <name val="Calibri"/>
      <family val="2"/>
      <scheme val="minor"/>
    </font>
    <font>
      <sz val="16"/>
      <name val="Times New Roman"/>
      <family val="1"/>
    </font>
    <font>
      <b/>
      <sz val="9"/>
      <color indexed="81"/>
      <name val="Tahoma"/>
      <family val="2"/>
    </font>
    <font>
      <sz val="9"/>
      <color indexed="81"/>
      <name val="Tahoma"/>
      <family val="2"/>
    </font>
    <font>
      <b/>
      <sz val="10"/>
      <name val="Times New Roman"/>
      <family val="1"/>
    </font>
    <font>
      <sz val="9"/>
      <color indexed="8"/>
      <name val="Times New Roman"/>
      <family val="1"/>
    </font>
    <font>
      <sz val="10"/>
      <color theme="1"/>
      <name val="Arial Unicode MS"/>
      <family val="2"/>
    </font>
    <font>
      <u/>
      <sz val="11"/>
      <color theme="10"/>
      <name val="Calibri"/>
      <family val="2"/>
      <scheme val="minor"/>
    </font>
    <font>
      <sz val="11"/>
      <name val="Times New Roman"/>
      <family val="1"/>
    </font>
    <font>
      <b/>
      <sz val="10"/>
      <color theme="1"/>
      <name val="Times New Roman"/>
      <family val="1"/>
    </font>
    <font>
      <sz val="10"/>
      <color theme="1"/>
      <name val="Times New Roman"/>
      <family val="1"/>
    </font>
    <font>
      <sz val="10"/>
      <name val="Arial"/>
      <family val="2"/>
    </font>
    <font>
      <sz val="10"/>
      <name val="Verdana"/>
      <family val="2"/>
    </font>
    <font>
      <sz val="12"/>
      <name val="宋体"/>
      <charset val="134"/>
    </font>
    <font>
      <b/>
      <sz val="16"/>
      <name val="华文新魏"/>
      <family val="2"/>
    </font>
    <font>
      <b/>
      <sz val="11"/>
      <name val="Times New Roman"/>
      <family val="1"/>
    </font>
    <font>
      <sz val="11"/>
      <name val="宋体"/>
      <charset val="134"/>
    </font>
    <font>
      <sz val="11"/>
      <color indexed="10"/>
      <name val="Times New Roman"/>
      <family val="1"/>
    </font>
    <font>
      <b/>
      <sz val="11"/>
      <name val="宋体"/>
      <charset val="134"/>
    </font>
    <font>
      <b/>
      <sz val="11"/>
      <color indexed="10"/>
      <name val="宋体"/>
      <charset val="134"/>
    </font>
    <font>
      <sz val="11"/>
      <color rgb="FFFFFFFF"/>
      <name val="Times New Roman"/>
      <family val="1"/>
    </font>
    <font>
      <sz val="10"/>
      <name val="Geneva"/>
      <family val="2"/>
    </font>
    <font>
      <sz val="11"/>
      <color theme="1"/>
      <name val="宋体"/>
      <charset val="134"/>
    </font>
    <font>
      <sz val="11"/>
      <color theme="1"/>
      <name val="Calibri"/>
      <family val="2"/>
      <scheme val="minor"/>
    </font>
    <font>
      <b/>
      <sz val="12"/>
      <name val="宋体"/>
      <charset val="134"/>
    </font>
    <font>
      <b/>
      <sz val="12"/>
      <color indexed="81"/>
      <name val="宋体"/>
      <charset val="134"/>
    </font>
    <font>
      <b/>
      <sz val="9"/>
      <color indexed="81"/>
      <name val="宋体"/>
      <charset val="134"/>
    </font>
    <font>
      <sz val="9"/>
      <color indexed="81"/>
      <name val="宋体"/>
      <charset val="134"/>
    </font>
    <font>
      <b/>
      <sz val="11"/>
      <color indexed="81"/>
      <name val="宋体"/>
      <charset val="134"/>
    </font>
    <font>
      <sz val="11"/>
      <color indexed="81"/>
      <name val="宋体"/>
      <charset val="134"/>
    </font>
    <font>
      <sz val="12"/>
      <color indexed="81"/>
      <name val="宋体"/>
      <charset val="134"/>
    </font>
    <font>
      <sz val="12"/>
      <color indexed="12"/>
      <name val="宋体"/>
      <charset val="134"/>
    </font>
    <font>
      <b/>
      <sz val="16"/>
      <name val="Calibri"/>
      <family val="2"/>
    </font>
    <font>
      <sz val="10"/>
      <color theme="5" tint="-0.249977111117893"/>
      <name val="Calibri"/>
      <family val="2"/>
    </font>
    <font>
      <b/>
      <sz val="10"/>
      <color theme="5" tint="-0.249977111117893"/>
      <name val="Calibri"/>
      <family val="2"/>
    </font>
    <font>
      <sz val="10"/>
      <name val="Calibri"/>
      <family val="2"/>
    </font>
    <font>
      <b/>
      <sz val="12"/>
      <name val="Calibri"/>
      <family val="2"/>
    </font>
    <font>
      <sz val="12"/>
      <name val="Calibri"/>
      <family val="2"/>
    </font>
    <font>
      <sz val="13"/>
      <name val="Calibri"/>
      <family val="2"/>
    </font>
    <font>
      <sz val="12"/>
      <color theme="5" tint="-0.249977111117893"/>
      <name val="Calibri"/>
      <family val="2"/>
    </font>
    <font>
      <b/>
      <sz val="13"/>
      <name val="Calibri"/>
      <family val="2"/>
    </font>
    <font>
      <i/>
      <sz val="13"/>
      <name val="Calibri"/>
      <family val="2"/>
    </font>
    <font>
      <sz val="13"/>
      <color theme="5" tint="-0.249977111117893"/>
      <name val="Calibri"/>
      <family val="2"/>
    </font>
    <font>
      <b/>
      <i/>
      <sz val="13"/>
      <name val="Calibri"/>
      <family val="2"/>
    </font>
    <font>
      <sz val="13"/>
      <color indexed="60"/>
      <name val="Calibri"/>
      <family val="2"/>
    </font>
    <font>
      <b/>
      <sz val="13"/>
      <color indexed="9"/>
      <name val="Calibri"/>
      <family val="2"/>
    </font>
    <font>
      <sz val="13"/>
      <name val="宋体"/>
      <charset val="134"/>
    </font>
    <font>
      <i/>
      <sz val="12"/>
      <name val="Calibri"/>
      <family val="2"/>
    </font>
    <font>
      <b/>
      <sz val="13"/>
      <color theme="5" tint="-0.249977111117893"/>
      <name val="Calibri"/>
      <family val="2"/>
    </font>
    <font>
      <b/>
      <sz val="12"/>
      <color indexed="9"/>
      <name val="Calibri"/>
      <family val="2"/>
    </font>
    <font>
      <b/>
      <sz val="12"/>
      <color indexed="12"/>
      <name val="Calibri"/>
      <family val="2"/>
    </font>
    <font>
      <sz val="12"/>
      <color theme="2"/>
      <name val="Calibri"/>
      <family val="2"/>
    </font>
    <font>
      <sz val="12"/>
      <color rgb="FFC00000"/>
      <name val="Calibri"/>
      <family val="2"/>
    </font>
    <font>
      <sz val="12"/>
      <color theme="0" tint="-0.34998626667073579"/>
      <name val="Calibri"/>
      <family val="2"/>
    </font>
    <font>
      <sz val="12"/>
      <color indexed="8"/>
      <name val="Calibri"/>
      <family val="2"/>
    </font>
    <font>
      <b/>
      <sz val="14"/>
      <color indexed="9"/>
      <name val="Calibri"/>
      <family val="2"/>
    </font>
    <font>
      <sz val="14"/>
      <color theme="5" tint="-0.249977111117893"/>
      <name val="Calibri"/>
      <family val="2"/>
    </font>
    <font>
      <sz val="14"/>
      <name val="Calibri"/>
      <family val="2"/>
    </font>
    <font>
      <b/>
      <i/>
      <sz val="13"/>
      <name val="宋体"/>
      <charset val="134"/>
    </font>
    <font>
      <b/>
      <i/>
      <sz val="12"/>
      <name val="Calibri"/>
      <family val="2"/>
    </font>
    <font>
      <b/>
      <i/>
      <sz val="12"/>
      <name val="宋体"/>
      <charset val="134"/>
    </font>
    <font>
      <sz val="13"/>
      <color indexed="12"/>
      <name val="Calibri"/>
      <family val="2"/>
    </font>
    <font>
      <sz val="13"/>
      <color indexed="60"/>
      <name val="宋体"/>
      <charset val="134"/>
    </font>
    <font>
      <sz val="12"/>
      <color indexed="55"/>
      <name val="Calibri"/>
      <family val="2"/>
    </font>
    <font>
      <sz val="10"/>
      <color indexed="55"/>
      <name val="Calibri"/>
      <family val="2"/>
    </font>
    <font>
      <sz val="13"/>
      <color indexed="81"/>
      <name val="宋体"/>
      <charset val="134"/>
    </font>
    <font>
      <b/>
      <sz val="13"/>
      <color indexed="81"/>
      <name val="宋体"/>
      <charset val="134"/>
    </font>
    <font>
      <b/>
      <sz val="12"/>
      <color indexed="81"/>
      <name val="Tahoma"/>
      <family val="2"/>
    </font>
    <font>
      <sz val="12"/>
      <color indexed="81"/>
      <name val="Tahoma"/>
      <family val="2"/>
    </font>
    <font>
      <b/>
      <sz val="13"/>
      <color indexed="81"/>
      <name val="Tahoma"/>
      <family val="2"/>
    </font>
    <font>
      <sz val="13"/>
      <color indexed="81"/>
      <name val="Tahoma"/>
      <family val="2"/>
    </font>
    <font>
      <b/>
      <sz val="8"/>
      <color theme="1"/>
      <name val="Arial"/>
      <family val="2"/>
    </font>
    <font>
      <b/>
      <sz val="18"/>
      <name val="华文新魏"/>
      <family val="2"/>
    </font>
    <font>
      <sz val="11"/>
      <color theme="1"/>
      <name val="Calibri"/>
      <family val="2"/>
      <scheme val="minor"/>
    </font>
    <font>
      <sz val="8"/>
      <color theme="1"/>
      <name val="Arial"/>
      <family val="2"/>
    </font>
    <font>
      <b/>
      <sz val="9"/>
      <name val="Times New Roman"/>
      <family val="1"/>
    </font>
    <font>
      <sz val="9"/>
      <name val="宋体"/>
      <charset val="134"/>
    </font>
    <font>
      <sz val="10"/>
      <name val="宋体"/>
      <charset val="134"/>
    </font>
    <font>
      <b/>
      <sz val="10"/>
      <name val="Times New Roman"/>
      <family val="1"/>
    </font>
    <font>
      <sz val="9"/>
      <name val="Times New Roman"/>
      <family val="1"/>
    </font>
    <font>
      <b/>
      <sz val="14"/>
      <name val="宋体"/>
      <charset val="134"/>
    </font>
    <font>
      <b/>
      <sz val="11"/>
      <name val="Times New Roman"/>
      <family val="1"/>
    </font>
    <font>
      <b/>
      <sz val="12"/>
      <name val="宋体"/>
      <charset val="134"/>
    </font>
    <font>
      <b/>
      <sz val="10"/>
      <name val="宋体"/>
      <charset val="134"/>
    </font>
    <font>
      <b/>
      <sz val="12"/>
      <color indexed="12"/>
      <name val="宋体"/>
      <charset val="134"/>
    </font>
    <font>
      <b/>
      <sz val="12"/>
      <color indexed="12"/>
      <name val="Times New Roman"/>
      <family val="1"/>
    </font>
    <font>
      <u/>
      <sz val="11"/>
      <color theme="10"/>
      <name val="Calibri"/>
      <family val="2"/>
      <scheme val="minor"/>
    </font>
    <font>
      <sz val="11"/>
      <color theme="1"/>
      <name val="Calibri"/>
      <family val="1"/>
      <scheme val="minor"/>
    </font>
    <font>
      <b/>
      <sz val="9"/>
      <color indexed="12"/>
      <name val="Times New Roman"/>
      <family val="1"/>
    </font>
    <font>
      <b/>
      <sz val="9"/>
      <color indexed="10"/>
      <name val="Times New Roman"/>
      <family val="1"/>
    </font>
    <font>
      <sz val="9"/>
      <color indexed="8"/>
      <name val="Times New Roman"/>
      <family val="1"/>
    </font>
    <font>
      <b/>
      <sz val="11"/>
      <color indexed="12"/>
      <name val="Times New Roman"/>
      <family val="1"/>
    </font>
    <font>
      <sz val="10"/>
      <color indexed="12"/>
      <name val="宋体"/>
      <charset val="134"/>
    </font>
    <font>
      <b/>
      <sz val="10"/>
      <color indexed="13"/>
      <name val="宋体"/>
      <charset val="134"/>
    </font>
    <font>
      <b/>
      <sz val="8"/>
      <color rgb="FFFF0000"/>
      <name val="宋体"/>
      <charset val="134"/>
    </font>
    <font>
      <b/>
      <sz val="8"/>
      <name val="宋体"/>
      <charset val="134"/>
    </font>
    <font>
      <sz val="11"/>
      <color theme="1"/>
      <name val="Times New Roman"/>
      <family val="1"/>
    </font>
    <font>
      <sz val="10"/>
      <name val="Times New Roman"/>
      <family val="1"/>
    </font>
    <font>
      <sz val="10"/>
      <color indexed="10"/>
      <name val="Times New Roman"/>
      <family val="1"/>
    </font>
    <font>
      <b/>
      <sz val="10"/>
      <color indexed="10"/>
      <name val="Times New Roman"/>
      <family val="1"/>
    </font>
    <font>
      <b/>
      <sz val="10"/>
      <color indexed="12"/>
      <name val="宋体"/>
      <charset val="134"/>
    </font>
    <font>
      <sz val="8"/>
      <name val="Times New Roman"/>
      <family val="1"/>
    </font>
    <font>
      <b/>
      <sz val="12"/>
      <color indexed="13"/>
      <name val="Times New Roman"/>
      <family val="1"/>
    </font>
    <font>
      <sz val="8"/>
      <name val="宋体"/>
      <charset val="134"/>
    </font>
    <font>
      <sz val="7"/>
      <color rgb="FF24292E"/>
      <name val="Consolas"/>
      <family val="3"/>
    </font>
  </fonts>
  <fills count="20">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FF99"/>
        <bgColor indexed="64"/>
      </patternFill>
    </fill>
    <fill>
      <patternFill patternType="solid">
        <fgColor theme="0"/>
        <bgColor indexed="2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9847407452621"/>
        <bgColor indexed="22"/>
      </patternFill>
    </fill>
    <fill>
      <patternFill patternType="solid">
        <fgColor theme="0" tint="-0.499984740745262"/>
        <bgColor indexed="22"/>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2"/>
        <bgColor indexed="64"/>
      </patternFill>
    </fill>
    <fill>
      <patternFill patternType="solid">
        <fgColor rgb="FFFFFF66"/>
        <bgColor indexed="64"/>
      </patternFill>
    </fill>
    <fill>
      <patternFill patternType="solid">
        <fgColor theme="3" tint="0.59999389629810485"/>
        <bgColor indexed="64"/>
      </patternFill>
    </fill>
    <fill>
      <patternFill patternType="solid">
        <fgColor rgb="FF002060"/>
        <bgColor indexed="64"/>
      </patternFill>
    </fill>
    <fill>
      <patternFill patternType="solid">
        <fgColor theme="5" tint="0.79998168889431442"/>
        <bgColor indexed="64"/>
      </patternFill>
    </fill>
  </fills>
  <borders count="19">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
      <left style="medium">
        <color auto="1"/>
      </left>
      <right/>
      <top/>
      <bottom/>
      <diagonal/>
    </border>
    <border>
      <left/>
      <right/>
      <top style="thin">
        <color theme="0" tint="-0.14996795556505021"/>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s>
  <cellStyleXfs count="10">
    <xf numFmtId="0" fontId="0" fillId="0" borderId="0"/>
    <xf numFmtId="0" fontId="7" fillId="0" borderId="0" applyNumberFormat="0" applyFill="0" applyBorder="0" applyAlignment="0" applyProtection="0"/>
    <xf numFmtId="0" fontId="11" fillId="0" borderId="0"/>
    <xf numFmtId="0" fontId="12" fillId="0" borderId="0"/>
    <xf numFmtId="0" fontId="13" fillId="0" borderId="0"/>
    <xf numFmtId="9" fontId="13" fillId="0" borderId="0" applyFont="0" applyFill="0" applyBorder="0" applyAlignment="0" applyProtection="0">
      <alignment vertical="center"/>
    </xf>
    <xf numFmtId="0" fontId="21" fillId="0" borderId="0"/>
    <xf numFmtId="0" fontId="22" fillId="0" borderId="0">
      <alignment vertical="center"/>
    </xf>
    <xf numFmtId="9" fontId="23" fillId="0" borderId="0" applyFont="0" applyFill="0" applyBorder="0" applyAlignment="0" applyProtection="0"/>
    <xf numFmtId="9" fontId="13" fillId="0" borderId="0" applyFont="0" applyFill="0" applyBorder="0" applyAlignment="0" applyProtection="0"/>
  </cellStyleXfs>
  <cellXfs count="394">
    <xf numFmtId="0" fontId="0" fillId="0" borderId="0" xfId="0"/>
    <xf numFmtId="0" fontId="0" fillId="0" borderId="3" xfId="0" applyBorder="1"/>
    <xf numFmtId="0" fontId="0" fillId="3" borderId="3" xfId="0" applyFill="1" applyBorder="1"/>
    <xf numFmtId="0" fontId="7" fillId="3" borderId="3" xfId="1" applyFill="1" applyBorder="1"/>
    <xf numFmtId="0" fontId="0" fillId="2" borderId="3" xfId="0" applyFill="1" applyBorder="1"/>
    <xf numFmtId="0" fontId="0" fillId="0" borderId="0" xfId="0"/>
    <xf numFmtId="0" fontId="10" fillId="0" borderId="0" xfId="0" applyFont="1" applyFill="1" applyBorder="1" applyAlignment="1">
      <alignment vertical="center"/>
    </xf>
    <xf numFmtId="0" fontId="10" fillId="0" borderId="0" xfId="0" applyFont="1" applyAlignment="1">
      <alignment vertical="center"/>
    </xf>
    <xf numFmtId="0" fontId="10" fillId="3" borderId="3" xfId="0" applyFont="1" applyFill="1" applyBorder="1" applyAlignment="1">
      <alignment vertical="center"/>
    </xf>
    <xf numFmtId="0" fontId="7" fillId="3" borderId="3" xfId="1" applyFill="1" applyBorder="1" applyAlignment="1">
      <alignment vertical="center"/>
    </xf>
    <xf numFmtId="0" fontId="6" fillId="0" borderId="3" xfId="0" applyFont="1" applyBorder="1" applyAlignment="1">
      <alignment vertical="center"/>
    </xf>
    <xf numFmtId="0" fontId="0" fillId="4" borderId="3" xfId="0" applyFill="1" applyBorder="1"/>
    <xf numFmtId="0" fontId="0" fillId="6" borderId="5" xfId="0" applyFill="1" applyBorder="1"/>
    <xf numFmtId="0" fontId="0" fillId="6" borderId="1" xfId="0" applyFill="1" applyBorder="1"/>
    <xf numFmtId="0" fontId="0" fillId="7" borderId="5" xfId="0" applyFill="1" applyBorder="1"/>
    <xf numFmtId="0" fontId="0" fillId="7" borderId="0" xfId="0" applyFill="1" applyBorder="1"/>
    <xf numFmtId="0" fontId="0" fillId="7" borderId="1" xfId="0" applyFill="1" applyBorder="1"/>
    <xf numFmtId="0" fontId="0" fillId="6" borderId="8" xfId="0" applyFill="1" applyBorder="1"/>
    <xf numFmtId="0" fontId="0" fillId="7" borderId="1" xfId="0" quotePrefix="1" applyFill="1" applyBorder="1"/>
    <xf numFmtId="0" fontId="0" fillId="6" borderId="1" xfId="0" quotePrefix="1" applyFill="1" applyBorder="1"/>
    <xf numFmtId="0" fontId="0" fillId="6" borderId="10" xfId="0" quotePrefix="1" applyFill="1" applyBorder="1"/>
    <xf numFmtId="0" fontId="4"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10" fillId="6" borderId="3" xfId="0" applyFont="1" applyFill="1" applyBorder="1" applyAlignment="1">
      <alignment vertical="center"/>
    </xf>
    <xf numFmtId="0" fontId="10" fillId="4" borderId="3" xfId="0" applyFont="1" applyFill="1" applyBorder="1" applyAlignment="1">
      <alignment vertical="center"/>
    </xf>
    <xf numFmtId="0" fontId="0" fillId="3" borderId="3" xfId="0" applyFont="1" applyFill="1" applyBorder="1" applyAlignment="1">
      <alignment horizontal="center"/>
    </xf>
    <xf numFmtId="0" fontId="4" fillId="9" borderId="3" xfId="0" applyFont="1" applyFill="1" applyBorder="1" applyAlignment="1">
      <alignment horizontal="center" vertical="center"/>
    </xf>
    <xf numFmtId="0" fontId="9" fillId="9" borderId="3" xfId="0" applyFont="1" applyFill="1" applyBorder="1" applyAlignment="1">
      <alignment horizontal="center" vertical="center"/>
    </xf>
    <xf numFmtId="0" fontId="0" fillId="0" borderId="0" xfId="0"/>
    <xf numFmtId="0" fontId="0" fillId="0" borderId="0" xfId="0" applyBorder="1"/>
    <xf numFmtId="0" fontId="0" fillId="0" borderId="0" xfId="0" applyFill="1" applyBorder="1"/>
    <xf numFmtId="0" fontId="0" fillId="0" borderId="0" xfId="0" applyFill="1"/>
    <xf numFmtId="0" fontId="0" fillId="0" borderId="5" xfId="0" applyFill="1" applyBorder="1"/>
    <xf numFmtId="0" fontId="0" fillId="0" borderId="8" xfId="0" applyFill="1" applyBorder="1"/>
    <xf numFmtId="0" fontId="0" fillId="0" borderId="9" xfId="0" applyFill="1" applyBorder="1"/>
    <xf numFmtId="0" fontId="0" fillId="0" borderId="1" xfId="0" applyFill="1" applyBorder="1"/>
    <xf numFmtId="0" fontId="0" fillId="0" borderId="1" xfId="0" applyBorder="1"/>
    <xf numFmtId="0" fontId="0" fillId="0" borderId="10" xfId="0" applyBorder="1"/>
    <xf numFmtId="0" fontId="0" fillId="0" borderId="5" xfId="0" applyBorder="1"/>
    <xf numFmtId="0" fontId="0" fillId="10" borderId="0" xfId="0" applyFill="1"/>
    <xf numFmtId="0" fontId="0" fillId="10" borderId="5" xfId="0" applyFill="1" applyBorder="1"/>
    <xf numFmtId="0" fontId="0" fillId="10" borderId="0" xfId="0" applyFill="1" applyBorder="1"/>
    <xf numFmtId="0" fontId="0" fillId="10" borderId="1" xfId="0" applyFill="1" applyBorder="1"/>
    <xf numFmtId="0" fontId="0" fillId="11" borderId="0" xfId="0" applyFill="1"/>
    <xf numFmtId="0" fontId="0" fillId="11" borderId="5" xfId="0" applyFill="1" applyBorder="1"/>
    <xf numFmtId="0" fontId="0" fillId="11" borderId="0" xfId="0" applyFill="1" applyBorder="1"/>
    <xf numFmtId="0" fontId="0" fillId="11" borderId="1" xfId="0" applyFill="1" applyBorder="1"/>
    <xf numFmtId="0" fontId="0" fillId="10" borderId="2" xfId="0" applyFill="1" applyBorder="1"/>
    <xf numFmtId="0" fontId="0" fillId="7" borderId="2" xfId="0" quotePrefix="1" applyFill="1" applyBorder="1"/>
    <xf numFmtId="0" fontId="0" fillId="7" borderId="2" xfId="0" applyFill="1" applyBorder="1"/>
    <xf numFmtId="0" fontId="0" fillId="6" borderId="2" xfId="0" applyFill="1" applyBorder="1"/>
    <xf numFmtId="0" fontId="0" fillId="6" borderId="13" xfId="0" quotePrefix="1" applyFill="1" applyBorder="1"/>
    <xf numFmtId="0" fontId="0" fillId="11" borderId="2" xfId="0" applyFill="1" applyBorder="1"/>
    <xf numFmtId="0" fontId="0" fillId="0" borderId="10" xfId="0" applyFill="1" applyBorder="1"/>
    <xf numFmtId="0" fontId="9" fillId="5" borderId="3" xfId="0" applyFont="1" applyFill="1" applyBorder="1" applyAlignment="1">
      <alignment horizontal="center" vertical="center"/>
    </xf>
    <xf numFmtId="0" fontId="8" fillId="0" borderId="0" xfId="4" applyFont="1" applyProtection="1">
      <protection hidden="1"/>
    </xf>
    <xf numFmtId="0" fontId="15" fillId="0" borderId="0" xfId="4" applyFont="1" applyAlignment="1" applyProtection="1">
      <alignment horizontal="center" vertical="center"/>
      <protection hidden="1"/>
    </xf>
    <xf numFmtId="0" fontId="15" fillId="0" borderId="0" xfId="4" applyFont="1" applyFill="1" applyAlignment="1" applyProtection="1">
      <alignment horizontal="left" vertical="center"/>
      <protection hidden="1"/>
    </xf>
    <xf numFmtId="0" fontId="8" fillId="0" borderId="0" xfId="4" applyFont="1" applyAlignment="1" applyProtection="1">
      <alignment vertical="center"/>
      <protection hidden="1"/>
    </xf>
    <xf numFmtId="49" fontId="8" fillId="0" borderId="6" xfId="4" applyNumberFormat="1" applyFont="1" applyBorder="1" applyAlignment="1" applyProtection="1">
      <alignment vertical="center"/>
      <protection locked="0"/>
    </xf>
    <xf numFmtId="0" fontId="8" fillId="0" borderId="6" xfId="4" applyFont="1" applyBorder="1" applyAlignment="1" applyProtection="1">
      <alignment vertical="center"/>
      <protection locked="0"/>
    </xf>
    <xf numFmtId="0" fontId="8" fillId="0" borderId="0" xfId="4" applyFont="1" applyAlignment="1" applyProtection="1">
      <alignment horizontal="center" vertical="center"/>
      <protection hidden="1"/>
    </xf>
    <xf numFmtId="0" fontId="15" fillId="0" borderId="0" xfId="4" applyFont="1" applyFill="1" applyBorder="1" applyAlignment="1" applyProtection="1">
      <alignment vertical="center"/>
      <protection hidden="1"/>
    </xf>
    <xf numFmtId="0" fontId="8" fillId="0" borderId="0" xfId="4" applyFont="1" applyBorder="1" applyAlignment="1" applyProtection="1">
      <alignment vertical="center"/>
      <protection hidden="1"/>
    </xf>
    <xf numFmtId="0" fontId="17" fillId="0" borderId="0" xfId="4" applyFont="1" applyBorder="1" applyAlignment="1" applyProtection="1">
      <alignment horizontal="left" vertical="center"/>
      <protection hidden="1"/>
    </xf>
    <xf numFmtId="0" fontId="20" fillId="0" borderId="0" xfId="4" applyFont="1" applyProtection="1">
      <protection hidden="1"/>
    </xf>
    <xf numFmtId="0" fontId="15" fillId="0" borderId="0" xfId="4" applyFont="1" applyBorder="1" applyAlignment="1" applyProtection="1">
      <alignment vertical="center" wrapText="1"/>
      <protection hidden="1"/>
    </xf>
    <xf numFmtId="0" fontId="15" fillId="0" borderId="0" xfId="4" applyFont="1" applyFill="1" applyAlignment="1" applyProtection="1">
      <alignment horizontal="center" vertical="center"/>
      <protection hidden="1"/>
    </xf>
    <xf numFmtId="0" fontId="15" fillId="0" borderId="0" xfId="4" applyFont="1" applyFill="1" applyAlignment="1" applyProtection="1">
      <alignment horizontal="right" vertical="center"/>
      <protection hidden="1"/>
    </xf>
    <xf numFmtId="14" fontId="8" fillId="0" borderId="0" xfId="4" applyNumberFormat="1" applyFont="1" applyFill="1" applyAlignment="1" applyProtection="1">
      <alignment horizontal="center" vertical="center"/>
      <protection locked="0"/>
    </xf>
    <xf numFmtId="0" fontId="8" fillId="0" borderId="6" xfId="4" applyFont="1" applyFill="1" applyBorder="1" applyAlignment="1" applyProtection="1">
      <alignment horizontal="center" vertical="center"/>
      <protection locked="0"/>
    </xf>
    <xf numFmtId="0" fontId="15" fillId="0" borderId="0" xfId="4" applyFont="1" applyFill="1" applyBorder="1" applyAlignment="1" applyProtection="1">
      <alignment horizontal="right" vertical="center"/>
      <protection hidden="1"/>
    </xf>
    <xf numFmtId="0" fontId="8" fillId="0" borderId="0" xfId="4" applyFont="1" applyFill="1" applyBorder="1" applyAlignment="1" applyProtection="1">
      <alignment horizontal="center" vertical="center"/>
      <protection hidden="1"/>
    </xf>
    <xf numFmtId="0" fontId="8" fillId="0" borderId="0" xfId="4" applyFont="1" applyFill="1" applyAlignment="1" applyProtection="1">
      <alignment vertical="center"/>
      <protection hidden="1"/>
    </xf>
    <xf numFmtId="0" fontId="17" fillId="0" borderId="0" xfId="4" applyFont="1" applyFill="1" applyProtection="1">
      <protection hidden="1"/>
    </xf>
    <xf numFmtId="0" fontId="17" fillId="0" borderId="0" xfId="4" applyFont="1" applyFill="1" applyBorder="1" applyAlignment="1" applyProtection="1">
      <alignment horizontal="left" vertical="center"/>
      <protection hidden="1"/>
    </xf>
    <xf numFmtId="0" fontId="17" fillId="0" borderId="0" xfId="5" applyNumberFormat="1" applyFont="1" applyFill="1" applyBorder="1" applyAlignment="1" applyProtection="1">
      <alignment horizontal="center" vertical="center"/>
      <protection locked="0"/>
    </xf>
    <xf numFmtId="0" fontId="8" fillId="0" borderId="0" xfId="4" applyFont="1" applyFill="1" applyBorder="1" applyAlignment="1" applyProtection="1">
      <alignment vertical="center"/>
      <protection hidden="1"/>
    </xf>
    <xf numFmtId="0" fontId="15" fillId="0" borderId="0" xfId="4" applyFont="1" applyFill="1" applyBorder="1" applyAlignment="1" applyProtection="1">
      <alignment vertical="center" wrapText="1"/>
      <protection hidden="1"/>
    </xf>
    <xf numFmtId="2" fontId="15" fillId="0" borderId="0" xfId="4" applyNumberFormat="1" applyFont="1" applyFill="1" applyBorder="1" applyAlignment="1" applyProtection="1">
      <alignment horizontal="center" vertical="center"/>
    </xf>
    <xf numFmtId="164" fontId="8" fillId="0" borderId="0" xfId="4" applyNumberFormat="1" applyFont="1" applyFill="1" applyBorder="1" applyAlignment="1" applyProtection="1">
      <alignment horizontal="center" vertical="center"/>
      <protection hidden="1"/>
    </xf>
    <xf numFmtId="164" fontId="17" fillId="0" borderId="0" xfId="4" applyNumberFormat="1" applyFont="1" applyFill="1" applyBorder="1" applyAlignment="1" applyProtection="1">
      <alignment horizontal="center" vertical="center"/>
      <protection hidden="1"/>
    </xf>
    <xf numFmtId="164" fontId="15" fillId="0" borderId="0" xfId="4" applyNumberFormat="1" applyFont="1" applyFill="1" applyBorder="1" applyAlignment="1" applyProtection="1">
      <alignment horizontal="center" vertical="center" wrapText="1"/>
      <protection hidden="1"/>
    </xf>
    <xf numFmtId="0" fontId="5" fillId="0" borderId="14" xfId="0" applyFont="1" applyFill="1" applyBorder="1" applyAlignment="1" applyProtection="1">
      <protection locked="0"/>
    </xf>
    <xf numFmtId="0" fontId="18" fillId="12" borderId="0" xfId="4" applyFont="1" applyFill="1" applyBorder="1" applyAlignment="1" applyProtection="1">
      <alignment vertical="center"/>
      <protection hidden="1"/>
    </xf>
    <xf numFmtId="0" fontId="15" fillId="12" borderId="0" xfId="4" applyFont="1" applyFill="1" applyBorder="1" applyAlignment="1" applyProtection="1">
      <alignment vertical="center"/>
      <protection hidden="1"/>
    </xf>
    <xf numFmtId="0" fontId="0" fillId="0" borderId="13" xfId="0" applyBorder="1" applyAlignment="1">
      <alignment horizontal="center" vertical="center"/>
    </xf>
    <xf numFmtId="0" fontId="0" fillId="0" borderId="0" xfId="0" applyAlignment="1">
      <alignment horizontal="center"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0" fillId="3" borderId="2" xfId="0" applyFill="1" applyBorder="1"/>
    <xf numFmtId="0" fontId="14" fillId="0" borderId="0" xfId="4" applyFont="1" applyAlignment="1" applyProtection="1">
      <alignment vertical="center" wrapText="1"/>
      <protection locked="0"/>
    </xf>
    <xf numFmtId="0" fontId="14" fillId="0" borderId="0" xfId="4" applyFont="1" applyAlignment="1" applyProtection="1">
      <alignment vertical="center"/>
      <protection locked="0"/>
    </xf>
    <xf numFmtId="165" fontId="15" fillId="0" borderId="11" xfId="4" applyNumberFormat="1" applyFont="1" applyFill="1" applyBorder="1" applyAlignment="1" applyProtection="1">
      <alignment horizontal="center" vertical="center"/>
    </xf>
    <xf numFmtId="0" fontId="8" fillId="13" borderId="0" xfId="4" applyFont="1" applyFill="1" applyAlignment="1" applyProtection="1">
      <alignment horizontal="center" vertical="center"/>
      <protection locked="0"/>
    </xf>
    <xf numFmtId="165" fontId="8" fillId="13" borderId="6" xfId="4" applyNumberFormat="1" applyFont="1" applyFill="1" applyBorder="1" applyAlignment="1" applyProtection="1">
      <alignment horizontal="center" vertical="center"/>
      <protection locked="0"/>
    </xf>
    <xf numFmtId="166" fontId="17" fillId="0" borderId="11" xfId="5" applyNumberFormat="1" applyFont="1" applyFill="1" applyBorder="1" applyAlignment="1" applyProtection="1">
      <alignment horizontal="center" vertical="center"/>
    </xf>
    <xf numFmtId="166" fontId="8" fillId="13" borderId="6" xfId="4" applyNumberFormat="1" applyFont="1" applyFill="1" applyBorder="1" applyAlignment="1" applyProtection="1">
      <alignment horizontal="center" vertical="center"/>
      <protection locked="0"/>
    </xf>
    <xf numFmtId="0" fontId="0" fillId="0" borderId="0" xfId="0" applyAlignment="1"/>
    <xf numFmtId="0" fontId="33" fillId="0" borderId="0" xfId="0" applyFont="1" applyAlignment="1" applyProtection="1">
      <alignment horizontal="center" vertical="center"/>
      <protection hidden="1"/>
    </xf>
    <xf numFmtId="0" fontId="34" fillId="0" borderId="0" xfId="0" applyFont="1" applyAlignment="1" applyProtection="1">
      <alignment horizontal="center" vertical="center"/>
      <protection hidden="1"/>
    </xf>
    <xf numFmtId="0" fontId="33" fillId="0" borderId="0" xfId="0" applyFont="1" applyProtection="1">
      <protection hidden="1"/>
    </xf>
    <xf numFmtId="0" fontId="35" fillId="0" borderId="0" xfId="0" applyFont="1"/>
    <xf numFmtId="0" fontId="36" fillId="0" borderId="0" xfId="0" applyFont="1" applyBorder="1" applyAlignment="1" applyProtection="1">
      <alignment vertical="center"/>
      <protection hidden="1"/>
    </xf>
    <xf numFmtId="0" fontId="37" fillId="0" borderId="0" xfId="0" applyFont="1" applyBorder="1" applyAlignment="1" applyProtection="1">
      <alignment horizontal="right" vertical="center"/>
      <protection locked="0"/>
    </xf>
    <xf numFmtId="0" fontId="37" fillId="0" borderId="0" xfId="0" applyFont="1" applyBorder="1" applyProtection="1">
      <protection locked="0"/>
    </xf>
    <xf numFmtId="0" fontId="36" fillId="0" borderId="0" xfId="0" applyFont="1" applyAlignment="1" applyProtection="1">
      <alignment horizontal="right" vertical="center"/>
      <protection hidden="1"/>
    </xf>
    <xf numFmtId="189" fontId="38" fillId="0" borderId="0" xfId="0" applyNumberFormat="1" applyFont="1" applyAlignment="1" applyProtection="1">
      <alignment horizontal="center" vertical="center"/>
      <protection locked="0"/>
    </xf>
    <xf numFmtId="0" fontId="39" fillId="0" borderId="0" xfId="0" applyFont="1" applyAlignment="1" applyProtection="1">
      <alignment horizontal="center" vertical="center"/>
      <protection hidden="1"/>
    </xf>
    <xf numFmtId="0" fontId="39" fillId="0" borderId="0" xfId="0" applyFont="1" applyProtection="1">
      <protection hidden="1"/>
    </xf>
    <xf numFmtId="0" fontId="37" fillId="0" borderId="0" xfId="0" applyFont="1"/>
    <xf numFmtId="49" fontId="37" fillId="0" borderId="11" xfId="0" applyNumberFormat="1" applyFont="1" applyBorder="1" applyAlignment="1" applyProtection="1">
      <alignment vertical="center"/>
      <protection locked="0"/>
    </xf>
    <xf numFmtId="49" fontId="37" fillId="0" borderId="11" xfId="0" applyNumberFormat="1" applyFont="1" applyBorder="1" applyAlignment="1" applyProtection="1">
      <alignment horizontal="center" vertical="center"/>
      <protection locked="0"/>
    </xf>
    <xf numFmtId="0" fontId="38" fillId="0" borderId="6" xfId="0" applyFont="1" applyFill="1" applyBorder="1" applyAlignment="1" applyProtection="1">
      <alignment horizontal="center" vertical="center"/>
      <protection locked="0"/>
    </xf>
    <xf numFmtId="0" fontId="37" fillId="0" borderId="0" xfId="0" applyFont="1" applyBorder="1" applyAlignment="1" applyProtection="1">
      <alignment horizontal="left" vertical="center"/>
      <protection locked="0"/>
    </xf>
    <xf numFmtId="0" fontId="36" fillId="0" borderId="0" xfId="0" applyFont="1" applyBorder="1" applyAlignment="1" applyProtection="1">
      <alignment horizontal="right" vertical="center"/>
      <protection locked="0" hidden="1"/>
    </xf>
    <xf numFmtId="0" fontId="37" fillId="0" borderId="11" xfId="0" applyFont="1" applyFill="1" applyBorder="1" applyAlignment="1" applyProtection="1">
      <alignment horizontal="right" vertical="center"/>
      <protection locked="0"/>
    </xf>
    <xf numFmtId="0" fontId="36" fillId="0" borderId="0" xfId="0" applyFont="1" applyBorder="1" applyAlignment="1" applyProtection="1">
      <alignment vertical="center"/>
      <protection locked="0"/>
    </xf>
    <xf numFmtId="0" fontId="37" fillId="0" borderId="0" xfId="0" applyFont="1" applyProtection="1">
      <protection locked="0"/>
    </xf>
    <xf numFmtId="0" fontId="37" fillId="0" borderId="0" xfId="0" applyFont="1" applyAlignment="1" applyProtection="1">
      <protection locked="0"/>
    </xf>
    <xf numFmtId="0" fontId="37" fillId="0" borderId="0" xfId="0" applyFont="1" applyAlignment="1" applyProtection="1">
      <alignment horizontal="center"/>
      <protection locked="0"/>
    </xf>
    <xf numFmtId="0" fontId="37" fillId="0" borderId="0" xfId="0" applyFont="1" applyAlignment="1" applyProtection="1">
      <alignment horizontal="right"/>
      <protection locked="0"/>
    </xf>
    <xf numFmtId="49" fontId="37" fillId="0" borderId="9" xfId="0" applyNumberFormat="1" applyFont="1" applyBorder="1" applyAlignment="1" applyProtection="1">
      <alignment vertical="center"/>
      <protection locked="0"/>
    </xf>
    <xf numFmtId="0" fontId="37" fillId="0" borderId="0" xfId="0" applyFont="1" applyAlignment="1" applyProtection="1">
      <alignment horizontal="right" vertical="center"/>
      <protection locked="0"/>
    </xf>
    <xf numFmtId="0" fontId="38" fillId="0" borderId="0" xfId="0" applyFont="1" applyBorder="1" applyAlignment="1" applyProtection="1">
      <alignment vertical="center"/>
      <protection hidden="1"/>
    </xf>
    <xf numFmtId="0" fontId="38" fillId="0" borderId="0" xfId="0" applyNumberFormat="1" applyFont="1" applyAlignment="1" applyProtection="1">
      <protection locked="0"/>
    </xf>
    <xf numFmtId="0" fontId="41" fillId="0" borderId="0" xfId="0" applyFont="1" applyFill="1" applyBorder="1" applyAlignment="1" applyProtection="1">
      <alignment horizontal="right" vertical="center"/>
      <protection locked="0"/>
    </xf>
    <xf numFmtId="0" fontId="42" fillId="0" borderId="0" xfId="0" applyFont="1" applyAlignment="1" applyProtection="1">
      <alignment horizontal="center" vertical="center"/>
      <protection hidden="1"/>
    </xf>
    <xf numFmtId="0" fontId="42" fillId="0" borderId="0" xfId="0" applyFont="1" applyProtection="1">
      <protection hidden="1"/>
    </xf>
    <xf numFmtId="0" fontId="38" fillId="0" borderId="0" xfId="0" applyFont="1"/>
    <xf numFmtId="0" fontId="38" fillId="0" borderId="0" xfId="0" applyFont="1" applyAlignment="1" applyProtection="1">
      <alignment vertical="center"/>
      <protection hidden="1"/>
    </xf>
    <xf numFmtId="2" fontId="38" fillId="0" borderId="6" xfId="0" applyNumberFormat="1" applyFont="1" applyBorder="1" applyAlignment="1" applyProtection="1">
      <alignment vertical="center"/>
      <protection locked="0"/>
    </xf>
    <xf numFmtId="0" fontId="38" fillId="14" borderId="13" xfId="0" applyFont="1" applyFill="1" applyBorder="1" applyAlignment="1">
      <alignment horizontal="center"/>
    </xf>
    <xf numFmtId="190" fontId="41" fillId="16" borderId="3" xfId="0" applyNumberFormat="1" applyFont="1" applyFill="1" applyBorder="1" applyAlignment="1" applyProtection="1">
      <alignment horizontal="center"/>
      <protection locked="0"/>
    </xf>
    <xf numFmtId="174" fontId="38" fillId="0" borderId="2" xfId="0" applyNumberFormat="1" applyFont="1" applyBorder="1" applyAlignment="1" applyProtection="1">
      <alignment horizontal="center"/>
      <protection locked="0"/>
    </xf>
    <xf numFmtId="0" fontId="41" fillId="16" borderId="3" xfId="0" applyFont="1" applyFill="1" applyBorder="1" applyAlignment="1" applyProtection="1">
      <alignment horizontal="center"/>
      <protection locked="0"/>
    </xf>
    <xf numFmtId="0" fontId="40" fillId="0" borderId="0" xfId="0" applyFont="1" applyAlignment="1" applyProtection="1">
      <alignment vertical="center"/>
      <protection hidden="1"/>
    </xf>
    <xf numFmtId="175" fontId="43" fillId="14" borderId="11" xfId="0" applyNumberFormat="1" applyFont="1" applyFill="1" applyBorder="1" applyAlignment="1" applyProtection="1">
      <alignment vertical="center"/>
      <protection hidden="1"/>
    </xf>
    <xf numFmtId="0" fontId="38" fillId="14" borderId="2" xfId="0" applyFont="1" applyFill="1" applyBorder="1" applyAlignment="1">
      <alignment horizontal="center"/>
    </xf>
    <xf numFmtId="0" fontId="38" fillId="0" borderId="11" xfId="0" applyFont="1" applyFill="1" applyBorder="1" applyAlignment="1" applyProtection="1">
      <alignment vertical="center"/>
      <protection locked="0"/>
    </xf>
    <xf numFmtId="0" fontId="38" fillId="0" borderId="2" xfId="0" applyFont="1" applyFill="1" applyBorder="1" applyAlignment="1" applyProtection="1">
      <alignment horizontal="center"/>
      <protection locked="0"/>
    </xf>
    <xf numFmtId="0" fontId="38" fillId="0" borderId="3" xfId="0" applyFont="1" applyBorder="1" applyAlignment="1" applyProtection="1">
      <alignment horizontal="center"/>
      <protection locked="0"/>
    </xf>
    <xf numFmtId="0" fontId="44" fillId="0" borderId="0" xfId="0" applyFont="1" applyAlignment="1" applyProtection="1">
      <alignment horizontal="left" vertical="center"/>
      <protection hidden="1"/>
    </xf>
    <xf numFmtId="9" fontId="38" fillId="0" borderId="11" xfId="9" applyFont="1" applyBorder="1" applyAlignment="1" applyProtection="1">
      <alignment vertical="center"/>
      <protection locked="0"/>
    </xf>
    <xf numFmtId="0" fontId="38" fillId="14" borderId="12" xfId="0" applyFont="1" applyFill="1" applyBorder="1" applyAlignment="1" applyProtection="1">
      <alignment horizontal="center" shrinkToFit="1"/>
      <protection hidden="1"/>
    </xf>
    <xf numFmtId="186" fontId="38" fillId="0" borderId="3" xfId="0" applyNumberFormat="1" applyFont="1" applyBorder="1" applyAlignment="1" applyProtection="1">
      <alignment horizontal="center"/>
      <protection locked="0"/>
    </xf>
    <xf numFmtId="2" fontId="40" fillId="14" borderId="6" xfId="0" applyNumberFormat="1" applyFont="1" applyFill="1" applyBorder="1" applyAlignment="1" applyProtection="1">
      <alignment vertical="center"/>
      <protection hidden="1"/>
    </xf>
    <xf numFmtId="9" fontId="38" fillId="0" borderId="3" xfId="8" applyNumberFormat="1" applyFont="1" applyBorder="1" applyAlignment="1" applyProtection="1">
      <alignment horizontal="center"/>
      <protection locked="0"/>
    </xf>
    <xf numFmtId="0" fontId="42" fillId="0" borderId="0" xfId="0" applyFont="1" applyAlignment="1">
      <alignment horizontal="center" vertical="center"/>
    </xf>
    <xf numFmtId="0" fontId="45" fillId="0" borderId="0" xfId="0" applyFont="1" applyAlignment="1" applyProtection="1">
      <alignment horizontal="center"/>
    </xf>
    <xf numFmtId="175" fontId="38" fillId="0" borderId="0" xfId="0" applyNumberFormat="1" applyFont="1" applyAlignment="1" applyProtection="1">
      <protection locked="0"/>
    </xf>
    <xf numFmtId="177" fontId="38" fillId="14" borderId="3" xfId="0" applyNumberFormat="1" applyFont="1" applyFill="1" applyBorder="1" applyAlignment="1" applyProtection="1">
      <alignment horizontal="center"/>
      <protection hidden="1"/>
    </xf>
    <xf numFmtId="0" fontId="38" fillId="0" borderId="0" xfId="0" applyFont="1" applyBorder="1" applyAlignment="1" applyProtection="1">
      <alignment horizontal="left" vertical="center"/>
      <protection hidden="1"/>
    </xf>
    <xf numFmtId="187" fontId="38" fillId="14" borderId="3" xfId="0" applyNumberFormat="1" applyFont="1" applyFill="1" applyBorder="1" applyAlignment="1" applyProtection="1">
      <alignment horizontal="center" vertical="center"/>
      <protection hidden="1"/>
    </xf>
    <xf numFmtId="0" fontId="38" fillId="0" borderId="0" xfId="0" applyFont="1" applyAlignment="1" applyProtection="1">
      <protection locked="0"/>
    </xf>
    <xf numFmtId="0" fontId="37" fillId="0" borderId="0" xfId="0" applyFont="1" applyAlignment="1" applyProtection="1">
      <alignment horizontal="right" vertical="center"/>
      <protection hidden="1"/>
    </xf>
    <xf numFmtId="175" fontId="37" fillId="0" borderId="0" xfId="0" applyNumberFormat="1" applyFont="1" applyAlignment="1" applyProtection="1">
      <protection locked="0"/>
    </xf>
    <xf numFmtId="0" fontId="38" fillId="14" borderId="17" xfId="0" applyFont="1" applyFill="1" applyBorder="1" applyAlignment="1" applyProtection="1">
      <alignment vertical="center"/>
      <protection hidden="1"/>
    </xf>
    <xf numFmtId="176" fontId="38" fillId="14" borderId="18" xfId="0" applyNumberFormat="1" applyFont="1" applyFill="1" applyBorder="1" applyAlignment="1" applyProtection="1">
      <alignment horizontal="center" vertical="center"/>
      <protection hidden="1"/>
    </xf>
    <xf numFmtId="0" fontId="42" fillId="0" borderId="0" xfId="0" applyFont="1" applyProtection="1">
      <protection locked="0"/>
    </xf>
    <xf numFmtId="0" fontId="38" fillId="0" borderId="0" xfId="0" applyFont="1" applyProtection="1">
      <protection locked="0"/>
    </xf>
    <xf numFmtId="0" fontId="37" fillId="0" borderId="11" xfId="0" applyFont="1" applyBorder="1" applyProtection="1">
      <protection hidden="1"/>
    </xf>
    <xf numFmtId="0" fontId="37" fillId="0" borderId="11" xfId="0" applyFont="1" applyBorder="1" applyAlignment="1">
      <alignment horizontal="center"/>
    </xf>
    <xf numFmtId="0" fontId="40" fillId="0" borderId="6" xfId="0" applyFont="1" applyBorder="1" applyAlignment="1" applyProtection="1">
      <alignment vertical="center"/>
      <protection hidden="1"/>
    </xf>
    <xf numFmtId="177" fontId="38" fillId="0" borderId="6" xfId="0" applyNumberFormat="1" applyFont="1" applyBorder="1" applyAlignment="1" applyProtection="1">
      <alignment horizontal="center" vertical="center"/>
      <protection locked="0"/>
    </xf>
    <xf numFmtId="177" fontId="42" fillId="0" borderId="0" xfId="0" applyNumberFormat="1" applyFont="1" applyAlignment="1" applyProtection="1">
      <alignment horizontal="center" vertical="center"/>
      <protection hidden="1"/>
    </xf>
    <xf numFmtId="0" fontId="37" fillId="0" borderId="0" xfId="0" applyFont="1" applyAlignment="1" applyProtection="1">
      <alignment vertical="center"/>
      <protection hidden="1"/>
    </xf>
    <xf numFmtId="1" fontId="37" fillId="14" borderId="0" xfId="0" applyNumberFormat="1" applyFont="1" applyFill="1" applyBorder="1" applyAlignment="1" applyProtection="1">
      <alignment horizontal="center" vertical="center"/>
      <protection hidden="1"/>
    </xf>
    <xf numFmtId="177" fontId="39" fillId="0" borderId="0" xfId="0" applyNumberFormat="1" applyFont="1" applyAlignment="1" applyProtection="1">
      <alignment horizontal="center" vertical="center"/>
      <protection hidden="1"/>
    </xf>
    <xf numFmtId="172" fontId="37" fillId="0" borderId="0" xfId="0" applyNumberFormat="1" applyFont="1" applyFill="1" applyBorder="1" applyAlignment="1" applyProtection="1">
      <alignment horizontal="center" vertical="center"/>
      <protection locked="0"/>
    </xf>
    <xf numFmtId="170" fontId="37" fillId="0" borderId="0" xfId="9" applyNumberFormat="1" applyFont="1" applyFill="1" applyBorder="1" applyAlignment="1" applyProtection="1">
      <alignment horizontal="center" vertical="center"/>
      <protection locked="0"/>
    </xf>
    <xf numFmtId="178" fontId="45" fillId="15" borderId="6" xfId="0" applyNumberFormat="1" applyFont="1" applyFill="1" applyBorder="1" applyAlignment="1" applyProtection="1">
      <alignment horizontal="left" vertical="center"/>
      <protection hidden="1"/>
    </xf>
    <xf numFmtId="178" fontId="45" fillId="15" borderId="6" xfId="0" applyNumberFormat="1" applyFont="1" applyFill="1" applyBorder="1" applyAlignment="1" applyProtection="1">
      <alignment horizontal="center" vertical="center"/>
      <protection hidden="1"/>
    </xf>
    <xf numFmtId="0" fontId="48" fillId="0" borderId="0" xfId="0" applyFont="1" applyAlignment="1" applyProtection="1">
      <alignment horizontal="center" vertical="center"/>
      <protection hidden="1"/>
    </xf>
    <xf numFmtId="0" fontId="48" fillId="0" borderId="0" xfId="0" applyFont="1" applyProtection="1">
      <protection hidden="1"/>
    </xf>
    <xf numFmtId="0" fontId="40" fillId="0" borderId="0" xfId="0" applyFont="1"/>
    <xf numFmtId="0" fontId="37" fillId="0" borderId="0" xfId="0" applyFont="1" applyBorder="1" applyProtection="1">
      <protection hidden="1"/>
    </xf>
    <xf numFmtId="179" fontId="49" fillId="0" borderId="0" xfId="0" applyNumberFormat="1" applyFont="1" applyBorder="1" applyAlignment="1" applyProtection="1">
      <alignment horizontal="center" vertical="center"/>
      <protection hidden="1"/>
    </xf>
    <xf numFmtId="179" fontId="37" fillId="0" borderId="0" xfId="0" applyNumberFormat="1" applyFont="1" applyBorder="1" applyAlignment="1" applyProtection="1">
      <alignment horizontal="center" vertical="center"/>
      <protection locked="0"/>
    </xf>
    <xf numFmtId="182" fontId="37" fillId="14" borderId="0" xfId="0" applyNumberFormat="1" applyFont="1" applyFill="1" applyBorder="1" applyAlignment="1" applyProtection="1">
      <alignment horizontal="center" vertical="center"/>
      <protection hidden="1"/>
    </xf>
    <xf numFmtId="173" fontId="39" fillId="0" borderId="0" xfId="0" applyNumberFormat="1" applyFont="1" applyAlignment="1" applyProtection="1">
      <alignment horizontal="center" vertical="center"/>
      <protection hidden="1"/>
    </xf>
    <xf numFmtId="40" fontId="37" fillId="0" borderId="0" xfId="0" applyNumberFormat="1" applyFont="1" applyBorder="1" applyAlignment="1" applyProtection="1">
      <alignment horizontal="center" vertical="center"/>
      <protection locked="0"/>
    </xf>
    <xf numFmtId="9" fontId="37" fillId="0" borderId="0" xfId="0" applyNumberFormat="1" applyFont="1" applyBorder="1" applyAlignment="1" applyProtection="1">
      <alignment horizontal="center" vertical="center"/>
      <protection locked="0"/>
    </xf>
    <xf numFmtId="178" fontId="45" fillId="15" borderId="6" xfId="0" applyNumberFormat="1" applyFont="1" applyFill="1" applyBorder="1" applyAlignment="1" applyProtection="1">
      <alignment horizontal="center" vertical="center"/>
    </xf>
    <xf numFmtId="0" fontId="37" fillId="0" borderId="0" xfId="0" applyFont="1" applyFill="1" applyBorder="1" applyAlignment="1" applyProtection="1">
      <alignment horizontal="center" vertical="center"/>
      <protection locked="0"/>
    </xf>
    <xf numFmtId="180" fontId="37" fillId="0" borderId="0" xfId="0" applyNumberFormat="1" applyFont="1" applyFill="1" applyBorder="1" applyAlignment="1" applyProtection="1">
      <alignment horizontal="center" vertical="center"/>
      <protection locked="0"/>
    </xf>
    <xf numFmtId="0" fontId="37" fillId="0" borderId="0" xfId="0" applyFont="1" applyFill="1" applyBorder="1" applyAlignment="1" applyProtection="1">
      <alignment vertical="center"/>
      <protection locked="0"/>
    </xf>
    <xf numFmtId="40" fontId="37" fillId="0" borderId="0" xfId="9" applyNumberFormat="1" applyFont="1" applyFill="1" applyBorder="1" applyAlignment="1" applyProtection="1">
      <alignment horizontal="center" vertical="center"/>
      <protection locked="0"/>
    </xf>
    <xf numFmtId="9" fontId="39" fillId="0" borderId="0" xfId="9" applyFont="1" applyAlignment="1" applyProtection="1">
      <alignment horizontal="center" vertical="center"/>
      <protection hidden="1"/>
    </xf>
    <xf numFmtId="0" fontId="37" fillId="0" borderId="0" xfId="0" applyFont="1" applyFill="1" applyBorder="1" applyProtection="1">
      <protection hidden="1"/>
    </xf>
    <xf numFmtId="40" fontId="37" fillId="0" borderId="0" xfId="0" applyNumberFormat="1" applyFont="1" applyFill="1" applyBorder="1" applyAlignment="1" applyProtection="1">
      <alignment horizontal="center" vertical="center"/>
      <protection locked="0"/>
    </xf>
    <xf numFmtId="0" fontId="50" fillId="0" borderId="0" xfId="0" applyFont="1" applyFill="1" applyBorder="1" applyAlignment="1" applyProtection="1">
      <alignment vertical="center"/>
      <protection locked="0"/>
    </xf>
    <xf numFmtId="40" fontId="50" fillId="0" borderId="0" xfId="9" applyNumberFormat="1" applyFont="1" applyFill="1" applyBorder="1" applyAlignment="1" applyProtection="1">
      <alignment horizontal="center" vertical="center"/>
      <protection locked="0"/>
    </xf>
    <xf numFmtId="9" fontId="50" fillId="0" borderId="0" xfId="9" applyNumberFormat="1" applyFont="1" applyFill="1" applyBorder="1" applyAlignment="1" applyProtection="1">
      <alignment horizontal="center" vertical="center"/>
      <protection locked="0"/>
    </xf>
    <xf numFmtId="179" fontId="39" fillId="0" borderId="0" xfId="9" applyNumberFormat="1" applyFont="1" applyAlignment="1" applyProtection="1">
      <alignment horizontal="center" vertical="center"/>
      <protection hidden="1"/>
    </xf>
    <xf numFmtId="164" fontId="51" fillId="0" borderId="0" xfId="0" applyNumberFormat="1" applyFont="1" applyFill="1" applyBorder="1" applyAlignment="1" applyProtection="1">
      <alignment horizontal="center" vertical="center"/>
      <protection hidden="1"/>
    </xf>
    <xf numFmtId="0" fontId="37" fillId="14" borderId="11" xfId="0" applyFont="1" applyFill="1" applyBorder="1" applyAlignment="1" applyProtection="1">
      <alignment vertical="center" wrapText="1"/>
      <protection hidden="1"/>
    </xf>
    <xf numFmtId="0" fontId="37" fillId="14" borderId="11" xfId="0" applyFont="1" applyFill="1" applyBorder="1" applyAlignment="1" applyProtection="1">
      <alignment horizontal="center" vertical="center" wrapText="1"/>
      <protection locked="0"/>
    </xf>
    <xf numFmtId="186" fontId="52" fillId="0" borderId="0" xfId="0" applyNumberFormat="1" applyFont="1" applyFill="1" applyAlignment="1">
      <alignment horizontal="center" vertical="center" wrapText="1"/>
    </xf>
    <xf numFmtId="186" fontId="53" fillId="0" borderId="0" xfId="0" applyNumberFormat="1" applyFont="1" applyFill="1" applyAlignment="1">
      <alignment horizontal="center" vertical="center" wrapText="1"/>
    </xf>
    <xf numFmtId="0" fontId="37" fillId="0" borderId="0" xfId="0" applyFont="1" applyFill="1" applyAlignment="1">
      <alignment horizontal="center" wrapText="1"/>
    </xf>
    <xf numFmtId="0" fontId="37" fillId="0" borderId="0" xfId="0" applyFont="1" applyAlignment="1" applyProtection="1">
      <alignment vertical="center"/>
      <protection locked="0"/>
    </xf>
    <xf numFmtId="0" fontId="37" fillId="0" borderId="0" xfId="0" applyFont="1" applyBorder="1" applyAlignment="1" applyProtection="1">
      <alignment horizontal="center" vertical="center"/>
      <protection locked="0"/>
    </xf>
    <xf numFmtId="9" fontId="37" fillId="0" borderId="0" xfId="9" applyFont="1" applyBorder="1" applyAlignment="1" applyProtection="1">
      <alignment horizontal="center" vertical="center"/>
      <protection locked="0"/>
    </xf>
    <xf numFmtId="179" fontId="37" fillId="14" borderId="9" xfId="0" applyNumberFormat="1" applyFont="1" applyFill="1" applyBorder="1" applyAlignment="1" applyProtection="1">
      <alignment horizontal="center" vertical="center"/>
      <protection hidden="1"/>
    </xf>
    <xf numFmtId="186" fontId="52" fillId="0" borderId="0" xfId="0" applyNumberFormat="1" applyFont="1" applyAlignment="1">
      <alignment horizontal="center" vertical="center"/>
    </xf>
    <xf numFmtId="1" fontId="37" fillId="14" borderId="9" xfId="0" applyNumberFormat="1" applyFont="1" applyFill="1" applyBorder="1" applyAlignment="1" applyProtection="1">
      <alignment horizontal="center" vertical="center"/>
      <protection hidden="1"/>
    </xf>
    <xf numFmtId="9" fontId="37" fillId="0" borderId="0" xfId="9" applyNumberFormat="1" applyFont="1" applyFill="1" applyBorder="1" applyAlignment="1" applyProtection="1">
      <alignment horizontal="center" vertical="center"/>
      <protection locked="0"/>
    </xf>
    <xf numFmtId="182" fontId="45" fillId="15" borderId="6" xfId="0" applyNumberFormat="1" applyFont="1" applyFill="1" applyBorder="1" applyAlignment="1" applyProtection="1">
      <alignment horizontal="center" vertical="center"/>
      <protection hidden="1"/>
    </xf>
    <xf numFmtId="181" fontId="48" fillId="0" borderId="0" xfId="0" applyNumberFormat="1" applyFont="1" applyAlignment="1" applyProtection="1">
      <alignment horizontal="center" vertical="center"/>
      <protection hidden="1"/>
    </xf>
    <xf numFmtId="0" fontId="48" fillId="0" borderId="0" xfId="0" applyFont="1" applyAlignment="1" applyProtection="1">
      <alignment horizontal="center" vertical="center"/>
      <protection locked="0"/>
    </xf>
    <xf numFmtId="0" fontId="48" fillId="0" borderId="0" xfId="0" applyFont="1"/>
    <xf numFmtId="0" fontId="40" fillId="0" borderId="0" xfId="0" applyFont="1" applyProtection="1">
      <protection locked="0"/>
    </xf>
    <xf numFmtId="0" fontId="37" fillId="0" borderId="0" xfId="0" applyFont="1" applyFill="1" applyAlignment="1" applyProtection="1">
      <alignment vertical="center"/>
      <protection hidden="1"/>
    </xf>
    <xf numFmtId="40" fontId="54" fillId="0" borderId="0" xfId="0" applyNumberFormat="1" applyFont="1" applyAlignment="1" applyProtection="1">
      <alignment horizontal="center" vertical="center"/>
      <protection locked="0"/>
    </xf>
    <xf numFmtId="0" fontId="37" fillId="0" borderId="0" xfId="0" applyNumberFormat="1" applyFont="1" applyFill="1" applyBorder="1" applyAlignment="1" applyProtection="1">
      <alignment vertical="center"/>
      <protection hidden="1"/>
    </xf>
    <xf numFmtId="0" fontId="37" fillId="0" borderId="0" xfId="9" applyNumberFormat="1" applyFont="1" applyFill="1" applyBorder="1" applyAlignment="1" applyProtection="1">
      <alignment horizontal="center" vertical="center"/>
      <protection locked="0"/>
    </xf>
    <xf numFmtId="0" fontId="37" fillId="0" borderId="0" xfId="0" applyNumberFormat="1" applyFont="1" applyAlignment="1" applyProtection="1">
      <alignment horizontal="center" vertical="center"/>
      <protection locked="0"/>
    </xf>
    <xf numFmtId="179" fontId="37" fillId="0" borderId="0" xfId="0" applyNumberFormat="1" applyFont="1" applyAlignment="1" applyProtection="1">
      <alignment horizontal="center" vertical="center"/>
      <protection locked="0"/>
    </xf>
    <xf numFmtId="0" fontId="40" fillId="17" borderId="6" xfId="0" applyFont="1" applyFill="1" applyBorder="1" applyAlignment="1" applyProtection="1">
      <alignment vertical="center"/>
      <protection hidden="1"/>
    </xf>
    <xf numFmtId="183" fontId="40" fillId="17" borderId="6" xfId="0" applyNumberFormat="1" applyFont="1" applyFill="1" applyBorder="1" applyAlignment="1" applyProtection="1">
      <alignment horizontal="center" vertical="center"/>
      <protection hidden="1"/>
    </xf>
    <xf numFmtId="191" fontId="42" fillId="0" borderId="0" xfId="0" applyNumberFormat="1" applyFont="1" applyAlignment="1" applyProtection="1">
      <alignment horizontal="center" vertical="center"/>
      <protection hidden="1"/>
    </xf>
    <xf numFmtId="9" fontId="37" fillId="0" borderId="0" xfId="0" applyNumberFormat="1" applyFont="1" applyAlignment="1" applyProtection="1">
      <alignment horizontal="center" vertical="center"/>
      <protection locked="0"/>
    </xf>
    <xf numFmtId="170" fontId="54" fillId="0" borderId="0" xfId="0" applyNumberFormat="1" applyFont="1" applyAlignment="1" applyProtection="1">
      <alignment horizontal="center" vertical="center"/>
      <protection locked="0"/>
    </xf>
    <xf numFmtId="9" fontId="54" fillId="0" borderId="0" xfId="0" applyNumberFormat="1" applyFont="1" applyAlignment="1" applyProtection="1">
      <alignment horizontal="center" vertical="center"/>
      <protection locked="0"/>
    </xf>
    <xf numFmtId="178" fontId="55" fillId="18" borderId="6" xfId="0" applyNumberFormat="1" applyFont="1" applyFill="1" applyBorder="1" applyAlignment="1" applyProtection="1">
      <alignment horizontal="left" vertical="center"/>
      <protection hidden="1"/>
    </xf>
    <xf numFmtId="183" fontId="55" fillId="18" borderId="6" xfId="0" applyNumberFormat="1" applyFont="1" applyFill="1" applyBorder="1" applyAlignment="1" applyProtection="1">
      <alignment horizontal="center" vertical="center"/>
      <protection hidden="1"/>
    </xf>
    <xf numFmtId="0" fontId="56" fillId="0" borderId="0" xfId="0" applyFont="1" applyAlignment="1" applyProtection="1">
      <alignment horizontal="center" vertical="center"/>
      <protection hidden="1"/>
    </xf>
    <xf numFmtId="0" fontId="56" fillId="0" borderId="0" xfId="0" applyFont="1" applyProtection="1">
      <protection hidden="1"/>
    </xf>
    <xf numFmtId="0" fontId="57" fillId="0" borderId="0" xfId="0" applyFont="1"/>
    <xf numFmtId="184" fontId="49" fillId="0" borderId="0" xfId="0" applyNumberFormat="1" applyFont="1" applyFill="1" applyBorder="1" applyAlignment="1" applyProtection="1">
      <alignment horizontal="center" vertical="center"/>
      <protection hidden="1"/>
    </xf>
    <xf numFmtId="0" fontId="43" fillId="0" borderId="0" xfId="0" applyFont="1" applyAlignment="1" applyProtection="1">
      <alignment vertical="center"/>
      <protection hidden="1"/>
    </xf>
    <xf numFmtId="9" fontId="38" fillId="0" borderId="0" xfId="9" applyNumberFormat="1" applyFont="1" applyBorder="1" applyAlignment="1" applyProtection="1">
      <alignment horizontal="center" vertical="center"/>
      <protection locked="0"/>
    </xf>
    <xf numFmtId="0" fontId="43" fillId="0" borderId="18" xfId="0" applyFont="1" applyFill="1" applyBorder="1" applyAlignment="1" applyProtection="1">
      <alignment vertical="center"/>
      <protection hidden="1"/>
    </xf>
    <xf numFmtId="183" fontId="40" fillId="0" borderId="18" xfId="0" applyNumberFormat="1" applyFont="1" applyFill="1" applyBorder="1" applyAlignment="1" applyProtection="1">
      <alignment horizontal="center" vertical="center"/>
      <protection hidden="1"/>
    </xf>
    <xf numFmtId="0" fontId="59" fillId="0" borderId="0" xfId="0" applyFont="1" applyBorder="1" applyAlignment="1" applyProtection="1">
      <alignment horizontal="left"/>
      <protection locked="0"/>
    </xf>
    <xf numFmtId="180" fontId="37" fillId="0" borderId="0" xfId="0" applyNumberFormat="1" applyFont="1" applyBorder="1" applyAlignment="1" applyProtection="1">
      <alignment horizontal="center"/>
      <protection locked="0"/>
    </xf>
    <xf numFmtId="0" fontId="37" fillId="0" borderId="0" xfId="0" applyFont="1" applyBorder="1" applyAlignment="1" applyProtection="1">
      <alignment horizontal="center"/>
      <protection locked="0"/>
    </xf>
    <xf numFmtId="0" fontId="59" fillId="0" borderId="0" xfId="0" applyFont="1" applyBorder="1" applyProtection="1"/>
    <xf numFmtId="192" fontId="59" fillId="0" borderId="0" xfId="0" applyNumberFormat="1" applyFont="1" applyBorder="1" applyAlignment="1" applyProtection="1">
      <alignment horizontal="center" vertical="center"/>
    </xf>
    <xf numFmtId="193" fontId="59" fillId="0" borderId="0" xfId="0" applyNumberFormat="1" applyFont="1" applyBorder="1" applyAlignment="1" applyProtection="1">
      <alignment horizontal="center" vertical="center"/>
    </xf>
    <xf numFmtId="0" fontId="38" fillId="0" borderId="0" xfId="0" applyFont="1" applyFill="1" applyAlignment="1" applyProtection="1">
      <alignment horizontal="right" vertical="center"/>
      <protection locked="0"/>
    </xf>
    <xf numFmtId="183" fontId="61" fillId="0" borderId="11" xfId="0" applyNumberFormat="1" applyFont="1" applyFill="1" applyBorder="1" applyAlignment="1" applyProtection="1">
      <alignment horizontal="center" vertical="center"/>
      <protection locked="0"/>
    </xf>
    <xf numFmtId="183" fontId="61" fillId="0" borderId="0" xfId="0" applyNumberFormat="1" applyFont="1" applyFill="1" applyBorder="1" applyAlignment="1" applyProtection="1">
      <alignment horizontal="center" vertical="center"/>
      <protection locked="0"/>
    </xf>
    <xf numFmtId="0" fontId="38" fillId="0" borderId="0" xfId="0" applyFont="1" applyBorder="1" applyAlignment="1" applyProtection="1">
      <alignment horizontal="right" vertical="center"/>
      <protection hidden="1"/>
    </xf>
    <xf numFmtId="183" fontId="38" fillId="14" borderId="11" xfId="0" applyNumberFormat="1" applyFont="1" applyFill="1" applyBorder="1" applyAlignment="1" applyProtection="1">
      <alignment horizontal="center" vertical="center"/>
      <protection hidden="1"/>
    </xf>
    <xf numFmtId="0" fontId="42" fillId="0" borderId="0" xfId="0" applyFont="1" applyAlignment="1" applyProtection="1">
      <alignment horizontal="left" vertical="center"/>
      <protection hidden="1"/>
    </xf>
    <xf numFmtId="0" fontId="38" fillId="0" borderId="0" xfId="0" applyFont="1" applyAlignment="1" applyProtection="1">
      <alignment horizontal="right" vertical="center"/>
      <protection hidden="1"/>
    </xf>
    <xf numFmtId="0" fontId="38" fillId="0" borderId="11" xfId="0" applyFont="1" applyBorder="1" applyAlignment="1" applyProtection="1">
      <alignment horizontal="center" vertical="center"/>
      <protection locked="0"/>
    </xf>
    <xf numFmtId="185" fontId="11" fillId="0" borderId="6" xfId="0" applyNumberFormat="1" applyFont="1" applyBorder="1" applyAlignment="1" applyProtection="1">
      <alignment horizontal="center" vertical="center"/>
      <protection locked="0"/>
    </xf>
    <xf numFmtId="0" fontId="38" fillId="0" borderId="6" xfId="0" applyFont="1" applyBorder="1" applyAlignment="1" applyProtection="1">
      <alignment horizontal="center" vertical="center"/>
      <protection locked="0"/>
    </xf>
    <xf numFmtId="0" fontId="38" fillId="0" borderId="0" xfId="0" applyFont="1" applyAlignment="1" applyProtection="1">
      <alignment horizontal="right" vertical="center"/>
      <protection locked="0"/>
    </xf>
    <xf numFmtId="186" fontId="11" fillId="0" borderId="6" xfId="0" applyNumberFormat="1" applyFont="1" applyBorder="1" applyAlignment="1" applyProtection="1">
      <alignment horizontal="center" vertical="center"/>
      <protection locked="0"/>
    </xf>
    <xf numFmtId="173" fontId="38" fillId="14" borderId="0" xfId="0" applyNumberFormat="1" applyFont="1" applyFill="1" applyAlignment="1" applyProtection="1">
      <alignment horizontal="center" vertical="center"/>
      <protection locked="0"/>
    </xf>
    <xf numFmtId="186" fontId="38" fillId="0" borderId="6" xfId="0" applyNumberFormat="1" applyFont="1" applyBorder="1" applyAlignment="1" applyProtection="1">
      <alignment horizontal="center" vertical="center"/>
      <protection locked="0"/>
    </xf>
    <xf numFmtId="188" fontId="38" fillId="14" borderId="6" xfId="0" applyNumberFormat="1" applyFont="1" applyFill="1" applyBorder="1" applyAlignment="1" applyProtection="1">
      <alignment horizontal="center" vertical="center"/>
    </xf>
    <xf numFmtId="0" fontId="42" fillId="0" borderId="0" xfId="0" applyFont="1"/>
    <xf numFmtId="0" fontId="38" fillId="0" borderId="0" xfId="0" applyFont="1" applyAlignment="1" applyProtection="1">
      <alignment vertical="center"/>
      <protection locked="0"/>
    </xf>
    <xf numFmtId="194" fontId="38" fillId="0" borderId="0" xfId="0" applyNumberFormat="1" applyFont="1" applyAlignment="1" applyProtection="1">
      <alignment horizontal="left" vertical="center"/>
      <protection locked="0"/>
    </xf>
    <xf numFmtId="0" fontId="38" fillId="0" borderId="0" xfId="0" applyFont="1" applyBorder="1" applyAlignment="1" applyProtection="1">
      <alignment horizontal="center" vertical="center"/>
      <protection locked="0"/>
    </xf>
    <xf numFmtId="195" fontId="38" fillId="0" borderId="0" xfId="0" applyNumberFormat="1" applyFont="1" applyAlignment="1" applyProtection="1">
      <alignment horizontal="left" vertical="center"/>
      <protection locked="0"/>
    </xf>
    <xf numFmtId="0" fontId="38" fillId="14" borderId="6" xfId="0" applyNumberFormat="1" applyFont="1" applyFill="1" applyBorder="1" applyAlignment="1" applyProtection="1">
      <alignment horizontal="center" vertical="center"/>
      <protection locked="0"/>
    </xf>
    <xf numFmtId="0" fontId="33" fillId="0" borderId="0" xfId="0" applyFont="1" applyAlignment="1" applyProtection="1">
      <alignment horizontal="left" vertical="center"/>
      <protection hidden="1"/>
    </xf>
    <xf numFmtId="0" fontId="33" fillId="0" borderId="0" xfId="0" applyFont="1" applyAlignment="1">
      <alignment horizontal="center" vertical="center"/>
    </xf>
    <xf numFmtId="0" fontId="33" fillId="0" borderId="0" xfId="0" applyFont="1"/>
    <xf numFmtId="0" fontId="63" fillId="0" borderId="0" xfId="0" applyFont="1" applyProtection="1">
      <protection locked="0"/>
    </xf>
    <xf numFmtId="0" fontId="64" fillId="0" borderId="0" xfId="0" applyFont="1" applyProtection="1">
      <protection locked="0"/>
    </xf>
    <xf numFmtId="0" fontId="33" fillId="0" borderId="0" xfId="0" applyFont="1" applyAlignment="1" applyProtection="1">
      <alignment horizontal="center" vertical="center"/>
      <protection locked="0"/>
    </xf>
    <xf numFmtId="0" fontId="35" fillId="0" borderId="0" xfId="0" applyFont="1" applyProtection="1">
      <protection locked="0"/>
    </xf>
    <xf numFmtId="0" fontId="37" fillId="0" borderId="0" xfId="0" applyFont="1" applyFill="1" applyBorder="1" applyAlignment="1" applyProtection="1">
      <alignment vertical="center"/>
    </xf>
    <xf numFmtId="176" fontId="38" fillId="0" borderId="0" xfId="0" applyNumberFormat="1" applyFont="1" applyFill="1" applyBorder="1" applyAlignment="1" applyProtection="1">
      <alignment horizontal="center" vertical="center"/>
      <protection hidden="1"/>
    </xf>
    <xf numFmtId="0" fontId="37" fillId="0" borderId="0" xfId="0" applyFont="1" applyFill="1" applyBorder="1" applyAlignment="1" applyProtection="1">
      <alignment horizontal="center"/>
      <protection locked="0"/>
    </xf>
    <xf numFmtId="0" fontId="37" fillId="0" borderId="0" xfId="0" applyFont="1" applyFill="1" applyBorder="1" applyProtection="1">
      <protection locked="0"/>
    </xf>
    <xf numFmtId="0" fontId="47" fillId="0" borderId="0" xfId="0" applyFont="1" applyFill="1" applyBorder="1" applyAlignment="1" applyProtection="1">
      <alignment horizontal="right" vertical="center"/>
      <protection locked="0"/>
    </xf>
    <xf numFmtId="177" fontId="38" fillId="0" borderId="0" xfId="0" applyNumberFormat="1" applyFont="1" applyFill="1" applyBorder="1" applyAlignment="1" applyProtection="1">
      <alignment horizontal="center" vertical="center"/>
      <protection locked="0"/>
    </xf>
    <xf numFmtId="1" fontId="37" fillId="0" borderId="0" xfId="0" applyNumberFormat="1" applyFont="1" applyFill="1" applyBorder="1" applyAlignment="1" applyProtection="1">
      <alignment horizontal="center" vertical="center"/>
      <protection hidden="1"/>
    </xf>
    <xf numFmtId="178" fontId="45" fillId="0" borderId="0" xfId="0" applyNumberFormat="1" applyFont="1" applyFill="1" applyBorder="1" applyAlignment="1" applyProtection="1">
      <alignment horizontal="center" vertical="center"/>
      <protection hidden="1"/>
    </xf>
    <xf numFmtId="179" fontId="49" fillId="0" borderId="0" xfId="0" applyNumberFormat="1" applyFont="1" applyFill="1" applyBorder="1" applyAlignment="1" applyProtection="1">
      <alignment horizontal="center" vertical="center"/>
      <protection hidden="1"/>
    </xf>
    <xf numFmtId="179" fontId="37" fillId="0" borderId="0" xfId="0" applyNumberFormat="1" applyFont="1" applyFill="1" applyBorder="1" applyAlignment="1" applyProtection="1">
      <alignment horizontal="center" vertical="center"/>
      <protection locked="0"/>
    </xf>
    <xf numFmtId="182" fontId="37" fillId="0" borderId="0" xfId="0" applyNumberFormat="1" applyFont="1" applyFill="1" applyBorder="1" applyAlignment="1" applyProtection="1">
      <alignment horizontal="center" vertical="center"/>
      <protection hidden="1"/>
    </xf>
    <xf numFmtId="9" fontId="37" fillId="0" borderId="0" xfId="0" applyNumberFormat="1" applyFont="1" applyFill="1" applyBorder="1" applyAlignment="1" applyProtection="1">
      <alignment horizontal="center" vertical="center"/>
      <protection locked="0"/>
    </xf>
    <xf numFmtId="178" fontId="45" fillId="0" borderId="0" xfId="0" applyNumberFormat="1" applyFont="1" applyFill="1" applyBorder="1" applyAlignment="1" applyProtection="1">
      <alignment horizontal="center" vertical="center"/>
    </xf>
    <xf numFmtId="0" fontId="38" fillId="0" borderId="0" xfId="0" applyNumberFormat="1" applyFont="1" applyAlignment="1" applyProtection="1">
      <alignment vertical="center"/>
      <protection locked="0"/>
    </xf>
    <xf numFmtId="0" fontId="71" fillId="0" borderId="0" xfId="0" applyFont="1"/>
    <xf numFmtId="0" fontId="72" fillId="0" borderId="0" xfId="0" applyFont="1" applyAlignment="1" applyProtection="1">
      <alignment vertical="center" wrapText="1"/>
      <protection locked="0"/>
    </xf>
    <xf numFmtId="0" fontId="72" fillId="0" borderId="0" xfId="0" applyFont="1" applyAlignment="1" applyProtection="1">
      <alignment vertical="center"/>
      <protection locked="0"/>
    </xf>
    <xf numFmtId="0" fontId="73" fillId="0" borderId="0" xfId="0" applyFont="1"/>
    <xf numFmtId="0" fontId="74" fillId="0" borderId="0" xfId="0" applyFont="1"/>
    <xf numFmtId="0" fontId="75" fillId="0" borderId="0" xfId="0" applyFont="1" applyAlignment="1" applyProtection="1">
      <alignment vertical="center"/>
      <protection hidden="1"/>
    </xf>
    <xf numFmtId="0" fontId="76" fillId="0" borderId="0" xfId="0" applyFont="1" applyAlignment="1" applyProtection="1">
      <alignment vertical="center"/>
      <protection hidden="1"/>
    </xf>
    <xf numFmtId="0" fontId="77" fillId="0" borderId="0" xfId="0" applyFont="1" applyAlignment="1" applyProtection="1">
      <alignment horizontal="center"/>
      <protection hidden="1"/>
    </xf>
    <xf numFmtId="0" fontId="77" fillId="0" borderId="0" xfId="0" applyFont="1" applyAlignment="1">
      <alignment horizontal="center"/>
    </xf>
    <xf numFmtId="0" fontId="78" fillId="0" borderId="0" xfId="0" applyFont="1" applyAlignment="1" applyProtection="1">
      <alignment horizontal="right" vertical="center"/>
      <protection hidden="1"/>
    </xf>
    <xf numFmtId="14" fontId="79" fillId="0" borderId="0" xfId="0" applyNumberFormat="1" applyFont="1" applyAlignment="1" applyProtection="1">
      <alignment horizontal="center" vertical="center"/>
      <protection locked="0"/>
    </xf>
    <xf numFmtId="0" fontId="79" fillId="0" borderId="6" xfId="0" applyFont="1" applyFill="1" applyBorder="1" applyAlignment="1" applyProtection="1">
      <alignment horizontal="center" vertical="center"/>
      <protection locked="0"/>
    </xf>
    <xf numFmtId="0" fontId="76" fillId="0" borderId="0" xfId="0" applyFont="1" applyBorder="1" applyAlignment="1" applyProtection="1">
      <alignment vertical="center"/>
      <protection hidden="1"/>
    </xf>
    <xf numFmtId="0" fontId="76" fillId="0" borderId="11" xfId="0" applyFont="1" applyBorder="1" applyAlignment="1" applyProtection="1">
      <alignment horizontal="right" vertical="center"/>
      <protection hidden="1"/>
    </xf>
    <xf numFmtId="0" fontId="78" fillId="0" borderId="0" xfId="0" applyFont="1" applyBorder="1" applyAlignment="1" applyProtection="1">
      <alignment horizontal="right" vertical="center"/>
      <protection hidden="1"/>
    </xf>
    <xf numFmtId="0" fontId="77" fillId="0" borderId="0" xfId="0" applyFont="1" applyProtection="1">
      <protection hidden="1"/>
    </xf>
    <xf numFmtId="0" fontId="80" fillId="0" borderId="0" xfId="0" applyFont="1" applyBorder="1" applyAlignment="1" applyProtection="1">
      <alignment horizontal="left" vertical="center"/>
      <protection hidden="1"/>
    </xf>
    <xf numFmtId="0" fontId="81" fillId="0" borderId="0" xfId="0" applyFont="1" applyBorder="1" applyAlignment="1" applyProtection="1">
      <alignment horizontal="left" vertical="center"/>
      <protection hidden="1"/>
    </xf>
    <xf numFmtId="0" fontId="80" fillId="0" borderId="0" xfId="0" applyFont="1" applyBorder="1" applyAlignment="1" applyProtection="1">
      <alignment horizontal="center" vertical="center"/>
      <protection hidden="1"/>
    </xf>
    <xf numFmtId="0" fontId="82" fillId="0" borderId="0" xfId="0" applyFont="1" applyBorder="1" applyAlignment="1" applyProtection="1">
      <alignment horizontal="center" vertical="center"/>
      <protection hidden="1"/>
    </xf>
    <xf numFmtId="0" fontId="83" fillId="0" borderId="0" xfId="0" applyFont="1" applyBorder="1" applyAlignment="1" applyProtection="1">
      <alignment horizontal="left" vertical="center"/>
      <protection hidden="1"/>
    </xf>
    <xf numFmtId="0" fontId="84" fillId="0" borderId="4" xfId="0" applyNumberFormat="1" applyFont="1" applyBorder="1" applyAlignment="1" applyProtection="1">
      <alignment vertical="center"/>
      <protection locked="0"/>
    </xf>
    <xf numFmtId="0" fontId="85" fillId="0" borderId="6" xfId="0" applyNumberFormat="1" applyFont="1" applyBorder="1" applyAlignment="1" applyProtection="1">
      <alignment vertical="center"/>
      <protection locked="0"/>
    </xf>
    <xf numFmtId="0" fontId="85" fillId="0" borderId="7" xfId="0" applyNumberFormat="1" applyFont="1" applyBorder="1" applyAlignment="1" applyProtection="1">
      <alignment vertical="center"/>
      <protection locked="0"/>
    </xf>
    <xf numFmtId="0" fontId="85" fillId="0" borderId="4" xfId="0" applyNumberFormat="1" applyFont="1" applyBorder="1" applyAlignment="1" applyProtection="1">
      <alignment vertical="center"/>
      <protection locked="0"/>
    </xf>
    <xf numFmtId="0" fontId="74" fillId="6" borderId="3" xfId="0" applyFont="1" applyFill="1" applyBorder="1"/>
    <xf numFmtId="0" fontId="74" fillId="3" borderId="0" xfId="0" applyFont="1" applyFill="1"/>
    <xf numFmtId="0" fontId="74" fillId="6" borderId="4" xfId="0" applyFont="1" applyFill="1" applyBorder="1"/>
    <xf numFmtId="0" fontId="86" fillId="6" borderId="3" xfId="1" applyFont="1" applyFill="1" applyBorder="1"/>
    <xf numFmtId="0" fontId="76" fillId="0" borderId="0" xfId="0" applyFont="1" applyAlignment="1" applyProtection="1">
      <alignment horizontal="right" vertical="center"/>
      <protection hidden="1"/>
    </xf>
    <xf numFmtId="0" fontId="74" fillId="10" borderId="3" xfId="0" applyFont="1" applyFill="1" applyBorder="1"/>
    <xf numFmtId="0" fontId="74" fillId="10" borderId="4" xfId="0" applyFont="1" applyFill="1" applyBorder="1"/>
    <xf numFmtId="0" fontId="86" fillId="10" borderId="3" xfId="1" applyFont="1" applyFill="1" applyBorder="1"/>
    <xf numFmtId="0" fontId="79" fillId="14" borderId="3" xfId="0" applyFont="1" applyFill="1" applyBorder="1" applyAlignment="1" applyProtection="1">
      <alignment horizontal="center" vertical="center"/>
      <protection hidden="1"/>
    </xf>
    <xf numFmtId="0" fontId="79" fillId="14" borderId="3" xfId="0" applyFont="1" applyFill="1" applyBorder="1" applyAlignment="1" applyProtection="1">
      <alignment horizontal="center" vertical="center" wrapText="1"/>
      <protection hidden="1"/>
    </xf>
    <xf numFmtId="0" fontId="79" fillId="0" borderId="3" xfId="0" applyFont="1" applyFill="1" applyBorder="1" applyAlignment="1" applyProtection="1">
      <alignment horizontal="left" vertical="center"/>
      <protection locked="0"/>
    </xf>
    <xf numFmtId="0" fontId="79" fillId="0" borderId="3" xfId="0" applyFont="1" applyFill="1" applyBorder="1" applyAlignment="1" applyProtection="1">
      <alignment horizontal="center" vertical="center"/>
      <protection locked="0"/>
    </xf>
    <xf numFmtId="0" fontId="88" fillId="14" borderId="3" xfId="0" applyFont="1" applyFill="1" applyBorder="1" applyAlignment="1" applyProtection="1">
      <alignment horizontal="center" vertical="center"/>
      <protection hidden="1"/>
    </xf>
    <xf numFmtId="0" fontId="89" fillId="0" borderId="3" xfId="0" applyFont="1" applyFill="1" applyBorder="1" applyAlignment="1" applyProtection="1">
      <alignment horizontal="center" vertical="center"/>
      <protection locked="0"/>
    </xf>
    <xf numFmtId="0" fontId="88" fillId="0" borderId="3" xfId="0" applyFont="1" applyFill="1" applyBorder="1" applyAlignment="1" applyProtection="1">
      <alignment horizontal="center" vertical="center"/>
      <protection locked="0"/>
    </xf>
    <xf numFmtId="0" fontId="90" fillId="0" borderId="3" xfId="0" applyFont="1" applyFill="1" applyBorder="1" applyAlignment="1" applyProtection="1">
      <alignment horizontal="center" vertical="center"/>
      <protection locked="0"/>
    </xf>
    <xf numFmtId="164" fontId="79" fillId="14" borderId="3" xfId="0" applyNumberFormat="1" applyFont="1" applyFill="1" applyBorder="1" applyAlignment="1" applyProtection="1">
      <alignment horizontal="center" vertical="center"/>
      <protection hidden="1"/>
    </xf>
    <xf numFmtId="167" fontId="79" fillId="14" borderId="3" xfId="0" applyNumberFormat="1" applyFont="1" applyFill="1" applyBorder="1" applyAlignment="1" applyProtection="1">
      <alignment horizontal="center" vertical="center"/>
      <protection hidden="1"/>
    </xf>
    <xf numFmtId="168" fontId="79" fillId="14" borderId="3" xfId="0" applyNumberFormat="1" applyFont="1" applyFill="1" applyBorder="1" applyAlignment="1" applyProtection="1">
      <alignment horizontal="center" vertical="center"/>
      <protection hidden="1"/>
    </xf>
    <xf numFmtId="49" fontId="91" fillId="0" borderId="3" xfId="0" applyNumberFormat="1" applyFont="1" applyBorder="1" applyAlignment="1" applyProtection="1">
      <alignment horizontal="left" vertical="center"/>
      <protection locked="0"/>
    </xf>
    <xf numFmtId="0" fontId="74" fillId="0" borderId="15" xfId="0" applyFont="1" applyFill="1" applyBorder="1" applyAlignment="1">
      <alignment horizontal="left" vertical="top"/>
    </xf>
    <xf numFmtId="0" fontId="74" fillId="0" borderId="1" xfId="0" applyFont="1" applyFill="1" applyBorder="1" applyAlignment="1">
      <alignment horizontal="center"/>
    </xf>
    <xf numFmtId="0" fontId="74" fillId="0" borderId="0" xfId="0" applyFont="1" applyFill="1" applyBorder="1" applyAlignment="1">
      <alignment horizontal="left" vertical="top"/>
    </xf>
    <xf numFmtId="0" fontId="74" fillId="0" borderId="0" xfId="0" applyFont="1" applyFill="1"/>
    <xf numFmtId="0" fontId="74" fillId="0" borderId="0" xfId="0" applyFont="1" applyBorder="1" applyAlignment="1">
      <alignment horizontal="left" vertical="top"/>
    </xf>
    <xf numFmtId="0" fontId="79" fillId="14" borderId="13" xfId="0" applyFont="1" applyFill="1" applyBorder="1" applyAlignment="1" applyProtection="1">
      <alignment horizontal="center" vertical="center"/>
      <protection hidden="1"/>
    </xf>
    <xf numFmtId="0" fontId="79" fillId="0" borderId="13" xfId="0" applyFont="1" applyFill="1" applyBorder="1" applyAlignment="1" applyProtection="1">
      <alignment horizontal="left" vertical="center"/>
      <protection locked="0"/>
    </xf>
    <xf numFmtId="0" fontId="79" fillId="0" borderId="13" xfId="0" applyFont="1" applyFill="1" applyBorder="1" applyAlignment="1" applyProtection="1">
      <alignment horizontal="center" vertical="center"/>
      <protection locked="0"/>
    </xf>
    <xf numFmtId="0" fontId="88" fillId="14" borderId="13" xfId="0" applyFont="1" applyFill="1" applyBorder="1" applyAlignment="1" applyProtection="1">
      <alignment horizontal="center" vertical="center"/>
      <protection hidden="1"/>
    </xf>
    <xf numFmtId="0" fontId="92" fillId="0" borderId="4" xfId="0" applyFont="1" applyFill="1" applyBorder="1" applyAlignment="1" applyProtection="1">
      <alignment horizontal="center" vertical="center"/>
      <protection locked="0"/>
    </xf>
    <xf numFmtId="0" fontId="92" fillId="0" borderId="6" xfId="0" applyFont="1" applyFill="1" applyBorder="1" applyAlignment="1" applyProtection="1">
      <alignment horizontal="center" vertical="center"/>
      <protection locked="0"/>
    </xf>
    <xf numFmtId="0" fontId="83" fillId="0" borderId="6" xfId="0" applyFont="1" applyFill="1" applyBorder="1" applyAlignment="1" applyProtection="1">
      <alignment horizontal="right" vertical="center"/>
      <protection hidden="1"/>
    </xf>
    <xf numFmtId="0" fontId="83" fillId="0" borderId="7" xfId="0" applyFont="1" applyFill="1" applyBorder="1" applyAlignment="1" applyProtection="1">
      <alignment horizontal="right" vertical="center"/>
      <protection hidden="1"/>
    </xf>
    <xf numFmtId="164" fontId="93" fillId="15" borderId="7" xfId="0" applyNumberFormat="1" applyFont="1" applyFill="1" applyBorder="1" applyAlignment="1" applyProtection="1">
      <alignment horizontal="center" vertical="center"/>
      <protection hidden="1"/>
    </xf>
    <xf numFmtId="167" fontId="93" fillId="15" borderId="3" xfId="0" applyNumberFormat="1" applyFont="1" applyFill="1" applyBorder="1" applyAlignment="1" applyProtection="1">
      <alignment horizontal="center" vertical="center"/>
      <protection hidden="1"/>
    </xf>
    <xf numFmtId="169" fontId="93" fillId="15" borderId="3" xfId="0" applyNumberFormat="1" applyFont="1" applyFill="1" applyBorder="1" applyAlignment="1" applyProtection="1">
      <alignment horizontal="center" vertical="center"/>
      <protection hidden="1"/>
    </xf>
    <xf numFmtId="0" fontId="94" fillId="0" borderId="6" xfId="0" applyNumberFormat="1" applyFont="1" applyFill="1" applyBorder="1" applyAlignment="1" applyProtection="1">
      <alignment horizontal="center" vertical="center"/>
      <protection hidden="1"/>
    </xf>
    <xf numFmtId="168" fontId="95" fillId="0" borderId="6" xfId="0" applyNumberFormat="1" applyFont="1" applyFill="1" applyBorder="1" applyAlignment="1" applyProtection="1">
      <alignment horizontal="center" vertical="center"/>
      <protection hidden="1"/>
    </xf>
    <xf numFmtId="0" fontId="77" fillId="0" borderId="4" xfId="0" applyFont="1" applyFill="1" applyBorder="1" applyAlignment="1" applyProtection="1">
      <alignment horizontal="right" vertical="center" wrapText="1"/>
      <protection hidden="1"/>
    </xf>
    <xf numFmtId="0" fontId="97" fillId="0" borderId="6" xfId="0" applyFont="1" applyFill="1" applyBorder="1" applyAlignment="1" applyProtection="1">
      <alignment horizontal="right" vertical="center" wrapText="1"/>
      <protection hidden="1"/>
    </xf>
    <xf numFmtId="0" fontId="97" fillId="0" borderId="7" xfId="0" applyFont="1" applyFill="1" applyBorder="1" applyAlignment="1" applyProtection="1">
      <alignment horizontal="right" vertical="center" wrapText="1"/>
      <protection hidden="1"/>
    </xf>
    <xf numFmtId="170" fontId="98" fillId="0" borderId="12" xfId="0" applyNumberFormat="1" applyFont="1" applyFill="1" applyBorder="1" applyAlignment="1" applyProtection="1">
      <alignment horizontal="center" vertical="center"/>
      <protection locked="0"/>
    </xf>
    <xf numFmtId="0" fontId="97" fillId="0" borderId="4" xfId="0" applyFont="1" applyFill="1" applyBorder="1" applyAlignment="1" applyProtection="1">
      <alignment horizontal="right" vertical="center" wrapText="1"/>
      <protection hidden="1"/>
    </xf>
    <xf numFmtId="0" fontId="97" fillId="0" borderId="3" xfId="0" applyFont="1" applyFill="1" applyBorder="1" applyAlignment="1" applyProtection="1">
      <alignment horizontal="center" vertical="center"/>
      <protection locked="0"/>
    </xf>
    <xf numFmtId="0" fontId="78" fillId="0" borderId="6" xfId="0" applyFont="1" applyFill="1" applyBorder="1" applyAlignment="1" applyProtection="1">
      <alignment horizontal="right" vertical="center"/>
      <protection hidden="1"/>
    </xf>
    <xf numFmtId="0" fontId="78" fillId="0" borderId="7" xfId="0" applyFont="1" applyFill="1" applyBorder="1" applyAlignment="1" applyProtection="1">
      <alignment horizontal="right" vertical="center"/>
      <protection hidden="1"/>
    </xf>
    <xf numFmtId="164" fontId="99" fillId="14" borderId="3" xfId="0" applyNumberFormat="1" applyFont="1" applyFill="1" applyBorder="1" applyAlignment="1" applyProtection="1">
      <alignment horizontal="center" vertical="center"/>
      <protection hidden="1"/>
    </xf>
    <xf numFmtId="171" fontId="99" fillId="14" borderId="3" xfId="0" applyNumberFormat="1" applyFont="1" applyFill="1" applyBorder="1" applyAlignment="1" applyProtection="1">
      <alignment horizontal="center" vertical="center"/>
      <protection hidden="1"/>
    </xf>
    <xf numFmtId="168" fontId="78" fillId="14" borderId="3" xfId="0" applyNumberFormat="1" applyFont="1" applyFill="1" applyBorder="1" applyAlignment="1" applyProtection="1">
      <alignment horizontal="center" vertical="center"/>
      <protection hidden="1"/>
    </xf>
    <xf numFmtId="164" fontId="100" fillId="0" borderId="13" xfId="0" applyNumberFormat="1" applyFont="1" applyBorder="1" applyAlignment="1" applyProtection="1">
      <alignment horizontal="left" vertical="center"/>
      <protection locked="0"/>
    </xf>
    <xf numFmtId="0" fontId="100" fillId="0" borderId="13" xfId="0" applyFont="1" applyBorder="1" applyAlignment="1" applyProtection="1">
      <alignment horizontal="left" vertical="center"/>
      <protection locked="0"/>
    </xf>
    <xf numFmtId="0" fontId="101" fillId="14" borderId="3" xfId="0" applyFont="1" applyFill="1" applyBorder="1" applyAlignment="1" applyProtection="1">
      <alignment horizontal="center" vertical="center" wrapText="1"/>
      <protection hidden="1"/>
    </xf>
    <xf numFmtId="0" fontId="101" fillId="14" borderId="3" xfId="0" applyFont="1" applyFill="1" applyBorder="1" applyAlignment="1" applyProtection="1">
      <alignment horizontal="left" vertical="center"/>
      <protection hidden="1"/>
    </xf>
    <xf numFmtId="0" fontId="101" fillId="14" borderId="3" xfId="0" applyFont="1" applyFill="1" applyBorder="1" applyAlignment="1" applyProtection="1">
      <alignment horizontal="center" vertical="center"/>
      <protection hidden="1"/>
    </xf>
    <xf numFmtId="0" fontId="101" fillId="0" borderId="3" xfId="0" applyFont="1" applyBorder="1" applyAlignment="1" applyProtection="1">
      <alignment horizontal="center" vertical="center"/>
      <protection locked="0"/>
    </xf>
    <xf numFmtId="172" fontId="102" fillId="15" borderId="3" xfId="0" applyNumberFormat="1" applyFont="1" applyFill="1" applyBorder="1" applyAlignment="1" applyProtection="1">
      <alignment horizontal="center" vertical="center"/>
      <protection hidden="1"/>
    </xf>
    <xf numFmtId="0" fontId="103" fillId="14" borderId="3" xfId="0" applyFont="1" applyFill="1" applyBorder="1" applyAlignment="1" applyProtection="1">
      <alignment horizontal="center" vertical="center" wrapText="1"/>
      <protection hidden="1"/>
    </xf>
    <xf numFmtId="0" fontId="101" fillId="0" borderId="3" xfId="0" applyFont="1" applyFill="1" applyBorder="1" applyAlignment="1" applyProtection="1">
      <alignment horizontal="center" vertical="center"/>
      <protection locked="0"/>
    </xf>
    <xf numFmtId="9" fontId="101" fillId="0" borderId="3" xfId="8" applyFont="1" applyFill="1" applyBorder="1" applyAlignment="1" applyProtection="1">
      <alignment horizontal="center" vertical="center"/>
      <protection locked="0"/>
    </xf>
    <xf numFmtId="2" fontId="101" fillId="14" borderId="3" xfId="0" applyNumberFormat="1" applyFont="1" applyFill="1" applyBorder="1" applyAlignment="1" applyProtection="1">
      <alignment horizontal="center" vertical="center"/>
      <protection hidden="1"/>
    </xf>
    <xf numFmtId="173" fontId="78" fillId="14" borderId="3" xfId="0" applyNumberFormat="1" applyFont="1" applyFill="1" applyBorder="1" applyAlignment="1" applyProtection="1">
      <alignment horizontal="center" vertical="center"/>
      <protection hidden="1"/>
    </xf>
    <xf numFmtId="0" fontId="74" fillId="0" borderId="16" xfId="0" applyFont="1" applyBorder="1"/>
    <xf numFmtId="0" fontId="104" fillId="0" borderId="0" xfId="0" applyFont="1" applyAlignment="1">
      <alignment horizontal="right" vertical="center" inden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9" fillId="5" borderId="3" xfId="0" applyFont="1" applyFill="1" applyBorder="1" applyAlignment="1">
      <alignment horizontal="center" vertical="center"/>
    </xf>
    <xf numFmtId="0" fontId="4" fillId="5" borderId="3" xfId="0" applyFont="1" applyFill="1" applyBorder="1" applyAlignment="1">
      <alignment horizontal="center" vertical="center"/>
    </xf>
    <xf numFmtId="0" fontId="18" fillId="0" borderId="0" xfId="4" applyFont="1" applyFill="1" applyBorder="1" applyAlignment="1" applyProtection="1">
      <alignment horizontal="center" vertical="center"/>
      <protection hidden="1"/>
    </xf>
    <xf numFmtId="0" fontId="15" fillId="0" borderId="0" xfId="4" applyFont="1" applyFill="1" applyBorder="1" applyAlignment="1" applyProtection="1">
      <alignment horizontal="center" vertical="center"/>
      <protection hidden="1"/>
    </xf>
    <xf numFmtId="49" fontId="77" fillId="0" borderId="11" xfId="0" applyNumberFormat="1" applyFont="1" applyBorder="1" applyAlignment="1" applyProtection="1">
      <alignment horizontal="left" vertical="center"/>
      <protection locked="0"/>
    </xf>
    <xf numFmtId="0" fontId="77" fillId="0" borderId="11" xfId="0" applyNumberFormat="1" applyFont="1" applyBorder="1" applyAlignment="1" applyProtection="1">
      <alignment horizontal="left" vertical="center"/>
      <protection locked="0"/>
    </xf>
    <xf numFmtId="0" fontId="79" fillId="14" borderId="3" xfId="0" applyFont="1" applyFill="1" applyBorder="1" applyAlignment="1" applyProtection="1">
      <alignment horizontal="center" vertical="center"/>
      <protection hidden="1"/>
    </xf>
    <xf numFmtId="0" fontId="38" fillId="0" borderId="0" xfId="0" applyFont="1" applyAlignment="1" applyProtection="1">
      <alignment horizontal="right" vertical="center"/>
      <protection hidden="1"/>
    </xf>
    <xf numFmtId="0" fontId="32" fillId="0" borderId="0" xfId="0" applyFont="1" applyAlignment="1" applyProtection="1">
      <alignment horizontal="center" vertical="center" wrapText="1"/>
      <protection locked="0"/>
    </xf>
    <xf numFmtId="49" fontId="37" fillId="0" borderId="6" xfId="0" applyNumberFormat="1" applyFont="1" applyBorder="1" applyAlignment="1" applyProtection="1">
      <alignment horizontal="left" vertical="center"/>
      <protection locked="0"/>
    </xf>
    <xf numFmtId="0" fontId="40" fillId="0" borderId="11" xfId="0" applyFont="1" applyBorder="1" applyAlignment="1" applyProtection="1">
      <alignment horizontal="left" vertical="center"/>
      <protection locked="0"/>
    </xf>
    <xf numFmtId="0" fontId="40" fillId="0" borderId="0" xfId="0" applyFont="1" applyAlignment="1" applyProtection="1">
      <alignment horizontal="right" vertical="center"/>
      <protection hidden="1"/>
    </xf>
    <xf numFmtId="183" fontId="55" fillId="15" borderId="9" xfId="0" applyNumberFormat="1" applyFont="1" applyFill="1" applyBorder="1" applyAlignment="1" applyProtection="1">
      <alignment horizontal="center" vertical="center"/>
      <protection hidden="1"/>
    </xf>
    <xf numFmtId="183" fontId="55" fillId="15" borderId="11" xfId="0" applyNumberFormat="1" applyFont="1" applyFill="1" applyBorder="1" applyAlignment="1" applyProtection="1">
      <alignment horizontal="center" vertical="center"/>
      <protection hidden="1"/>
    </xf>
    <xf numFmtId="0" fontId="0" fillId="0" borderId="8" xfId="0" applyBorder="1" applyAlignment="1"/>
    <xf numFmtId="0" fontId="0" fillId="0" borderId="5" xfId="0" applyBorder="1" applyAlignment="1"/>
    <xf numFmtId="0" fontId="0" fillId="0" borderId="0" xfId="0" applyBorder="1" applyAlignment="1"/>
    <xf numFmtId="0" fontId="0" fillId="0" borderId="0" xfId="0" applyFont="1" applyFill="1" applyBorder="1" applyAlignment="1"/>
    <xf numFmtId="0" fontId="0" fillId="0" borderId="3" xfId="0" applyBorder="1" applyAlignment="1">
      <alignment horizontal="center" vertical="center"/>
    </xf>
    <xf numFmtId="0" fontId="0" fillId="19" borderId="3" xfId="0" applyFill="1" applyBorder="1"/>
  </cellXfs>
  <cellStyles count="10">
    <cellStyle name="Hyperlink" xfId="1" builtinId="8"/>
    <cellStyle name="Normal" xfId="0" builtinId="0"/>
    <cellStyle name="Normal 2 3 3 4" xfId="3" xr:uid="{00000000-0005-0000-0000-000002000000}"/>
    <cellStyle name="Percent" xfId="8" builtinId="5"/>
    <cellStyle name="Standard 2" xfId="2" xr:uid="{00000000-0005-0000-0000-000003000000}"/>
    <cellStyle name="常规 2 3" xfId="7" xr:uid="{00000000-0005-0000-0000-000004000000}"/>
    <cellStyle name="常规_MOLD1" xfId="6" xr:uid="{00000000-0005-0000-0000-000005000000}"/>
    <cellStyle name="常规_SKIVE1_1" xfId="4" xr:uid="{00000000-0005-0000-0000-000006000000}"/>
    <cellStyle name="百分比 2" xfId="9" xr:uid="{9BD28A2F-2482-4C0B-BA29-8DC6ECA6312F}"/>
    <cellStyle name="百分比 2 2" xfId="5" xr:uid="{00000000-0005-0000-0000-000007000000}"/>
  </cellStyles>
  <dxfs count="15">
    <dxf>
      <font>
        <condense val="0"/>
        <extend val="0"/>
        <color indexed="12"/>
      </font>
    </dxf>
    <dxf>
      <font>
        <condense val="0"/>
        <extend val="0"/>
        <color indexed="12"/>
      </font>
    </dxf>
    <dxf>
      <font>
        <b/>
        <i val="0"/>
        <condense val="0"/>
        <extend val="0"/>
        <color indexed="10"/>
      </font>
    </dxf>
    <dxf>
      <font>
        <b/>
        <i val="0"/>
        <strike/>
        <condense val="0"/>
        <extend val="0"/>
        <u val="double"/>
        <color indexed="12"/>
      </font>
    </dxf>
    <dxf>
      <font>
        <b/>
        <i val="0"/>
        <strike/>
        <condense val="0"/>
        <extend val="0"/>
        <u val="double"/>
        <color indexed="10"/>
      </font>
    </dxf>
    <dxf>
      <font>
        <b/>
        <i val="0"/>
        <condense val="0"/>
        <extend val="0"/>
        <color indexed="10"/>
      </font>
    </dxf>
    <dxf>
      <font>
        <b/>
        <i/>
        <color rgb="FFFF0000"/>
      </font>
    </dxf>
    <dxf>
      <font>
        <b/>
        <i/>
        <color rgb="FFFFFFFF"/>
      </font>
      <fill>
        <patternFill>
          <bgColor rgb="FFFF0000"/>
        </patternFill>
      </fill>
    </dxf>
    <dxf>
      <font>
        <b/>
        <i val="0"/>
        <condense val="0"/>
        <extend val="0"/>
        <color indexed="9"/>
      </font>
      <fill>
        <patternFill patternType="solid">
          <bgColor indexed="12"/>
        </patternFill>
      </fill>
    </dxf>
    <dxf>
      <font>
        <b/>
        <i val="0"/>
        <condense val="0"/>
        <extend val="0"/>
        <color indexed="10"/>
      </font>
    </dxf>
    <dxf>
      <font>
        <condense val="0"/>
        <extend val="0"/>
        <color indexed="12"/>
      </font>
    </dxf>
    <dxf>
      <font>
        <condense val="0"/>
        <extend val="0"/>
        <color indexed="12"/>
      </font>
    </dxf>
    <dxf>
      <font>
        <b/>
        <i val="0"/>
        <condense val="0"/>
        <extend val="0"/>
        <color indexed="10"/>
      </font>
    </dxf>
    <dxf>
      <fill>
        <patternFill>
          <bgColor indexed="10"/>
        </patternFill>
      </fill>
    </dxf>
    <dxf>
      <fill>
        <patternFill>
          <bgColor indexed="10"/>
        </patternFill>
      </fill>
    </dxf>
  </dxfs>
  <tableStyles count="0" defaultTableStyle="TableStyleMedium2" defaultPivotStyle="PivotStyleLight16"/>
  <colors>
    <mruColors>
      <color rgb="FFFFFF99"/>
      <color rgb="FFFFC000"/>
      <color rgb="FF99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1885950</xdr:colOff>
      <xdr:row>2</xdr:row>
      <xdr:rowOff>76200</xdr:rowOff>
    </xdr:to>
    <xdr:pic>
      <xdr:nvPicPr>
        <xdr:cNvPr id="3" name="Picture 10">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6200"/>
          <a:ext cx="18859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5</xdr:col>
      <xdr:colOff>38100</xdr:colOff>
      <xdr:row>2</xdr:row>
      <xdr:rowOff>106680</xdr:rowOff>
    </xdr:to>
    <xdr:pic>
      <xdr:nvPicPr>
        <xdr:cNvPr id="3" name="Picture 10">
          <a:extLst>
            <a:ext uri="{FF2B5EF4-FFF2-40B4-BE49-F238E27FC236}">
              <a16:creationId xmlns:a16="http://schemas.microsoft.com/office/drawing/2014/main" id="{19FF4F20-9D02-488E-9C8B-4475A87A3C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7680" y="0"/>
          <a:ext cx="186690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68580</xdr:rowOff>
    </xdr:from>
    <xdr:to>
      <xdr:col>1</xdr:col>
      <xdr:colOff>580167</xdr:colOff>
      <xdr:row>0</xdr:row>
      <xdr:rowOff>800100</xdr:rowOff>
    </xdr:to>
    <xdr:pic>
      <xdr:nvPicPr>
        <xdr:cNvPr id="2" name="Picture 10">
          <a:extLst>
            <a:ext uri="{FF2B5EF4-FFF2-40B4-BE49-F238E27FC236}">
              <a16:creationId xmlns:a16="http://schemas.microsoft.com/office/drawing/2014/main" id="{1F0E5C0D-5DA8-4836-A318-ECB014FCC1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580"/>
          <a:ext cx="3300507"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nmindcomputing.com/application/products/products-implementation.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process.owl"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inmindcomputing.com/application/products/products-implementation.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ow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http://www.inmindcomputing.com/application/application-schema.owl" TargetMode="External"/><Relationship Id="rId18" Type="http://schemas.openxmlformats.org/officeDocument/2006/relationships/hyperlink" Target="http://www.inmindcomputing.com/platform/platform-schema.owl" TargetMode="External"/><Relationship Id="rId26" Type="http://schemas.openxmlformats.org/officeDocument/2006/relationships/hyperlink" Target="http://www.inmindcomputing.com/application/products/products-implementation.owl" TargetMode="External"/><Relationship Id="rId39" Type="http://schemas.openxmlformats.org/officeDocument/2006/relationships/hyperlink" Target="http://www.inmindcomputing.com/platform/platform-schema.owl" TargetMode="External"/><Relationship Id="rId3" Type="http://schemas.openxmlformats.org/officeDocument/2006/relationships/hyperlink" Target="http://www.inmindcomputing.com/application/products/products-implementation.owl" TargetMode="External"/><Relationship Id="rId21" Type="http://schemas.openxmlformats.org/officeDocument/2006/relationships/hyperlink" Target="http://www.inmindcomputing.com/application/application-schema.owl" TargetMode="External"/><Relationship Id="rId34" Type="http://schemas.openxmlformats.org/officeDocument/2006/relationships/hyperlink" Target="http://www.inmindcomputing.com/application/application-schema.owl" TargetMode="External"/><Relationship Id="rId42" Type="http://schemas.openxmlformats.org/officeDocument/2006/relationships/hyperlink" Target="http://www.inmindcomputing.com/platform/platform-schema.owl" TargetMode="External"/><Relationship Id="rId47" Type="http://schemas.openxmlformats.org/officeDocument/2006/relationships/hyperlink" Target="http://www.inmindcomputing.com/application/application-schema.owl" TargetMode="External"/><Relationship Id="rId50" Type="http://schemas.openxmlformats.org/officeDocument/2006/relationships/hyperlink" Target="http://www.inmindcomputing.com/application/application-schema.owl" TargetMode="External"/><Relationship Id="rId7" Type="http://schemas.openxmlformats.org/officeDocument/2006/relationships/hyperlink" Target="http://www.inmindcomputing.com/platform/platform-schema.owl" TargetMode="External"/><Relationship Id="rId12" Type="http://schemas.openxmlformats.org/officeDocument/2006/relationships/hyperlink" Target="http://www.inmindcomputing.com/application/application-schema.owl" TargetMode="External"/><Relationship Id="rId17" Type="http://schemas.openxmlformats.org/officeDocument/2006/relationships/hyperlink" Target="http://www.inmindcomputing.com/application/products/products-implementation.owl" TargetMode="External"/><Relationship Id="rId25" Type="http://schemas.openxmlformats.org/officeDocument/2006/relationships/hyperlink" Target="http://www.inmindcomputing.com/application/application-schema.owl" TargetMode="External"/><Relationship Id="rId33" Type="http://schemas.openxmlformats.org/officeDocument/2006/relationships/hyperlink" Target="http://www.inmindcomputing.com/platform/platform-schema.owl" TargetMode="External"/><Relationship Id="rId38" Type="http://schemas.openxmlformats.org/officeDocument/2006/relationships/hyperlink" Target="http://www.inmindcomputing.com/application/products/products-implementation.owl" TargetMode="External"/><Relationship Id="rId46" Type="http://schemas.openxmlformats.org/officeDocument/2006/relationships/hyperlink" Target="http://www.inmindcomputing.com/application/application-schema.owl" TargetMode="External"/><Relationship Id="rId2" Type="http://schemas.openxmlformats.org/officeDocument/2006/relationships/hyperlink" Target="http://www.inmindcomputing.com/application/application-schema.owl" TargetMode="External"/><Relationship Id="rId16" Type="http://schemas.openxmlformats.org/officeDocument/2006/relationships/hyperlink" Target="http://www.inmindcomputing.com/application/application-schema.owl" TargetMode="External"/><Relationship Id="rId20" Type="http://schemas.openxmlformats.org/officeDocument/2006/relationships/hyperlink" Target="http://www.inmindcomputing.com/application/application-schema.owl" TargetMode="External"/><Relationship Id="rId29" Type="http://schemas.openxmlformats.org/officeDocument/2006/relationships/hyperlink" Target="http://www.inmindcomputing.com/application/products/products-implementation.owl" TargetMode="External"/><Relationship Id="rId41"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application-schema.owl" TargetMode="External"/><Relationship Id="rId6" Type="http://schemas.openxmlformats.org/officeDocument/2006/relationships/hyperlink" Target="http://www.inmindcomputing.com/platform/platform-schema.owl" TargetMode="External"/><Relationship Id="rId11" Type="http://schemas.openxmlformats.org/officeDocument/2006/relationships/hyperlink" Target="http://www.inmindcomputing.com/application/application-schema.owl" TargetMode="External"/><Relationship Id="rId24" Type="http://schemas.openxmlformats.org/officeDocument/2006/relationships/hyperlink" Target="http://www.inmindcomputing.com/platform/platform-schema.owl" TargetMode="External"/><Relationship Id="rId32" Type="http://schemas.openxmlformats.org/officeDocument/2006/relationships/hyperlink" Target="http://www.inmindcomputing.com/application/products/products-implementation.owl" TargetMode="External"/><Relationship Id="rId37" Type="http://schemas.openxmlformats.org/officeDocument/2006/relationships/hyperlink" Target="http://www.inmindcomputing.com/platform/platform-schema.owl" TargetMode="External"/><Relationship Id="rId40" Type="http://schemas.openxmlformats.org/officeDocument/2006/relationships/hyperlink" Target="http://www.inmindcomputing.com/application/products/products-implementation.owl" TargetMode="External"/><Relationship Id="rId45" Type="http://schemas.openxmlformats.org/officeDocument/2006/relationships/hyperlink" Target="http://www.inmindcomputing.com/application/products/products-implementation.owl" TargetMode="External"/><Relationship Id="rId5" Type="http://schemas.openxmlformats.org/officeDocument/2006/relationships/hyperlink" Target="http://www.inmindcomputing.com/application/products/products-implementation.owl" TargetMode="External"/><Relationship Id="rId15" Type="http://schemas.openxmlformats.org/officeDocument/2006/relationships/hyperlink" Target="http://www.inmindcomputing.com/application/application-schema.owl" TargetMode="External"/><Relationship Id="rId23" Type="http://schemas.openxmlformats.org/officeDocument/2006/relationships/hyperlink" Target="http://www.inmindcomputing.com/application/products/products-implementation.owl" TargetMode="External"/><Relationship Id="rId28" Type="http://schemas.openxmlformats.org/officeDocument/2006/relationships/hyperlink" Target="http://www.inmindcomputing.com/application/application-schema.owl" TargetMode="External"/><Relationship Id="rId36" Type="http://schemas.openxmlformats.org/officeDocument/2006/relationships/hyperlink" Target="http://www.inmindcomputing.com/application/application-schema.owl" TargetMode="External"/><Relationship Id="rId49" Type="http://schemas.openxmlformats.org/officeDocument/2006/relationships/hyperlink" Target="http://www.inmindcomputing.com/application/application-schema.owl" TargetMode="External"/><Relationship Id="rId10" Type="http://schemas.openxmlformats.org/officeDocument/2006/relationships/hyperlink" Target="http://www.inmindcomputing.com/application/application-schema.owl" TargetMode="External"/><Relationship Id="rId19" Type="http://schemas.openxmlformats.org/officeDocument/2006/relationships/hyperlink" Target="http://www.inmindcomputing.com/application/application-schema.owl" TargetMode="External"/><Relationship Id="rId31" Type="http://schemas.openxmlformats.org/officeDocument/2006/relationships/hyperlink" Target="http://www.inmindcomputing.com/application/products/products-implementation.owl" TargetMode="External"/><Relationship Id="rId44" Type="http://schemas.openxmlformats.org/officeDocument/2006/relationships/hyperlink" Target="http://www.inmindcomputing.com/platform/platform-schema.owl" TargetMode="External"/><Relationship Id="rId4" Type="http://schemas.openxmlformats.org/officeDocument/2006/relationships/hyperlink" Target="http://www.inmindcomputing.com/application/products/products-implementation.owl" TargetMode="External"/><Relationship Id="rId9" Type="http://schemas.openxmlformats.org/officeDocument/2006/relationships/hyperlink" Target="http://www.inmindcomputing.com/application/application-schema.owl" TargetMode="External"/><Relationship Id="rId14" Type="http://schemas.openxmlformats.org/officeDocument/2006/relationships/hyperlink" Target="http://www.inmindcomputing.com/platform/platform-schema.owl" TargetMode="External"/><Relationship Id="rId22" Type="http://schemas.openxmlformats.org/officeDocument/2006/relationships/hyperlink" Target="http://www.inmindcomputing.com/application/products/products-implementation.owl" TargetMode="External"/><Relationship Id="rId27" Type="http://schemas.openxmlformats.org/officeDocument/2006/relationships/hyperlink" Target="http://www.inmindcomputing.com/platform/platform-schema.owl" TargetMode="External"/><Relationship Id="rId30" Type="http://schemas.openxmlformats.org/officeDocument/2006/relationships/hyperlink" Target="http://www.inmindcomputing.com/platform/platform-schema.owl" TargetMode="External"/><Relationship Id="rId35" Type="http://schemas.openxmlformats.org/officeDocument/2006/relationships/hyperlink" Target="http://www.inmindcomputing.com/application/application-schema.owl" TargetMode="External"/><Relationship Id="rId43" Type="http://schemas.openxmlformats.org/officeDocument/2006/relationships/hyperlink" Target="http://www.inmindcomputing.com/platform/platform-schema.owl" TargetMode="External"/><Relationship Id="rId48" Type="http://schemas.openxmlformats.org/officeDocument/2006/relationships/hyperlink" Target="http://www.inmindcomputing.com/platform/platform-schema.owl" TargetMode="External"/><Relationship Id="rId8" Type="http://schemas.openxmlformats.org/officeDocument/2006/relationships/hyperlink" Target="http://www.inmindcomputing.com/application/application-schema.owl" TargetMode="External"/><Relationship Id="rId5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hyperlink" Target="http://www.inmindcomputing.com/application/products/products-implementation.owl" TargetMode="External"/><Relationship Id="rId7" Type="http://schemas.openxmlformats.org/officeDocument/2006/relationships/comments" Target="../comments2.xml"/><Relationship Id="rId2"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970A-E5C2-4023-9AB9-1F16886795C1}">
  <dimension ref="A1:H16"/>
  <sheetViews>
    <sheetView workbookViewId="0">
      <selection activeCell="D10" sqref="D10"/>
    </sheetView>
  </sheetViews>
  <sheetFormatPr defaultRowHeight="14.4"/>
  <cols>
    <col min="1" max="1" width="38.109375" customWidth="1"/>
    <col min="2" max="2" width="14.88671875" bestFit="1" customWidth="1"/>
    <col min="3" max="3" width="16.109375" customWidth="1"/>
    <col min="4" max="4" width="34.6640625" customWidth="1"/>
    <col min="5" max="8" width="12.33203125"/>
  </cols>
  <sheetData>
    <row r="1" spans="1:8">
      <c r="A1" s="392" t="s">
        <v>163</v>
      </c>
      <c r="B1" s="392" t="s">
        <v>164</v>
      </c>
      <c r="C1" s="392" t="s">
        <v>405</v>
      </c>
      <c r="D1" s="392" t="s">
        <v>70</v>
      </c>
      <c r="E1" s="28"/>
      <c r="F1" s="28"/>
      <c r="G1" s="28"/>
      <c r="H1" s="28"/>
    </row>
    <row r="2" spans="1:8">
      <c r="A2" s="88" t="s">
        <v>35</v>
      </c>
      <c r="B2" s="89"/>
      <c r="C2" s="89"/>
      <c r="D2" s="89"/>
      <c r="E2" s="28"/>
      <c r="F2" s="28"/>
      <c r="G2" s="28"/>
      <c r="H2" s="28"/>
    </row>
    <row r="3" spans="1:8">
      <c r="A3" s="88" t="s">
        <v>36</v>
      </c>
      <c r="B3" s="89"/>
      <c r="C3" s="89"/>
      <c r="D3" s="89"/>
      <c r="E3" s="28"/>
      <c r="F3" s="28"/>
      <c r="G3" s="28"/>
      <c r="H3" s="28"/>
    </row>
    <row r="4" spans="1:8">
      <c r="A4" s="2" t="s">
        <v>4</v>
      </c>
      <c r="B4" s="2"/>
      <c r="C4" s="2"/>
      <c r="D4" s="2"/>
      <c r="E4" s="28"/>
      <c r="F4" s="28"/>
      <c r="G4" s="28"/>
      <c r="H4" s="28"/>
    </row>
    <row r="5" spans="1:8">
      <c r="A5" s="2" t="s">
        <v>3</v>
      </c>
      <c r="B5" s="2" t="s">
        <v>3</v>
      </c>
      <c r="C5" s="2" t="s">
        <v>7</v>
      </c>
      <c r="D5" s="2" t="s">
        <v>7</v>
      </c>
      <c r="E5" s="28"/>
      <c r="F5" s="28"/>
      <c r="G5" s="28"/>
      <c r="H5" s="28"/>
    </row>
    <row r="6" spans="1:8">
      <c r="A6" s="2" t="s">
        <v>5</v>
      </c>
      <c r="B6" s="2" t="s">
        <v>19</v>
      </c>
      <c r="C6" s="2" t="s">
        <v>399</v>
      </c>
      <c r="D6" s="2" t="s">
        <v>399</v>
      </c>
      <c r="E6" s="28"/>
      <c r="F6" s="28"/>
      <c r="G6" s="28"/>
      <c r="H6" s="28"/>
    </row>
    <row r="7" spans="1:8">
      <c r="A7" s="3" t="s">
        <v>127</v>
      </c>
      <c r="B7" s="2" t="s">
        <v>409</v>
      </c>
      <c r="C7" s="3" t="s">
        <v>408</v>
      </c>
      <c r="D7" s="3" t="s">
        <v>400</v>
      </c>
      <c r="E7" s="28"/>
      <c r="F7" s="28"/>
      <c r="G7" s="28"/>
      <c r="H7" s="28"/>
    </row>
    <row r="8" spans="1:8">
      <c r="A8" s="2" t="s">
        <v>6</v>
      </c>
      <c r="B8" s="2"/>
      <c r="C8" s="2"/>
      <c r="D8" s="2"/>
      <c r="E8" s="28"/>
      <c r="F8" s="28"/>
      <c r="G8" s="28"/>
      <c r="H8" s="28"/>
    </row>
    <row r="9" spans="1:8">
      <c r="A9" s="1" t="s">
        <v>402</v>
      </c>
      <c r="B9" s="1"/>
      <c r="C9" s="1"/>
      <c r="D9" s="1"/>
      <c r="E9" s="28"/>
      <c r="F9" s="28"/>
      <c r="G9" s="28"/>
      <c r="H9" s="28"/>
    </row>
    <row r="10" spans="1:8">
      <c r="A10" s="4" t="s">
        <v>401</v>
      </c>
      <c r="B10" s="1" t="s">
        <v>403</v>
      </c>
      <c r="C10" s="393" t="s">
        <v>407</v>
      </c>
      <c r="D10" s="393" t="s">
        <v>406</v>
      </c>
      <c r="E10" s="28"/>
      <c r="F10" s="28"/>
      <c r="G10" s="28"/>
      <c r="H10" s="28"/>
    </row>
    <row r="11" spans="1:8">
      <c r="A11" s="1" t="s">
        <v>0</v>
      </c>
      <c r="B11" s="1"/>
      <c r="C11" s="1"/>
      <c r="D11" s="1"/>
      <c r="E11" s="28"/>
      <c r="F11" s="28"/>
      <c r="G11" s="28"/>
      <c r="H11" s="28"/>
    </row>
    <row r="12" spans="1:8">
      <c r="A12" s="28"/>
      <c r="B12" s="28"/>
      <c r="C12" s="28"/>
      <c r="D12" s="28"/>
      <c r="E12" s="28"/>
      <c r="F12" s="28"/>
      <c r="G12" s="28"/>
      <c r="H12" s="28"/>
    </row>
    <row r="13" spans="1:8">
      <c r="A13" s="28"/>
      <c r="B13" s="28"/>
      <c r="C13" s="28"/>
      <c r="D13" s="28"/>
      <c r="E13" s="28"/>
      <c r="F13" s="28"/>
      <c r="G13" s="28"/>
      <c r="H13" s="28"/>
    </row>
    <row r="14" spans="1:8">
      <c r="A14" s="28"/>
      <c r="B14" s="28"/>
      <c r="C14" s="28"/>
      <c r="D14" s="28"/>
      <c r="E14" s="28"/>
      <c r="F14" s="28"/>
      <c r="G14" s="28"/>
      <c r="H14" s="28"/>
    </row>
    <row r="15" spans="1:8">
      <c r="A15" s="28"/>
      <c r="B15" s="28"/>
      <c r="C15" s="28"/>
      <c r="D15" s="28"/>
      <c r="E15" s="28"/>
      <c r="F15" s="28"/>
      <c r="G15" s="28"/>
      <c r="H15" s="28"/>
    </row>
    <row r="16" spans="1:8">
      <c r="A16" s="28"/>
      <c r="B16" s="28"/>
      <c r="C16" s="28"/>
      <c r="D16" s="28"/>
      <c r="E16" s="28"/>
      <c r="F16" s="28"/>
      <c r="G16" s="28"/>
      <c r="H16" s="28"/>
    </row>
  </sheetData>
  <hyperlinks>
    <hyperlink ref="D7" r:id="rId1" location="hasMSURate//" xr:uid="{5DDB8B31-25A3-4DAA-99E4-C79BDC855972}"/>
    <hyperlink ref="C7" r:id="rId2" location="hasPlasticMoldStation//" xr:uid="{247B367C-CBC6-4571-A40C-2082120106BC}"/>
    <hyperlink ref="A7" r:id="rId3" location="EMCSPlasticMolding//" xr:uid="{A74B5964-7DCF-4D20-9D35-13194933CC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599A3-A38A-435A-BA40-5587399A0B85}">
  <dimension ref="A1:Q264"/>
  <sheetViews>
    <sheetView tabSelected="1" topLeftCell="C4" workbookViewId="0">
      <selection activeCell="I18" sqref="I18"/>
    </sheetView>
  </sheetViews>
  <sheetFormatPr defaultColWidth="10" defaultRowHeight="15.6"/>
  <cols>
    <col min="1" max="1" width="39.6640625" style="110" customWidth="1"/>
    <col min="2" max="9" width="20.6640625" style="102" customWidth="1"/>
    <col min="10" max="10" width="10.5546875" style="99" customWidth="1"/>
    <col min="11" max="11" width="10" style="99"/>
    <col min="12" max="12" width="17.33203125" style="101" customWidth="1"/>
    <col min="13" max="15" width="10" style="101"/>
    <col min="16" max="16" width="7.77734375" style="101" customWidth="1"/>
    <col min="17" max="256" width="10" style="102"/>
    <col min="257" max="257" width="39.6640625" style="102" customWidth="1"/>
    <col min="258" max="265" width="20.6640625" style="102" customWidth="1"/>
    <col min="266" max="266" width="10.5546875" style="102" customWidth="1"/>
    <col min="267" max="267" width="10" style="102"/>
    <col min="268" max="268" width="17.33203125" style="102" customWidth="1"/>
    <col min="269" max="271" width="10" style="102"/>
    <col min="272" max="272" width="7.77734375" style="102" customWidth="1"/>
    <col min="273" max="512" width="10" style="102"/>
    <col min="513" max="513" width="39.6640625" style="102" customWidth="1"/>
    <col min="514" max="521" width="20.6640625" style="102" customWidth="1"/>
    <col min="522" max="522" width="10.5546875" style="102" customWidth="1"/>
    <col min="523" max="523" width="10" style="102"/>
    <col min="524" max="524" width="17.33203125" style="102" customWidth="1"/>
    <col min="525" max="527" width="10" style="102"/>
    <col min="528" max="528" width="7.77734375" style="102" customWidth="1"/>
    <col min="529" max="768" width="10" style="102"/>
    <col min="769" max="769" width="39.6640625" style="102" customWidth="1"/>
    <col min="770" max="777" width="20.6640625" style="102" customWidth="1"/>
    <col min="778" max="778" width="10.5546875" style="102" customWidth="1"/>
    <col min="779" max="779" width="10" style="102"/>
    <col min="780" max="780" width="17.33203125" style="102" customWidth="1"/>
    <col min="781" max="783" width="10" style="102"/>
    <col min="784" max="784" width="7.77734375" style="102" customWidth="1"/>
    <col min="785" max="1024" width="10" style="102"/>
    <col min="1025" max="1025" width="39.6640625" style="102" customWidth="1"/>
    <col min="1026" max="1033" width="20.6640625" style="102" customWidth="1"/>
    <col min="1034" max="1034" width="10.5546875" style="102" customWidth="1"/>
    <col min="1035" max="1035" width="10" style="102"/>
    <col min="1036" max="1036" width="17.33203125" style="102" customWidth="1"/>
    <col min="1037" max="1039" width="10" style="102"/>
    <col min="1040" max="1040" width="7.77734375" style="102" customWidth="1"/>
    <col min="1041" max="1280" width="10" style="102"/>
    <col min="1281" max="1281" width="39.6640625" style="102" customWidth="1"/>
    <col min="1282" max="1289" width="20.6640625" style="102" customWidth="1"/>
    <col min="1290" max="1290" width="10.5546875" style="102" customWidth="1"/>
    <col min="1291" max="1291" width="10" style="102"/>
    <col min="1292" max="1292" width="17.33203125" style="102" customWidth="1"/>
    <col min="1293" max="1295" width="10" style="102"/>
    <col min="1296" max="1296" width="7.77734375" style="102" customWidth="1"/>
    <col min="1297" max="1536" width="10" style="102"/>
    <col min="1537" max="1537" width="39.6640625" style="102" customWidth="1"/>
    <col min="1538" max="1545" width="20.6640625" style="102" customWidth="1"/>
    <col min="1546" max="1546" width="10.5546875" style="102" customWidth="1"/>
    <col min="1547" max="1547" width="10" style="102"/>
    <col min="1548" max="1548" width="17.33203125" style="102" customWidth="1"/>
    <col min="1549" max="1551" width="10" style="102"/>
    <col min="1552" max="1552" width="7.77734375" style="102" customWidth="1"/>
    <col min="1553" max="1792" width="10" style="102"/>
    <col min="1793" max="1793" width="39.6640625" style="102" customWidth="1"/>
    <col min="1794" max="1801" width="20.6640625" style="102" customWidth="1"/>
    <col min="1802" max="1802" width="10.5546875" style="102" customWidth="1"/>
    <col min="1803" max="1803" width="10" style="102"/>
    <col min="1804" max="1804" width="17.33203125" style="102" customWidth="1"/>
    <col min="1805" max="1807" width="10" style="102"/>
    <col min="1808" max="1808" width="7.77734375" style="102" customWidth="1"/>
    <col min="1809" max="2048" width="10" style="102"/>
    <col min="2049" max="2049" width="39.6640625" style="102" customWidth="1"/>
    <col min="2050" max="2057" width="20.6640625" style="102" customWidth="1"/>
    <col min="2058" max="2058" width="10.5546875" style="102" customWidth="1"/>
    <col min="2059" max="2059" width="10" style="102"/>
    <col min="2060" max="2060" width="17.33203125" style="102" customWidth="1"/>
    <col min="2061" max="2063" width="10" style="102"/>
    <col min="2064" max="2064" width="7.77734375" style="102" customWidth="1"/>
    <col min="2065" max="2304" width="10" style="102"/>
    <col min="2305" max="2305" width="39.6640625" style="102" customWidth="1"/>
    <col min="2306" max="2313" width="20.6640625" style="102" customWidth="1"/>
    <col min="2314" max="2314" width="10.5546875" style="102" customWidth="1"/>
    <col min="2315" max="2315" width="10" style="102"/>
    <col min="2316" max="2316" width="17.33203125" style="102" customWidth="1"/>
    <col min="2317" max="2319" width="10" style="102"/>
    <col min="2320" max="2320" width="7.77734375" style="102" customWidth="1"/>
    <col min="2321" max="2560" width="10" style="102"/>
    <col min="2561" max="2561" width="39.6640625" style="102" customWidth="1"/>
    <col min="2562" max="2569" width="20.6640625" style="102" customWidth="1"/>
    <col min="2570" max="2570" width="10.5546875" style="102" customWidth="1"/>
    <col min="2571" max="2571" width="10" style="102"/>
    <col min="2572" max="2572" width="17.33203125" style="102" customWidth="1"/>
    <col min="2573" max="2575" width="10" style="102"/>
    <col min="2576" max="2576" width="7.77734375" style="102" customWidth="1"/>
    <col min="2577" max="2816" width="10" style="102"/>
    <col min="2817" max="2817" width="39.6640625" style="102" customWidth="1"/>
    <col min="2818" max="2825" width="20.6640625" style="102" customWidth="1"/>
    <col min="2826" max="2826" width="10.5546875" style="102" customWidth="1"/>
    <col min="2827" max="2827" width="10" style="102"/>
    <col min="2828" max="2828" width="17.33203125" style="102" customWidth="1"/>
    <col min="2829" max="2831" width="10" style="102"/>
    <col min="2832" max="2832" width="7.77734375" style="102" customWidth="1"/>
    <col min="2833" max="3072" width="10" style="102"/>
    <col min="3073" max="3073" width="39.6640625" style="102" customWidth="1"/>
    <col min="3074" max="3081" width="20.6640625" style="102" customWidth="1"/>
    <col min="3082" max="3082" width="10.5546875" style="102" customWidth="1"/>
    <col min="3083" max="3083" width="10" style="102"/>
    <col min="3084" max="3084" width="17.33203125" style="102" customWidth="1"/>
    <col min="3085" max="3087" width="10" style="102"/>
    <col min="3088" max="3088" width="7.77734375" style="102" customWidth="1"/>
    <col min="3089" max="3328" width="10" style="102"/>
    <col min="3329" max="3329" width="39.6640625" style="102" customWidth="1"/>
    <col min="3330" max="3337" width="20.6640625" style="102" customWidth="1"/>
    <col min="3338" max="3338" width="10.5546875" style="102" customWidth="1"/>
    <col min="3339" max="3339" width="10" style="102"/>
    <col min="3340" max="3340" width="17.33203125" style="102" customWidth="1"/>
    <col min="3341" max="3343" width="10" style="102"/>
    <col min="3344" max="3344" width="7.77734375" style="102" customWidth="1"/>
    <col min="3345" max="3584" width="10" style="102"/>
    <col min="3585" max="3585" width="39.6640625" style="102" customWidth="1"/>
    <col min="3586" max="3593" width="20.6640625" style="102" customWidth="1"/>
    <col min="3594" max="3594" width="10.5546875" style="102" customWidth="1"/>
    <col min="3595" max="3595" width="10" style="102"/>
    <col min="3596" max="3596" width="17.33203125" style="102" customWidth="1"/>
    <col min="3597" max="3599" width="10" style="102"/>
    <col min="3600" max="3600" width="7.77734375" style="102" customWidth="1"/>
    <col min="3601" max="3840" width="10" style="102"/>
    <col min="3841" max="3841" width="39.6640625" style="102" customWidth="1"/>
    <col min="3842" max="3849" width="20.6640625" style="102" customWidth="1"/>
    <col min="3850" max="3850" width="10.5546875" style="102" customWidth="1"/>
    <col min="3851" max="3851" width="10" style="102"/>
    <col min="3852" max="3852" width="17.33203125" style="102" customWidth="1"/>
    <col min="3853" max="3855" width="10" style="102"/>
    <col min="3856" max="3856" width="7.77734375" style="102" customWidth="1"/>
    <col min="3857" max="4096" width="10" style="102"/>
    <col min="4097" max="4097" width="39.6640625" style="102" customWidth="1"/>
    <col min="4098" max="4105" width="20.6640625" style="102" customWidth="1"/>
    <col min="4106" max="4106" width="10.5546875" style="102" customWidth="1"/>
    <col min="4107" max="4107" width="10" style="102"/>
    <col min="4108" max="4108" width="17.33203125" style="102" customWidth="1"/>
    <col min="4109" max="4111" width="10" style="102"/>
    <col min="4112" max="4112" width="7.77734375" style="102" customWidth="1"/>
    <col min="4113" max="4352" width="10" style="102"/>
    <col min="4353" max="4353" width="39.6640625" style="102" customWidth="1"/>
    <col min="4354" max="4361" width="20.6640625" style="102" customWidth="1"/>
    <col min="4362" max="4362" width="10.5546875" style="102" customWidth="1"/>
    <col min="4363" max="4363" width="10" style="102"/>
    <col min="4364" max="4364" width="17.33203125" style="102" customWidth="1"/>
    <col min="4365" max="4367" width="10" style="102"/>
    <col min="4368" max="4368" width="7.77734375" style="102" customWidth="1"/>
    <col min="4369" max="4608" width="10" style="102"/>
    <col min="4609" max="4609" width="39.6640625" style="102" customWidth="1"/>
    <col min="4610" max="4617" width="20.6640625" style="102" customWidth="1"/>
    <col min="4618" max="4618" width="10.5546875" style="102" customWidth="1"/>
    <col min="4619" max="4619" width="10" style="102"/>
    <col min="4620" max="4620" width="17.33203125" style="102" customWidth="1"/>
    <col min="4621" max="4623" width="10" style="102"/>
    <col min="4624" max="4624" width="7.77734375" style="102" customWidth="1"/>
    <col min="4625" max="4864" width="10" style="102"/>
    <col min="4865" max="4865" width="39.6640625" style="102" customWidth="1"/>
    <col min="4866" max="4873" width="20.6640625" style="102" customWidth="1"/>
    <col min="4874" max="4874" width="10.5546875" style="102" customWidth="1"/>
    <col min="4875" max="4875" width="10" style="102"/>
    <col min="4876" max="4876" width="17.33203125" style="102" customWidth="1"/>
    <col min="4877" max="4879" width="10" style="102"/>
    <col min="4880" max="4880" width="7.77734375" style="102" customWidth="1"/>
    <col min="4881" max="5120" width="10" style="102"/>
    <col min="5121" max="5121" width="39.6640625" style="102" customWidth="1"/>
    <col min="5122" max="5129" width="20.6640625" style="102" customWidth="1"/>
    <col min="5130" max="5130" width="10.5546875" style="102" customWidth="1"/>
    <col min="5131" max="5131" width="10" style="102"/>
    <col min="5132" max="5132" width="17.33203125" style="102" customWidth="1"/>
    <col min="5133" max="5135" width="10" style="102"/>
    <col min="5136" max="5136" width="7.77734375" style="102" customWidth="1"/>
    <col min="5137" max="5376" width="10" style="102"/>
    <col min="5377" max="5377" width="39.6640625" style="102" customWidth="1"/>
    <col min="5378" max="5385" width="20.6640625" style="102" customWidth="1"/>
    <col min="5386" max="5386" width="10.5546875" style="102" customWidth="1"/>
    <col min="5387" max="5387" width="10" style="102"/>
    <col min="5388" max="5388" width="17.33203125" style="102" customWidth="1"/>
    <col min="5389" max="5391" width="10" style="102"/>
    <col min="5392" max="5392" width="7.77734375" style="102" customWidth="1"/>
    <col min="5393" max="5632" width="10" style="102"/>
    <col min="5633" max="5633" width="39.6640625" style="102" customWidth="1"/>
    <col min="5634" max="5641" width="20.6640625" style="102" customWidth="1"/>
    <col min="5642" max="5642" width="10.5546875" style="102" customWidth="1"/>
    <col min="5643" max="5643" width="10" style="102"/>
    <col min="5644" max="5644" width="17.33203125" style="102" customWidth="1"/>
    <col min="5645" max="5647" width="10" style="102"/>
    <col min="5648" max="5648" width="7.77734375" style="102" customWidth="1"/>
    <col min="5649" max="5888" width="10" style="102"/>
    <col min="5889" max="5889" width="39.6640625" style="102" customWidth="1"/>
    <col min="5890" max="5897" width="20.6640625" style="102" customWidth="1"/>
    <col min="5898" max="5898" width="10.5546875" style="102" customWidth="1"/>
    <col min="5899" max="5899" width="10" style="102"/>
    <col min="5900" max="5900" width="17.33203125" style="102" customWidth="1"/>
    <col min="5901" max="5903" width="10" style="102"/>
    <col min="5904" max="5904" width="7.77734375" style="102" customWidth="1"/>
    <col min="5905" max="6144" width="10" style="102"/>
    <col min="6145" max="6145" width="39.6640625" style="102" customWidth="1"/>
    <col min="6146" max="6153" width="20.6640625" style="102" customWidth="1"/>
    <col min="6154" max="6154" width="10.5546875" style="102" customWidth="1"/>
    <col min="6155" max="6155" width="10" style="102"/>
    <col min="6156" max="6156" width="17.33203125" style="102" customWidth="1"/>
    <col min="6157" max="6159" width="10" style="102"/>
    <col min="6160" max="6160" width="7.77734375" style="102" customWidth="1"/>
    <col min="6161" max="6400" width="10" style="102"/>
    <col min="6401" max="6401" width="39.6640625" style="102" customWidth="1"/>
    <col min="6402" max="6409" width="20.6640625" style="102" customWidth="1"/>
    <col min="6410" max="6410" width="10.5546875" style="102" customWidth="1"/>
    <col min="6411" max="6411" width="10" style="102"/>
    <col min="6412" max="6412" width="17.33203125" style="102" customWidth="1"/>
    <col min="6413" max="6415" width="10" style="102"/>
    <col min="6416" max="6416" width="7.77734375" style="102" customWidth="1"/>
    <col min="6417" max="6656" width="10" style="102"/>
    <col min="6657" max="6657" width="39.6640625" style="102" customWidth="1"/>
    <col min="6658" max="6665" width="20.6640625" style="102" customWidth="1"/>
    <col min="6666" max="6666" width="10.5546875" style="102" customWidth="1"/>
    <col min="6667" max="6667" width="10" style="102"/>
    <col min="6668" max="6668" width="17.33203125" style="102" customWidth="1"/>
    <col min="6669" max="6671" width="10" style="102"/>
    <col min="6672" max="6672" width="7.77734375" style="102" customWidth="1"/>
    <col min="6673" max="6912" width="10" style="102"/>
    <col min="6913" max="6913" width="39.6640625" style="102" customWidth="1"/>
    <col min="6914" max="6921" width="20.6640625" style="102" customWidth="1"/>
    <col min="6922" max="6922" width="10.5546875" style="102" customWidth="1"/>
    <col min="6923" max="6923" width="10" style="102"/>
    <col min="6924" max="6924" width="17.33203125" style="102" customWidth="1"/>
    <col min="6925" max="6927" width="10" style="102"/>
    <col min="6928" max="6928" width="7.77734375" style="102" customWidth="1"/>
    <col min="6929" max="7168" width="10" style="102"/>
    <col min="7169" max="7169" width="39.6640625" style="102" customWidth="1"/>
    <col min="7170" max="7177" width="20.6640625" style="102" customWidth="1"/>
    <col min="7178" max="7178" width="10.5546875" style="102" customWidth="1"/>
    <col min="7179" max="7179" width="10" style="102"/>
    <col min="7180" max="7180" width="17.33203125" style="102" customWidth="1"/>
    <col min="7181" max="7183" width="10" style="102"/>
    <col min="7184" max="7184" width="7.77734375" style="102" customWidth="1"/>
    <col min="7185" max="7424" width="10" style="102"/>
    <col min="7425" max="7425" width="39.6640625" style="102" customWidth="1"/>
    <col min="7426" max="7433" width="20.6640625" style="102" customWidth="1"/>
    <col min="7434" max="7434" width="10.5546875" style="102" customWidth="1"/>
    <col min="7435" max="7435" width="10" style="102"/>
    <col min="7436" max="7436" width="17.33203125" style="102" customWidth="1"/>
    <col min="7437" max="7439" width="10" style="102"/>
    <col min="7440" max="7440" width="7.77734375" style="102" customWidth="1"/>
    <col min="7441" max="7680" width="10" style="102"/>
    <col min="7681" max="7681" width="39.6640625" style="102" customWidth="1"/>
    <col min="7682" max="7689" width="20.6640625" style="102" customWidth="1"/>
    <col min="7690" max="7690" width="10.5546875" style="102" customWidth="1"/>
    <col min="7691" max="7691" width="10" style="102"/>
    <col min="7692" max="7692" width="17.33203125" style="102" customWidth="1"/>
    <col min="7693" max="7695" width="10" style="102"/>
    <col min="7696" max="7696" width="7.77734375" style="102" customWidth="1"/>
    <col min="7697" max="7936" width="10" style="102"/>
    <col min="7937" max="7937" width="39.6640625" style="102" customWidth="1"/>
    <col min="7938" max="7945" width="20.6640625" style="102" customWidth="1"/>
    <col min="7946" max="7946" width="10.5546875" style="102" customWidth="1"/>
    <col min="7947" max="7947" width="10" style="102"/>
    <col min="7948" max="7948" width="17.33203125" style="102" customWidth="1"/>
    <col min="7949" max="7951" width="10" style="102"/>
    <col min="7952" max="7952" width="7.77734375" style="102" customWidth="1"/>
    <col min="7953" max="8192" width="10" style="102"/>
    <col min="8193" max="8193" width="39.6640625" style="102" customWidth="1"/>
    <col min="8194" max="8201" width="20.6640625" style="102" customWidth="1"/>
    <col min="8202" max="8202" width="10.5546875" style="102" customWidth="1"/>
    <col min="8203" max="8203" width="10" style="102"/>
    <col min="8204" max="8204" width="17.33203125" style="102" customWidth="1"/>
    <col min="8205" max="8207" width="10" style="102"/>
    <col min="8208" max="8208" width="7.77734375" style="102" customWidth="1"/>
    <col min="8209" max="8448" width="10" style="102"/>
    <col min="8449" max="8449" width="39.6640625" style="102" customWidth="1"/>
    <col min="8450" max="8457" width="20.6640625" style="102" customWidth="1"/>
    <col min="8458" max="8458" width="10.5546875" style="102" customWidth="1"/>
    <col min="8459" max="8459" width="10" style="102"/>
    <col min="8460" max="8460" width="17.33203125" style="102" customWidth="1"/>
    <col min="8461" max="8463" width="10" style="102"/>
    <col min="8464" max="8464" width="7.77734375" style="102" customWidth="1"/>
    <col min="8465" max="8704" width="10" style="102"/>
    <col min="8705" max="8705" width="39.6640625" style="102" customWidth="1"/>
    <col min="8706" max="8713" width="20.6640625" style="102" customWidth="1"/>
    <col min="8714" max="8714" width="10.5546875" style="102" customWidth="1"/>
    <col min="8715" max="8715" width="10" style="102"/>
    <col min="8716" max="8716" width="17.33203125" style="102" customWidth="1"/>
    <col min="8717" max="8719" width="10" style="102"/>
    <col min="8720" max="8720" width="7.77734375" style="102" customWidth="1"/>
    <col min="8721" max="8960" width="10" style="102"/>
    <col min="8961" max="8961" width="39.6640625" style="102" customWidth="1"/>
    <col min="8962" max="8969" width="20.6640625" style="102" customWidth="1"/>
    <col min="8970" max="8970" width="10.5546875" style="102" customWidth="1"/>
    <col min="8971" max="8971" width="10" style="102"/>
    <col min="8972" max="8972" width="17.33203125" style="102" customWidth="1"/>
    <col min="8973" max="8975" width="10" style="102"/>
    <col min="8976" max="8976" width="7.77734375" style="102" customWidth="1"/>
    <col min="8977" max="9216" width="10" style="102"/>
    <col min="9217" max="9217" width="39.6640625" style="102" customWidth="1"/>
    <col min="9218" max="9225" width="20.6640625" style="102" customWidth="1"/>
    <col min="9226" max="9226" width="10.5546875" style="102" customWidth="1"/>
    <col min="9227" max="9227" width="10" style="102"/>
    <col min="9228" max="9228" width="17.33203125" style="102" customWidth="1"/>
    <col min="9229" max="9231" width="10" style="102"/>
    <col min="9232" max="9232" width="7.77734375" style="102" customWidth="1"/>
    <col min="9233" max="9472" width="10" style="102"/>
    <col min="9473" max="9473" width="39.6640625" style="102" customWidth="1"/>
    <col min="9474" max="9481" width="20.6640625" style="102" customWidth="1"/>
    <col min="9482" max="9482" width="10.5546875" style="102" customWidth="1"/>
    <col min="9483" max="9483" width="10" style="102"/>
    <col min="9484" max="9484" width="17.33203125" style="102" customWidth="1"/>
    <col min="9485" max="9487" width="10" style="102"/>
    <col min="9488" max="9488" width="7.77734375" style="102" customWidth="1"/>
    <col min="9489" max="9728" width="10" style="102"/>
    <col min="9729" max="9729" width="39.6640625" style="102" customWidth="1"/>
    <col min="9730" max="9737" width="20.6640625" style="102" customWidth="1"/>
    <col min="9738" max="9738" width="10.5546875" style="102" customWidth="1"/>
    <col min="9739" max="9739" width="10" style="102"/>
    <col min="9740" max="9740" width="17.33203125" style="102" customWidth="1"/>
    <col min="9741" max="9743" width="10" style="102"/>
    <col min="9744" max="9744" width="7.77734375" style="102" customWidth="1"/>
    <col min="9745" max="9984" width="10" style="102"/>
    <col min="9985" max="9985" width="39.6640625" style="102" customWidth="1"/>
    <col min="9986" max="9993" width="20.6640625" style="102" customWidth="1"/>
    <col min="9994" max="9994" width="10.5546875" style="102" customWidth="1"/>
    <col min="9995" max="9995" width="10" style="102"/>
    <col min="9996" max="9996" width="17.33203125" style="102" customWidth="1"/>
    <col min="9997" max="9999" width="10" style="102"/>
    <col min="10000" max="10000" width="7.77734375" style="102" customWidth="1"/>
    <col min="10001" max="10240" width="10" style="102"/>
    <col min="10241" max="10241" width="39.6640625" style="102" customWidth="1"/>
    <col min="10242" max="10249" width="20.6640625" style="102" customWidth="1"/>
    <col min="10250" max="10250" width="10.5546875" style="102" customWidth="1"/>
    <col min="10251" max="10251" width="10" style="102"/>
    <col min="10252" max="10252" width="17.33203125" style="102" customWidth="1"/>
    <col min="10253" max="10255" width="10" style="102"/>
    <col min="10256" max="10256" width="7.77734375" style="102" customWidth="1"/>
    <col min="10257" max="10496" width="10" style="102"/>
    <col min="10497" max="10497" width="39.6640625" style="102" customWidth="1"/>
    <col min="10498" max="10505" width="20.6640625" style="102" customWidth="1"/>
    <col min="10506" max="10506" width="10.5546875" style="102" customWidth="1"/>
    <col min="10507" max="10507" width="10" style="102"/>
    <col min="10508" max="10508" width="17.33203125" style="102" customWidth="1"/>
    <col min="10509" max="10511" width="10" style="102"/>
    <col min="10512" max="10512" width="7.77734375" style="102" customWidth="1"/>
    <col min="10513" max="10752" width="10" style="102"/>
    <col min="10753" max="10753" width="39.6640625" style="102" customWidth="1"/>
    <col min="10754" max="10761" width="20.6640625" style="102" customWidth="1"/>
    <col min="10762" max="10762" width="10.5546875" style="102" customWidth="1"/>
    <col min="10763" max="10763" width="10" style="102"/>
    <col min="10764" max="10764" width="17.33203125" style="102" customWidth="1"/>
    <col min="10765" max="10767" width="10" style="102"/>
    <col min="10768" max="10768" width="7.77734375" style="102" customWidth="1"/>
    <col min="10769" max="11008" width="10" style="102"/>
    <col min="11009" max="11009" width="39.6640625" style="102" customWidth="1"/>
    <col min="11010" max="11017" width="20.6640625" style="102" customWidth="1"/>
    <col min="11018" max="11018" width="10.5546875" style="102" customWidth="1"/>
    <col min="11019" max="11019" width="10" style="102"/>
    <col min="11020" max="11020" width="17.33203125" style="102" customWidth="1"/>
    <col min="11021" max="11023" width="10" style="102"/>
    <col min="11024" max="11024" width="7.77734375" style="102" customWidth="1"/>
    <col min="11025" max="11264" width="10" style="102"/>
    <col min="11265" max="11265" width="39.6640625" style="102" customWidth="1"/>
    <col min="11266" max="11273" width="20.6640625" style="102" customWidth="1"/>
    <col min="11274" max="11274" width="10.5546875" style="102" customWidth="1"/>
    <col min="11275" max="11275" width="10" style="102"/>
    <col min="11276" max="11276" width="17.33203125" style="102" customWidth="1"/>
    <col min="11277" max="11279" width="10" style="102"/>
    <col min="11280" max="11280" width="7.77734375" style="102" customWidth="1"/>
    <col min="11281" max="11520" width="10" style="102"/>
    <col min="11521" max="11521" width="39.6640625" style="102" customWidth="1"/>
    <col min="11522" max="11529" width="20.6640625" style="102" customWidth="1"/>
    <col min="11530" max="11530" width="10.5546875" style="102" customWidth="1"/>
    <col min="11531" max="11531" width="10" style="102"/>
    <col min="11532" max="11532" width="17.33203125" style="102" customWidth="1"/>
    <col min="11533" max="11535" width="10" style="102"/>
    <col min="11536" max="11536" width="7.77734375" style="102" customWidth="1"/>
    <col min="11537" max="11776" width="10" style="102"/>
    <col min="11777" max="11777" width="39.6640625" style="102" customWidth="1"/>
    <col min="11778" max="11785" width="20.6640625" style="102" customWidth="1"/>
    <col min="11786" max="11786" width="10.5546875" style="102" customWidth="1"/>
    <col min="11787" max="11787" width="10" style="102"/>
    <col min="11788" max="11788" width="17.33203125" style="102" customWidth="1"/>
    <col min="11789" max="11791" width="10" style="102"/>
    <col min="11792" max="11792" width="7.77734375" style="102" customWidth="1"/>
    <col min="11793" max="12032" width="10" style="102"/>
    <col min="12033" max="12033" width="39.6640625" style="102" customWidth="1"/>
    <col min="12034" max="12041" width="20.6640625" style="102" customWidth="1"/>
    <col min="12042" max="12042" width="10.5546875" style="102" customWidth="1"/>
    <col min="12043" max="12043" width="10" style="102"/>
    <col min="12044" max="12044" width="17.33203125" style="102" customWidth="1"/>
    <col min="12045" max="12047" width="10" style="102"/>
    <col min="12048" max="12048" width="7.77734375" style="102" customWidth="1"/>
    <col min="12049" max="12288" width="10" style="102"/>
    <col min="12289" max="12289" width="39.6640625" style="102" customWidth="1"/>
    <col min="12290" max="12297" width="20.6640625" style="102" customWidth="1"/>
    <col min="12298" max="12298" width="10.5546875" style="102" customWidth="1"/>
    <col min="12299" max="12299" width="10" style="102"/>
    <col min="12300" max="12300" width="17.33203125" style="102" customWidth="1"/>
    <col min="12301" max="12303" width="10" style="102"/>
    <col min="12304" max="12304" width="7.77734375" style="102" customWidth="1"/>
    <col min="12305" max="12544" width="10" style="102"/>
    <col min="12545" max="12545" width="39.6640625" style="102" customWidth="1"/>
    <col min="12546" max="12553" width="20.6640625" style="102" customWidth="1"/>
    <col min="12554" max="12554" width="10.5546875" style="102" customWidth="1"/>
    <col min="12555" max="12555" width="10" style="102"/>
    <col min="12556" max="12556" width="17.33203125" style="102" customWidth="1"/>
    <col min="12557" max="12559" width="10" style="102"/>
    <col min="12560" max="12560" width="7.77734375" style="102" customWidth="1"/>
    <col min="12561" max="12800" width="10" style="102"/>
    <col min="12801" max="12801" width="39.6640625" style="102" customWidth="1"/>
    <col min="12802" max="12809" width="20.6640625" style="102" customWidth="1"/>
    <col min="12810" max="12810" width="10.5546875" style="102" customWidth="1"/>
    <col min="12811" max="12811" width="10" style="102"/>
    <col min="12812" max="12812" width="17.33203125" style="102" customWidth="1"/>
    <col min="12813" max="12815" width="10" style="102"/>
    <col min="12816" max="12816" width="7.77734375" style="102" customWidth="1"/>
    <col min="12817" max="13056" width="10" style="102"/>
    <col min="13057" max="13057" width="39.6640625" style="102" customWidth="1"/>
    <col min="13058" max="13065" width="20.6640625" style="102" customWidth="1"/>
    <col min="13066" max="13066" width="10.5546875" style="102" customWidth="1"/>
    <col min="13067" max="13067" width="10" style="102"/>
    <col min="13068" max="13068" width="17.33203125" style="102" customWidth="1"/>
    <col min="13069" max="13071" width="10" style="102"/>
    <col min="13072" max="13072" width="7.77734375" style="102" customWidth="1"/>
    <col min="13073" max="13312" width="10" style="102"/>
    <col min="13313" max="13313" width="39.6640625" style="102" customWidth="1"/>
    <col min="13314" max="13321" width="20.6640625" style="102" customWidth="1"/>
    <col min="13322" max="13322" width="10.5546875" style="102" customWidth="1"/>
    <col min="13323" max="13323" width="10" style="102"/>
    <col min="13324" max="13324" width="17.33203125" style="102" customWidth="1"/>
    <col min="13325" max="13327" width="10" style="102"/>
    <col min="13328" max="13328" width="7.77734375" style="102" customWidth="1"/>
    <col min="13329" max="13568" width="10" style="102"/>
    <col min="13569" max="13569" width="39.6640625" style="102" customWidth="1"/>
    <col min="13570" max="13577" width="20.6640625" style="102" customWidth="1"/>
    <col min="13578" max="13578" width="10.5546875" style="102" customWidth="1"/>
    <col min="13579" max="13579" width="10" style="102"/>
    <col min="13580" max="13580" width="17.33203125" style="102" customWidth="1"/>
    <col min="13581" max="13583" width="10" style="102"/>
    <col min="13584" max="13584" width="7.77734375" style="102" customWidth="1"/>
    <col min="13585" max="13824" width="10" style="102"/>
    <col min="13825" max="13825" width="39.6640625" style="102" customWidth="1"/>
    <col min="13826" max="13833" width="20.6640625" style="102" customWidth="1"/>
    <col min="13834" max="13834" width="10.5546875" style="102" customWidth="1"/>
    <col min="13835" max="13835" width="10" style="102"/>
    <col min="13836" max="13836" width="17.33203125" style="102" customWidth="1"/>
    <col min="13837" max="13839" width="10" style="102"/>
    <col min="13840" max="13840" width="7.77734375" style="102" customWidth="1"/>
    <col min="13841" max="14080" width="10" style="102"/>
    <col min="14081" max="14081" width="39.6640625" style="102" customWidth="1"/>
    <col min="14082" max="14089" width="20.6640625" style="102" customWidth="1"/>
    <col min="14090" max="14090" width="10.5546875" style="102" customWidth="1"/>
    <col min="14091" max="14091" width="10" style="102"/>
    <col min="14092" max="14092" width="17.33203125" style="102" customWidth="1"/>
    <col min="14093" max="14095" width="10" style="102"/>
    <col min="14096" max="14096" width="7.77734375" style="102" customWidth="1"/>
    <col min="14097" max="14336" width="10" style="102"/>
    <col min="14337" max="14337" width="39.6640625" style="102" customWidth="1"/>
    <col min="14338" max="14345" width="20.6640625" style="102" customWidth="1"/>
    <col min="14346" max="14346" width="10.5546875" style="102" customWidth="1"/>
    <col min="14347" max="14347" width="10" style="102"/>
    <col min="14348" max="14348" width="17.33203125" style="102" customWidth="1"/>
    <col min="14349" max="14351" width="10" style="102"/>
    <col min="14352" max="14352" width="7.77734375" style="102" customWidth="1"/>
    <col min="14353" max="14592" width="10" style="102"/>
    <col min="14593" max="14593" width="39.6640625" style="102" customWidth="1"/>
    <col min="14594" max="14601" width="20.6640625" style="102" customWidth="1"/>
    <col min="14602" max="14602" width="10.5546875" style="102" customWidth="1"/>
    <col min="14603" max="14603" width="10" style="102"/>
    <col min="14604" max="14604" width="17.33203125" style="102" customWidth="1"/>
    <col min="14605" max="14607" width="10" style="102"/>
    <col min="14608" max="14608" width="7.77734375" style="102" customWidth="1"/>
    <col min="14609" max="14848" width="10" style="102"/>
    <col min="14849" max="14849" width="39.6640625" style="102" customWidth="1"/>
    <col min="14850" max="14857" width="20.6640625" style="102" customWidth="1"/>
    <col min="14858" max="14858" width="10.5546875" style="102" customWidth="1"/>
    <col min="14859" max="14859" width="10" style="102"/>
    <col min="14860" max="14860" width="17.33203125" style="102" customWidth="1"/>
    <col min="14861" max="14863" width="10" style="102"/>
    <col min="14864" max="14864" width="7.77734375" style="102" customWidth="1"/>
    <col min="14865" max="15104" width="10" style="102"/>
    <col min="15105" max="15105" width="39.6640625" style="102" customWidth="1"/>
    <col min="15106" max="15113" width="20.6640625" style="102" customWidth="1"/>
    <col min="15114" max="15114" width="10.5546875" style="102" customWidth="1"/>
    <col min="15115" max="15115" width="10" style="102"/>
    <col min="15116" max="15116" width="17.33203125" style="102" customWidth="1"/>
    <col min="15117" max="15119" width="10" style="102"/>
    <col min="15120" max="15120" width="7.77734375" style="102" customWidth="1"/>
    <col min="15121" max="15360" width="10" style="102"/>
    <col min="15361" max="15361" width="39.6640625" style="102" customWidth="1"/>
    <col min="15362" max="15369" width="20.6640625" style="102" customWidth="1"/>
    <col min="15370" max="15370" width="10.5546875" style="102" customWidth="1"/>
    <col min="15371" max="15371" width="10" style="102"/>
    <col min="15372" max="15372" width="17.33203125" style="102" customWidth="1"/>
    <col min="15373" max="15375" width="10" style="102"/>
    <col min="15376" max="15376" width="7.77734375" style="102" customWidth="1"/>
    <col min="15377" max="15616" width="10" style="102"/>
    <col min="15617" max="15617" width="39.6640625" style="102" customWidth="1"/>
    <col min="15618" max="15625" width="20.6640625" style="102" customWidth="1"/>
    <col min="15626" max="15626" width="10.5546875" style="102" customWidth="1"/>
    <col min="15627" max="15627" width="10" style="102"/>
    <col min="15628" max="15628" width="17.33203125" style="102" customWidth="1"/>
    <col min="15629" max="15631" width="10" style="102"/>
    <col min="15632" max="15632" width="7.77734375" style="102" customWidth="1"/>
    <col min="15633" max="15872" width="10" style="102"/>
    <col min="15873" max="15873" width="39.6640625" style="102" customWidth="1"/>
    <col min="15874" max="15881" width="20.6640625" style="102" customWidth="1"/>
    <col min="15882" max="15882" width="10.5546875" style="102" customWidth="1"/>
    <col min="15883" max="15883" width="10" style="102"/>
    <col min="15884" max="15884" width="17.33203125" style="102" customWidth="1"/>
    <col min="15885" max="15887" width="10" style="102"/>
    <col min="15888" max="15888" width="7.77734375" style="102" customWidth="1"/>
    <col min="15889" max="16128" width="10" style="102"/>
    <col min="16129" max="16129" width="39.6640625" style="102" customWidth="1"/>
    <col min="16130" max="16137" width="20.6640625" style="102" customWidth="1"/>
    <col min="16138" max="16138" width="10.5546875" style="102" customWidth="1"/>
    <col min="16139" max="16139" width="10" style="102"/>
    <col min="16140" max="16140" width="17.33203125" style="102" customWidth="1"/>
    <col min="16141" max="16143" width="10" style="102"/>
    <col min="16144" max="16144" width="7.77734375" style="102" customWidth="1"/>
    <col min="16145" max="16384" width="10" style="102"/>
  </cols>
  <sheetData>
    <row r="1" spans="1:16" ht="65.099999999999994" customHeight="1">
      <c r="A1" s="382" t="s">
        <v>290</v>
      </c>
      <c r="B1" s="382"/>
      <c r="C1" s="382"/>
      <c r="D1" s="382"/>
      <c r="E1" s="382"/>
      <c r="F1" s="382"/>
      <c r="G1" s="382"/>
      <c r="H1" s="382"/>
      <c r="I1" s="382"/>
      <c r="K1" s="100"/>
    </row>
    <row r="2" spans="1:16" s="110" customFormat="1" ht="21.9" customHeight="1">
      <c r="A2" s="103" t="s">
        <v>291</v>
      </c>
      <c r="B2" s="83" t="s">
        <v>162</v>
      </c>
      <c r="C2" s="104"/>
      <c r="D2" s="105"/>
      <c r="E2" s="105"/>
      <c r="F2" s="105"/>
      <c r="G2" s="105"/>
      <c r="H2" s="106" t="s">
        <v>264</v>
      </c>
      <c r="I2" s="107">
        <v>42961</v>
      </c>
      <c r="J2" s="108"/>
      <c r="K2" s="108"/>
      <c r="L2" s="109"/>
      <c r="M2" s="109"/>
      <c r="N2" s="109"/>
      <c r="O2" s="109"/>
      <c r="P2" s="109"/>
    </row>
    <row r="3" spans="1:16" s="110" customFormat="1" ht="21.9" customHeight="1">
      <c r="A3" s="103" t="s">
        <v>292</v>
      </c>
      <c r="B3" s="111" t="s">
        <v>293</v>
      </c>
      <c r="C3" s="112" t="s">
        <v>294</v>
      </c>
      <c r="D3" s="104"/>
      <c r="E3" s="104"/>
      <c r="F3" s="104"/>
      <c r="G3" s="104"/>
      <c r="H3" s="106" t="s">
        <v>233</v>
      </c>
      <c r="I3" s="113" t="s">
        <v>265</v>
      </c>
      <c r="J3" s="108"/>
      <c r="K3" s="108"/>
      <c r="L3" s="109"/>
      <c r="M3" s="109"/>
      <c r="N3" s="109"/>
      <c r="O3" s="109"/>
      <c r="P3" s="109"/>
    </row>
    <row r="4" spans="1:16" s="110" customFormat="1" ht="21.9" customHeight="1">
      <c r="A4" s="103" t="s">
        <v>295</v>
      </c>
      <c r="B4" s="383" t="s">
        <v>296</v>
      </c>
      <c r="C4" s="383"/>
      <c r="D4" s="114"/>
      <c r="E4" s="114"/>
      <c r="G4" s="114"/>
      <c r="H4" s="115" t="s">
        <v>235</v>
      </c>
      <c r="I4" s="116"/>
      <c r="J4" s="108"/>
      <c r="K4" s="108"/>
      <c r="L4" s="109"/>
      <c r="M4" s="109"/>
      <c r="N4" s="109"/>
      <c r="O4" s="109"/>
      <c r="P4" s="109"/>
    </row>
    <row r="5" spans="1:16" s="110" customFormat="1" ht="21.9" customHeight="1">
      <c r="A5" s="117" t="s">
        <v>297</v>
      </c>
      <c r="B5" s="111" t="s">
        <v>298</v>
      </c>
      <c r="C5" s="118"/>
      <c r="D5" s="119"/>
      <c r="E5" s="119"/>
      <c r="F5" s="119"/>
      <c r="G5" s="120"/>
      <c r="H5" s="104"/>
      <c r="I5" s="121"/>
      <c r="J5" s="108"/>
      <c r="K5" s="108"/>
      <c r="L5" s="109"/>
      <c r="M5" s="109"/>
      <c r="N5" s="109"/>
      <c r="O5" s="109"/>
      <c r="P5" s="109"/>
    </row>
    <row r="6" spans="1:16" s="110" customFormat="1" ht="9.75" customHeight="1">
      <c r="A6" s="117"/>
      <c r="B6" s="122"/>
      <c r="C6" s="123"/>
      <c r="D6" s="119"/>
      <c r="E6" s="119"/>
      <c r="F6" s="119"/>
      <c r="G6" s="120"/>
      <c r="H6" s="104"/>
      <c r="I6" s="121"/>
      <c r="J6" s="108"/>
      <c r="K6" s="108"/>
      <c r="L6" s="109"/>
      <c r="M6" s="109"/>
      <c r="N6" s="109"/>
      <c r="O6" s="109"/>
      <c r="P6" s="109"/>
    </row>
    <row r="7" spans="1:16" s="129" customFormat="1" ht="18" customHeight="1">
      <c r="A7" s="124" t="s">
        <v>299</v>
      </c>
      <c r="B7" s="384" t="s">
        <v>289</v>
      </c>
      <c r="C7" s="384"/>
      <c r="D7" s="125"/>
      <c r="E7" s="282"/>
      <c r="F7" s="282"/>
      <c r="G7" s="282"/>
      <c r="H7" s="126" t="s">
        <v>300</v>
      </c>
      <c r="I7" s="282" t="s">
        <v>382</v>
      </c>
      <c r="J7" s="127"/>
      <c r="K7" s="127"/>
      <c r="L7" s="128"/>
      <c r="M7" s="128"/>
      <c r="N7" s="128"/>
      <c r="O7" s="128"/>
      <c r="P7" s="128"/>
    </row>
    <row r="8" spans="1:16" s="129" customFormat="1" ht="18" customHeight="1">
      <c r="A8" s="130" t="s">
        <v>301</v>
      </c>
      <c r="B8" s="131"/>
      <c r="C8" s="132" t="s">
        <v>266</v>
      </c>
      <c r="D8" s="125"/>
      <c r="E8" s="282"/>
      <c r="F8" s="282"/>
      <c r="G8" s="282"/>
      <c r="H8" s="126" t="s">
        <v>391</v>
      </c>
      <c r="I8" s="129" t="s">
        <v>410</v>
      </c>
      <c r="J8" s="127"/>
      <c r="K8" s="127"/>
      <c r="L8" s="128"/>
      <c r="M8" s="128"/>
      <c r="N8" s="128"/>
      <c r="O8" s="128"/>
      <c r="P8" s="128"/>
    </row>
    <row r="9" spans="1:16" s="129" customFormat="1" ht="18" customHeight="1">
      <c r="A9" s="130" t="s">
        <v>303</v>
      </c>
      <c r="B9" s="131">
        <v>1.53</v>
      </c>
      <c r="C9" s="134" t="s">
        <v>304</v>
      </c>
      <c r="D9" s="125"/>
      <c r="E9" s="282"/>
      <c r="F9" s="282"/>
      <c r="G9" s="282"/>
      <c r="H9" s="126" t="s">
        <v>302</v>
      </c>
      <c r="I9" s="133">
        <v>90</v>
      </c>
      <c r="J9" s="127"/>
      <c r="K9" s="127"/>
      <c r="L9" s="128"/>
      <c r="M9" s="128"/>
      <c r="N9" s="128"/>
      <c r="O9" s="128"/>
      <c r="P9" s="128"/>
    </row>
    <row r="10" spans="1:16" s="129" customFormat="1" ht="18" customHeight="1">
      <c r="A10" s="136" t="s">
        <v>306</v>
      </c>
      <c r="B10" s="137">
        <v>28.248757200000004</v>
      </c>
      <c r="C10" s="138" t="s">
        <v>269</v>
      </c>
      <c r="D10" s="125"/>
      <c r="E10" s="282"/>
      <c r="F10" s="282"/>
      <c r="G10" s="282"/>
      <c r="H10" s="126" t="s">
        <v>305</v>
      </c>
      <c r="I10" s="135">
        <v>3</v>
      </c>
      <c r="J10" s="127"/>
      <c r="K10" s="127"/>
      <c r="L10" s="128"/>
      <c r="M10" s="128"/>
      <c r="N10" s="128"/>
      <c r="O10" s="128"/>
      <c r="P10" s="128"/>
    </row>
    <row r="11" spans="1:16" s="129" customFormat="1" ht="18" customHeight="1">
      <c r="A11" s="130" t="s">
        <v>308</v>
      </c>
      <c r="B11" s="139">
        <v>0</v>
      </c>
      <c r="C11" s="140">
        <v>1</v>
      </c>
      <c r="D11" s="125"/>
      <c r="E11" s="282"/>
      <c r="F11" s="282"/>
      <c r="G11" s="282"/>
      <c r="H11" s="126" t="s">
        <v>307</v>
      </c>
      <c r="I11" s="133">
        <v>90</v>
      </c>
      <c r="J11" s="127">
        <v>2</v>
      </c>
      <c r="K11" s="142" t="s">
        <v>310</v>
      </c>
      <c r="L11" s="128"/>
      <c r="M11" s="128"/>
      <c r="N11" s="128"/>
      <c r="O11" s="128"/>
      <c r="P11" s="128"/>
    </row>
    <row r="12" spans="1:16" s="129" customFormat="1" ht="18" customHeight="1">
      <c r="A12" s="130" t="s">
        <v>311</v>
      </c>
      <c r="B12" s="143"/>
      <c r="C12" s="144" t="s">
        <v>312</v>
      </c>
      <c r="D12" s="125"/>
      <c r="E12" s="282"/>
      <c r="F12" s="282"/>
      <c r="G12" s="282"/>
      <c r="H12" s="126" t="s">
        <v>309</v>
      </c>
      <c r="I12" s="141">
        <v>2</v>
      </c>
      <c r="J12" s="127"/>
      <c r="K12" s="142" t="s">
        <v>314</v>
      </c>
      <c r="L12" s="128"/>
      <c r="M12" s="128"/>
      <c r="N12" s="128"/>
      <c r="O12" s="128"/>
      <c r="P12" s="128"/>
    </row>
    <row r="13" spans="1:16" s="129" customFormat="1" ht="18" customHeight="1">
      <c r="A13" s="130" t="s">
        <v>315</v>
      </c>
      <c r="B13" s="146">
        <v>28.248757200000004</v>
      </c>
      <c r="D13" s="125"/>
      <c r="E13" s="282"/>
      <c r="F13" s="282"/>
      <c r="G13" s="282"/>
      <c r="H13" s="126" t="s">
        <v>313</v>
      </c>
      <c r="I13" s="145">
        <v>38</v>
      </c>
      <c r="J13" s="148"/>
      <c r="K13" s="142" t="s">
        <v>316</v>
      </c>
      <c r="L13" s="128"/>
      <c r="M13" s="128"/>
      <c r="N13" s="128"/>
      <c r="O13" s="128"/>
      <c r="P13" s="128"/>
    </row>
    <row r="14" spans="1:16" s="129" customFormat="1" ht="18" customHeight="1">
      <c r="A14" s="149">
        <f>B10*B12</f>
        <v>0</v>
      </c>
      <c r="B14" s="149">
        <f>IF(I81=0,12,3)</f>
        <v>3</v>
      </c>
      <c r="C14" s="150"/>
      <c r="D14" s="125"/>
      <c r="E14" s="282"/>
      <c r="F14" s="282"/>
      <c r="G14" s="282"/>
      <c r="H14" s="126" t="s">
        <v>268</v>
      </c>
      <c r="I14" s="147">
        <v>0.9</v>
      </c>
      <c r="J14" s="148"/>
      <c r="K14" s="127"/>
      <c r="L14" s="128"/>
      <c r="M14" s="128"/>
      <c r="N14" s="128"/>
      <c r="O14" s="128"/>
      <c r="P14" s="128"/>
    </row>
    <row r="15" spans="1:16" s="129" customFormat="1" ht="17.399999999999999">
      <c r="A15" s="152" t="s">
        <v>318</v>
      </c>
      <c r="B15" s="153">
        <v>1</v>
      </c>
      <c r="C15" s="150"/>
      <c r="D15" s="125"/>
      <c r="E15" s="282"/>
      <c r="F15" s="282"/>
      <c r="G15" s="282"/>
      <c r="H15" s="126" t="s">
        <v>317</v>
      </c>
      <c r="I15" s="151">
        <v>170.52631578947367</v>
      </c>
      <c r="K15" s="127"/>
      <c r="L15" s="128"/>
      <c r="M15" s="128"/>
      <c r="N15" s="128"/>
      <c r="O15" s="128"/>
      <c r="P15" s="128"/>
    </row>
    <row r="16" spans="1:16" s="129" customFormat="1" ht="17.399999999999999">
      <c r="C16" s="150"/>
      <c r="D16" s="125"/>
      <c r="E16" s="282"/>
      <c r="F16" s="282"/>
      <c r="G16" s="282"/>
      <c r="H16" s="126" t="s">
        <v>319</v>
      </c>
      <c r="I16" s="151">
        <v>20.463157894736838</v>
      </c>
      <c r="K16" s="127"/>
      <c r="L16" s="128"/>
      <c r="M16" s="128"/>
      <c r="N16" s="128"/>
      <c r="O16" s="128"/>
      <c r="P16" s="128"/>
    </row>
    <row r="17" spans="1:16" s="129" customFormat="1" ht="17.399999999999999">
      <c r="A17" s="152"/>
      <c r="B17" s="150"/>
      <c r="C17" s="150"/>
      <c r="D17" s="154"/>
      <c r="H17" s="126" t="s">
        <v>320</v>
      </c>
      <c r="I17" s="151">
        <v>1023.1578947368419</v>
      </c>
      <c r="K17" s="127"/>
      <c r="L17" s="128"/>
      <c r="M17" s="128"/>
      <c r="N17" s="128"/>
      <c r="O17" s="128"/>
      <c r="P17" s="128"/>
    </row>
    <row r="18" spans="1:16" s="110" customFormat="1" ht="19.8" customHeight="1" thickBot="1">
      <c r="A18" s="155"/>
      <c r="C18" s="156"/>
      <c r="D18" s="119"/>
      <c r="E18" s="119"/>
      <c r="H18" s="126" t="s">
        <v>321</v>
      </c>
      <c r="I18" s="141" t="s">
        <v>322</v>
      </c>
      <c r="K18" s="108"/>
      <c r="L18" s="109"/>
      <c r="M18" s="109"/>
      <c r="N18" s="109"/>
      <c r="O18" s="109"/>
      <c r="P18" s="109"/>
    </row>
    <row r="19" spans="1:16" s="160" customFormat="1" ht="18.600000000000001" thickTop="1" thickBot="1">
      <c r="A19" s="157" t="s">
        <v>323</v>
      </c>
      <c r="B19" s="158">
        <v>200.53620215791406</v>
      </c>
      <c r="C19" s="270"/>
      <c r="D19" s="270"/>
      <c r="E19" s="270"/>
      <c r="F19" s="270"/>
      <c r="G19" s="270"/>
      <c r="H19" s="270"/>
      <c r="I19" s="270"/>
      <c r="J19" s="127"/>
      <c r="K19" s="127"/>
      <c r="L19" s="159"/>
      <c r="M19" s="159"/>
      <c r="N19" s="159"/>
      <c r="O19" s="159"/>
      <c r="P19" s="128"/>
    </row>
    <row r="20" spans="1:16" s="110" customFormat="1" ht="16.2" thickTop="1">
      <c r="A20" s="161"/>
      <c r="B20" s="162"/>
      <c r="C20" s="271"/>
      <c r="D20" s="272"/>
      <c r="E20" s="272"/>
      <c r="F20" s="272"/>
      <c r="G20" s="272"/>
      <c r="H20" s="273"/>
      <c r="I20" s="269"/>
      <c r="J20" s="108"/>
      <c r="K20" s="108"/>
      <c r="L20" s="109"/>
      <c r="M20" s="109"/>
      <c r="N20" s="109"/>
      <c r="O20" s="109"/>
      <c r="P20" s="109"/>
    </row>
    <row r="21" spans="1:16" s="129" customFormat="1" ht="17.399999999999999">
      <c r="A21" s="163" t="s">
        <v>324</v>
      </c>
      <c r="B21" s="164">
        <v>390</v>
      </c>
      <c r="C21" s="274"/>
      <c r="D21" s="274"/>
      <c r="E21" s="274"/>
      <c r="F21" s="274"/>
      <c r="G21" s="274"/>
      <c r="H21" s="274"/>
      <c r="I21" s="274"/>
      <c r="J21" s="165">
        <v>390</v>
      </c>
      <c r="K21" s="127"/>
      <c r="L21" s="128"/>
      <c r="M21" s="128"/>
      <c r="N21" s="128"/>
      <c r="O21" s="128"/>
      <c r="P21" s="128"/>
    </row>
    <row r="22" spans="1:16" s="110" customFormat="1">
      <c r="A22" s="166" t="s">
        <v>270</v>
      </c>
      <c r="B22" s="167">
        <v>2287.0370370370374</v>
      </c>
      <c r="C22" s="275"/>
      <c r="D22" s="275"/>
      <c r="E22" s="275"/>
      <c r="F22" s="275"/>
      <c r="G22" s="275"/>
      <c r="H22" s="275"/>
      <c r="I22" s="275"/>
      <c r="J22" s="168"/>
      <c r="K22" s="108"/>
      <c r="L22" s="109"/>
      <c r="M22" s="109"/>
      <c r="N22" s="109"/>
      <c r="O22" s="109"/>
      <c r="P22" s="109"/>
    </row>
    <row r="23" spans="1:16" s="110" customFormat="1">
      <c r="A23" s="166" t="s">
        <v>271</v>
      </c>
      <c r="B23" s="167">
        <v>11017.015308000002</v>
      </c>
      <c r="C23" s="275"/>
      <c r="D23" s="275"/>
      <c r="E23" s="275"/>
      <c r="F23" s="275"/>
      <c r="G23" s="275"/>
      <c r="H23" s="275"/>
      <c r="I23" s="275"/>
      <c r="J23" s="108"/>
      <c r="K23" s="108"/>
      <c r="L23" s="109"/>
      <c r="M23" s="109"/>
      <c r="N23" s="109"/>
      <c r="O23" s="109"/>
      <c r="P23" s="109"/>
    </row>
    <row r="24" spans="1:16" s="110" customFormat="1">
      <c r="A24" s="166" t="s">
        <v>325</v>
      </c>
      <c r="B24" s="169">
        <v>33</v>
      </c>
      <c r="C24" s="169"/>
      <c r="D24" s="169"/>
      <c r="E24" s="169"/>
      <c r="F24" s="169"/>
      <c r="G24" s="169"/>
      <c r="H24" s="169"/>
      <c r="I24" s="169"/>
      <c r="J24" s="108"/>
      <c r="K24" s="108"/>
      <c r="L24" s="109"/>
      <c r="M24" s="109"/>
      <c r="N24" s="109"/>
      <c r="O24" s="109"/>
      <c r="P24" s="109"/>
    </row>
    <row r="25" spans="1:16" s="110" customFormat="1">
      <c r="A25" s="166" t="s">
        <v>272</v>
      </c>
      <c r="B25" s="170">
        <v>0.02</v>
      </c>
      <c r="C25" s="170"/>
      <c r="D25" s="170"/>
      <c r="E25" s="170"/>
      <c r="F25" s="170"/>
      <c r="G25" s="170"/>
      <c r="H25" s="170"/>
      <c r="I25" s="170"/>
      <c r="J25" s="108"/>
      <c r="K25" s="108"/>
      <c r="L25" s="109"/>
      <c r="M25" s="109"/>
      <c r="N25" s="109"/>
      <c r="O25" s="109"/>
      <c r="P25" s="109"/>
    </row>
    <row r="26" spans="1:16" s="175" customFormat="1" ht="17.399999999999999">
      <c r="A26" s="171" t="s">
        <v>326</v>
      </c>
      <c r="B26" s="172">
        <v>950.85316735200013</v>
      </c>
      <c r="C26" s="276"/>
      <c r="D26" s="276"/>
      <c r="E26" s="276"/>
      <c r="F26" s="276"/>
      <c r="G26" s="276"/>
      <c r="H26" s="276"/>
      <c r="I26" s="276"/>
      <c r="J26" s="173"/>
      <c r="K26" s="173"/>
      <c r="L26" s="174"/>
      <c r="M26" s="174"/>
      <c r="N26" s="174"/>
      <c r="O26" s="174"/>
      <c r="P26" s="174"/>
    </row>
    <row r="27" spans="1:16" s="110" customFormat="1">
      <c r="A27" s="176"/>
      <c r="B27" s="177">
        <v>190.51018518518521</v>
      </c>
      <c r="C27" s="277"/>
      <c r="D27" s="277"/>
      <c r="E27" s="277"/>
      <c r="F27" s="277"/>
      <c r="G27" s="277"/>
      <c r="H27" s="277"/>
      <c r="I27" s="277"/>
      <c r="J27" s="108"/>
      <c r="K27" s="108"/>
      <c r="L27" s="109"/>
      <c r="M27" s="109"/>
      <c r="N27" s="109"/>
      <c r="O27" s="109"/>
      <c r="P27" s="109"/>
    </row>
    <row r="28" spans="1:16" s="110" customFormat="1">
      <c r="A28" s="166" t="s">
        <v>327</v>
      </c>
      <c r="B28" s="178">
        <v>150</v>
      </c>
      <c r="C28" s="278"/>
      <c r="D28" s="278"/>
      <c r="E28" s="278"/>
      <c r="F28" s="278"/>
      <c r="G28" s="278"/>
      <c r="H28" s="278"/>
      <c r="I28" s="278"/>
      <c r="J28" s="108"/>
      <c r="K28" s="108"/>
      <c r="L28" s="109"/>
      <c r="M28" s="109"/>
      <c r="N28" s="109"/>
      <c r="O28" s="109"/>
      <c r="P28" s="109"/>
    </row>
    <row r="29" spans="1:16" s="110" customFormat="1">
      <c r="A29" s="166" t="s">
        <v>328</v>
      </c>
      <c r="B29" s="179">
        <v>69.230769230769241</v>
      </c>
      <c r="C29" s="279"/>
      <c r="D29" s="279"/>
      <c r="E29" s="279"/>
      <c r="F29" s="279"/>
      <c r="G29" s="279"/>
      <c r="H29" s="279"/>
      <c r="I29" s="279"/>
      <c r="J29" s="108"/>
      <c r="K29" s="108"/>
      <c r="L29" s="109"/>
      <c r="M29" s="109"/>
      <c r="N29" s="109"/>
      <c r="O29" s="109"/>
      <c r="P29" s="109"/>
    </row>
    <row r="30" spans="1:16" s="110" customFormat="1">
      <c r="A30" s="166" t="s">
        <v>329</v>
      </c>
      <c r="B30" s="179">
        <v>527.77777777777783</v>
      </c>
      <c r="C30" s="279"/>
      <c r="D30" s="279"/>
      <c r="E30" s="279"/>
      <c r="F30" s="279"/>
      <c r="G30" s="279"/>
      <c r="H30" s="279"/>
      <c r="I30" s="279"/>
      <c r="J30" s="180"/>
      <c r="K30" s="108"/>
      <c r="L30" s="109"/>
      <c r="M30" s="109"/>
      <c r="N30" s="109"/>
      <c r="O30" s="109"/>
      <c r="P30" s="109"/>
    </row>
    <row r="31" spans="1:16" s="110" customFormat="1">
      <c r="A31" s="166" t="s">
        <v>330</v>
      </c>
      <c r="B31" s="179">
        <v>527.77777777777783</v>
      </c>
      <c r="C31" s="279"/>
      <c r="D31" s="279"/>
      <c r="E31" s="279"/>
      <c r="F31" s="279"/>
      <c r="G31" s="279"/>
      <c r="H31" s="279"/>
      <c r="I31" s="279"/>
      <c r="J31" s="180"/>
      <c r="K31" s="108"/>
      <c r="L31" s="109"/>
      <c r="M31" s="109"/>
      <c r="N31" s="109"/>
      <c r="O31" s="109"/>
      <c r="P31" s="109"/>
    </row>
    <row r="32" spans="1:16" s="110" customFormat="1">
      <c r="A32" s="166" t="s">
        <v>331</v>
      </c>
      <c r="B32" s="181">
        <v>35</v>
      </c>
      <c r="C32" s="190"/>
      <c r="D32" s="190"/>
      <c r="E32" s="190"/>
      <c r="F32" s="190"/>
      <c r="G32" s="190"/>
      <c r="H32" s="190"/>
      <c r="I32" s="190"/>
      <c r="J32" s="108"/>
      <c r="K32" s="108"/>
      <c r="L32" s="109"/>
      <c r="M32" s="109"/>
      <c r="N32" s="109"/>
      <c r="O32" s="109"/>
      <c r="P32" s="109"/>
    </row>
    <row r="33" spans="1:16" s="110" customFormat="1">
      <c r="A33" s="166" t="s">
        <v>332</v>
      </c>
      <c r="B33" s="182">
        <v>0.03</v>
      </c>
      <c r="C33" s="280"/>
      <c r="D33" s="280"/>
      <c r="E33" s="280"/>
      <c r="F33" s="280"/>
      <c r="G33" s="280"/>
      <c r="H33" s="280"/>
      <c r="I33" s="280"/>
      <c r="J33" s="108"/>
      <c r="K33" s="108"/>
      <c r="L33" s="109"/>
      <c r="M33" s="109"/>
      <c r="N33" s="109"/>
      <c r="O33" s="109"/>
      <c r="P33" s="109"/>
    </row>
    <row r="34" spans="1:16" s="175" customFormat="1" ht="17.399999999999999">
      <c r="A34" s="171" t="s">
        <v>333</v>
      </c>
      <c r="B34" s="183">
        <f>IF(B21=0,0,SUM(B29:B32)*(1+B33)+B26*B33)</f>
        <v>1223.1055095504748</v>
      </c>
      <c r="C34" s="281"/>
      <c r="D34" s="281"/>
      <c r="E34" s="281"/>
      <c r="F34" s="281"/>
      <c r="G34" s="281"/>
      <c r="H34" s="281"/>
      <c r="I34" s="281"/>
      <c r="J34" s="173"/>
      <c r="K34" s="173"/>
      <c r="L34" s="174"/>
      <c r="M34" s="174"/>
      <c r="N34" s="174"/>
      <c r="O34" s="174"/>
      <c r="P34" s="174"/>
    </row>
    <row r="35" spans="1:16" s="110" customFormat="1">
      <c r="A35" s="105"/>
      <c r="B35" s="184"/>
      <c r="C35" s="184"/>
      <c r="D35" s="185"/>
      <c r="E35" s="185"/>
      <c r="F35" s="185"/>
      <c r="G35" s="185"/>
      <c r="H35" s="185"/>
      <c r="I35" s="185"/>
      <c r="J35" s="108"/>
      <c r="K35" s="108"/>
      <c r="L35" s="109"/>
      <c r="M35" s="109"/>
      <c r="N35" s="109"/>
      <c r="O35" s="109"/>
      <c r="P35" s="109"/>
    </row>
    <row r="36" spans="1:16" s="110" customFormat="1">
      <c r="A36" s="186" t="s">
        <v>334</v>
      </c>
      <c r="B36" s="187">
        <v>1491.65</v>
      </c>
      <c r="C36" s="187"/>
      <c r="D36" s="187"/>
      <c r="E36" s="187"/>
      <c r="F36" s="187"/>
      <c r="G36" s="187"/>
      <c r="H36" s="187"/>
      <c r="I36" s="187"/>
      <c r="J36" s="108"/>
      <c r="K36" s="108"/>
      <c r="L36" s="109"/>
      <c r="M36" s="109"/>
      <c r="N36" s="109"/>
      <c r="O36" s="109"/>
      <c r="P36" s="109"/>
    </row>
    <row r="37" spans="1:16" s="110" customFormat="1">
      <c r="A37" s="186"/>
      <c r="B37" s="187"/>
      <c r="C37" s="187"/>
      <c r="D37" s="187"/>
      <c r="E37" s="187"/>
      <c r="F37" s="187"/>
      <c r="G37" s="187"/>
      <c r="H37" s="187"/>
      <c r="I37" s="187"/>
      <c r="J37" s="108"/>
      <c r="K37" s="108"/>
      <c r="L37" s="109"/>
      <c r="M37" s="109"/>
      <c r="N37" s="109"/>
      <c r="O37" s="109"/>
      <c r="P37" s="109"/>
    </row>
    <row r="38" spans="1:16" s="110" customFormat="1">
      <c r="A38" s="186"/>
      <c r="B38" s="187"/>
      <c r="C38" s="187"/>
      <c r="D38" s="187"/>
      <c r="E38" s="187"/>
      <c r="F38" s="187"/>
      <c r="G38" s="187"/>
      <c r="H38" s="187"/>
      <c r="I38" s="187"/>
      <c r="J38" s="108"/>
      <c r="K38" s="108"/>
      <c r="L38" s="109"/>
      <c r="M38" s="109"/>
      <c r="N38" s="109"/>
      <c r="O38" s="109"/>
      <c r="P38" s="109"/>
    </row>
    <row r="39" spans="1:16" s="110" customFormat="1">
      <c r="A39" s="186" t="s">
        <v>335</v>
      </c>
      <c r="B39" s="182">
        <v>0.03</v>
      </c>
      <c r="C39" s="280"/>
      <c r="D39" s="280"/>
      <c r="E39" s="280"/>
      <c r="F39" s="280"/>
      <c r="G39" s="280"/>
      <c r="H39" s="280"/>
      <c r="I39" s="280"/>
      <c r="J39" s="188"/>
      <c r="K39" s="108"/>
      <c r="L39" s="109"/>
      <c r="M39" s="109"/>
      <c r="N39" s="109"/>
      <c r="O39" s="109"/>
      <c r="P39" s="109"/>
    </row>
    <row r="40" spans="1:16" s="175" customFormat="1" ht="17.399999999999999">
      <c r="A40" s="171" t="s">
        <v>336</v>
      </c>
      <c r="B40" s="172">
        <v>1536.4008037473795</v>
      </c>
      <c r="C40" s="276"/>
      <c r="D40" s="276"/>
      <c r="E40" s="276"/>
      <c r="F40" s="276"/>
      <c r="G40" s="276"/>
      <c r="H40" s="276"/>
      <c r="I40" s="276"/>
      <c r="J40" s="173"/>
      <c r="K40" s="173"/>
      <c r="L40" s="174"/>
      <c r="M40" s="174"/>
      <c r="N40" s="174"/>
      <c r="O40" s="174"/>
      <c r="P40" s="174"/>
    </row>
    <row r="41" spans="1:16" s="110" customFormat="1">
      <c r="A41" s="189"/>
      <c r="B41" s="184"/>
      <c r="C41" s="184"/>
      <c r="D41" s="184"/>
      <c r="E41" s="184"/>
      <c r="F41" s="184"/>
      <c r="G41" s="184"/>
      <c r="H41" s="185"/>
      <c r="I41" s="190"/>
      <c r="J41" s="108"/>
      <c r="K41" s="108"/>
      <c r="L41" s="109"/>
      <c r="M41" s="109"/>
      <c r="N41" s="109"/>
      <c r="O41" s="109"/>
      <c r="P41" s="109"/>
    </row>
    <row r="42" spans="1:16" s="110" customFormat="1">
      <c r="A42" s="191"/>
      <c r="B42" s="192"/>
      <c r="C42" s="192"/>
      <c r="D42" s="192"/>
      <c r="E42" s="192"/>
      <c r="F42" s="192"/>
      <c r="G42" s="192"/>
      <c r="H42" s="192"/>
      <c r="I42" s="192"/>
      <c r="J42" s="108"/>
      <c r="K42" s="108"/>
      <c r="L42" s="109"/>
      <c r="M42" s="109"/>
      <c r="N42" s="109"/>
      <c r="O42" s="109"/>
      <c r="P42" s="109"/>
    </row>
    <row r="43" spans="1:16" s="110" customFormat="1" hidden="1">
      <c r="A43" s="191"/>
      <c r="B43" s="192"/>
      <c r="C43" s="192"/>
      <c r="D43" s="192"/>
      <c r="E43" s="192"/>
      <c r="F43" s="192"/>
      <c r="G43" s="192"/>
      <c r="H43" s="192"/>
      <c r="I43" s="192"/>
      <c r="J43" s="108"/>
      <c r="K43" s="108"/>
      <c r="L43" s="109"/>
      <c r="M43" s="109"/>
      <c r="N43" s="109"/>
      <c r="O43" s="109"/>
      <c r="P43" s="109"/>
    </row>
    <row r="44" spans="1:16" s="110" customFormat="1" hidden="1">
      <c r="A44" s="191"/>
      <c r="B44" s="192"/>
      <c r="C44" s="192"/>
      <c r="D44" s="192"/>
      <c r="E44" s="192"/>
      <c r="F44" s="192"/>
      <c r="G44" s="192"/>
      <c r="H44" s="192"/>
      <c r="I44" s="192"/>
      <c r="J44" s="108"/>
      <c r="K44" s="108"/>
      <c r="L44" s="109"/>
      <c r="M44" s="109"/>
      <c r="N44" s="109"/>
      <c r="O44" s="109"/>
      <c r="P44" s="109"/>
    </row>
    <row r="45" spans="1:16" s="110" customFormat="1" hidden="1">
      <c r="A45" s="191"/>
      <c r="B45" s="192"/>
      <c r="C45" s="192"/>
      <c r="D45" s="192"/>
      <c r="E45" s="192"/>
      <c r="F45" s="192"/>
      <c r="G45" s="192"/>
      <c r="H45" s="192"/>
      <c r="I45" s="192"/>
      <c r="J45" s="108"/>
      <c r="K45" s="108"/>
      <c r="L45" s="109"/>
      <c r="M45" s="109"/>
      <c r="N45" s="109"/>
      <c r="O45" s="109"/>
      <c r="P45" s="109"/>
    </row>
    <row r="46" spans="1:16" s="110" customFormat="1">
      <c r="A46" s="191"/>
      <c r="B46" s="193"/>
      <c r="C46" s="193"/>
      <c r="D46" s="193"/>
      <c r="E46" s="193"/>
      <c r="F46" s="193"/>
      <c r="G46" s="193"/>
      <c r="H46" s="193"/>
      <c r="I46" s="193"/>
      <c r="J46" s="194"/>
      <c r="K46" s="108"/>
      <c r="L46" s="109"/>
      <c r="M46" s="109"/>
      <c r="N46" s="109"/>
      <c r="O46" s="109"/>
      <c r="P46" s="109"/>
    </row>
    <row r="47" spans="1:16" s="175" customFormat="1" ht="17.399999999999999">
      <c r="A47" s="171" t="s">
        <v>337</v>
      </c>
      <c r="B47" s="172">
        <v>0</v>
      </c>
      <c r="C47" s="276"/>
      <c r="D47" s="276"/>
      <c r="E47" s="276"/>
      <c r="F47" s="276"/>
      <c r="G47" s="276"/>
      <c r="H47" s="276"/>
      <c r="I47" s="276"/>
      <c r="J47" s="173">
        <v>2</v>
      </c>
      <c r="K47" s="173"/>
      <c r="L47" s="174"/>
      <c r="M47" s="174"/>
      <c r="N47" s="174"/>
      <c r="O47" s="174"/>
      <c r="P47" s="174"/>
    </row>
    <row r="48" spans="1:16" s="110" customFormat="1">
      <c r="A48" s="189"/>
      <c r="B48" s="195">
        <v>231.38998748512472</v>
      </c>
      <c r="C48" s="195"/>
      <c r="D48" s="195"/>
      <c r="E48" s="195"/>
      <c r="F48" s="195"/>
      <c r="G48" s="195"/>
      <c r="H48" s="195"/>
      <c r="I48" s="195"/>
      <c r="J48" s="108"/>
      <c r="K48" s="108"/>
      <c r="L48" s="109"/>
      <c r="M48" s="109"/>
      <c r="N48" s="109"/>
      <c r="O48" s="109"/>
      <c r="P48" s="109"/>
    </row>
    <row r="49" spans="1:16" s="118" customFormat="1" ht="31.2">
      <c r="A49" s="196" t="s">
        <v>338</v>
      </c>
      <c r="B49" s="197" t="s">
        <v>339</v>
      </c>
      <c r="C49" s="197" t="s">
        <v>340</v>
      </c>
      <c r="D49" s="197" t="s">
        <v>341</v>
      </c>
      <c r="E49" s="197" t="s">
        <v>342</v>
      </c>
      <c r="F49" s="197" t="s">
        <v>267</v>
      </c>
      <c r="G49" s="197" t="s">
        <v>343</v>
      </c>
      <c r="H49" s="197" t="s">
        <v>317</v>
      </c>
      <c r="I49" s="197" t="s">
        <v>344</v>
      </c>
      <c r="J49" s="198" t="s">
        <v>345</v>
      </c>
      <c r="K49" s="198" t="s">
        <v>346</v>
      </c>
      <c r="L49" s="199"/>
      <c r="M49" s="200"/>
      <c r="N49" s="109"/>
      <c r="O49" s="109"/>
      <c r="P49" s="109"/>
    </row>
    <row r="50" spans="1:16" s="118" customFormat="1">
      <c r="A50" s="201" t="s">
        <v>347</v>
      </c>
      <c r="B50" s="202">
        <v>20</v>
      </c>
      <c r="C50" s="202">
        <v>30</v>
      </c>
      <c r="D50" s="202">
        <v>1</v>
      </c>
      <c r="E50" s="184">
        <v>1</v>
      </c>
      <c r="F50" s="202">
        <v>8</v>
      </c>
      <c r="G50" s="203">
        <v>0.9</v>
      </c>
      <c r="H50" s="167">
        <v>405</v>
      </c>
      <c r="I50" s="204">
        <v>2430</v>
      </c>
      <c r="J50" s="205">
        <f>IFERROR(D50*C50/H50*1000,0)</f>
        <v>74.074074074074076</v>
      </c>
      <c r="K50" s="205">
        <f>IFERROR(B50/H50*1000,0)</f>
        <v>49.382716049382715</v>
      </c>
      <c r="L50" s="205">
        <f>IFERROR(J50+K50,0)</f>
        <v>123.45679012345678</v>
      </c>
      <c r="M50" s="205"/>
      <c r="N50" s="109"/>
      <c r="O50" s="109"/>
      <c r="P50" s="109"/>
    </row>
    <row r="51" spans="1:16" s="118" customFormat="1">
      <c r="A51" s="201"/>
      <c r="B51" s="202"/>
      <c r="C51" s="202"/>
      <c r="D51" s="202"/>
      <c r="E51" s="184"/>
      <c r="F51" s="202"/>
      <c r="G51" s="203"/>
      <c r="H51" s="206">
        <v>0</v>
      </c>
      <c r="I51" s="204">
        <v>0</v>
      </c>
      <c r="J51" s="205">
        <f t="shared" ref="J51:J57" si="0">IFERROR(D51*C51/H51*1000,0)</f>
        <v>0</v>
      </c>
      <c r="K51" s="205">
        <f t="shared" ref="K51:K57" si="1">IFERROR(B51/H51*1000,0)</f>
        <v>0</v>
      </c>
      <c r="L51" s="205">
        <f t="shared" ref="L51:L57" si="2">IFERROR(J51+K51,0)</f>
        <v>0</v>
      </c>
      <c r="M51" s="205">
        <f t="shared" ref="M51:M57" si="3">L50+L51</f>
        <v>123.45679012345678</v>
      </c>
      <c r="N51" s="109"/>
      <c r="O51" s="109"/>
      <c r="P51" s="109"/>
    </row>
    <row r="52" spans="1:16" s="118" customFormat="1">
      <c r="A52" s="201"/>
      <c r="B52" s="202"/>
      <c r="C52" s="202"/>
      <c r="D52" s="202"/>
      <c r="E52" s="184"/>
      <c r="F52" s="202"/>
      <c r="G52" s="203"/>
      <c r="H52" s="206">
        <v>0</v>
      </c>
      <c r="I52" s="204">
        <v>0</v>
      </c>
      <c r="J52" s="205">
        <f t="shared" si="0"/>
        <v>0</v>
      </c>
      <c r="K52" s="205">
        <f t="shared" si="1"/>
        <v>0</v>
      </c>
      <c r="L52" s="205">
        <f t="shared" si="2"/>
        <v>0</v>
      </c>
      <c r="M52" s="205">
        <f t="shared" si="3"/>
        <v>0</v>
      </c>
      <c r="N52" s="109"/>
      <c r="O52" s="109"/>
      <c r="P52" s="109"/>
    </row>
    <row r="53" spans="1:16" s="118" customFormat="1">
      <c r="A53" s="201"/>
      <c r="B53" s="202"/>
      <c r="C53" s="202"/>
      <c r="D53" s="202"/>
      <c r="E53" s="184"/>
      <c r="F53" s="202"/>
      <c r="G53" s="203"/>
      <c r="H53" s="206">
        <v>0</v>
      </c>
      <c r="I53" s="204">
        <v>0</v>
      </c>
      <c r="J53" s="205">
        <f t="shared" si="0"/>
        <v>0</v>
      </c>
      <c r="K53" s="205">
        <f t="shared" si="1"/>
        <v>0</v>
      </c>
      <c r="L53" s="205">
        <f t="shared" si="2"/>
        <v>0</v>
      </c>
      <c r="M53" s="205">
        <f t="shared" si="3"/>
        <v>0</v>
      </c>
      <c r="N53" s="109"/>
      <c r="O53" s="109"/>
      <c r="P53" s="109"/>
    </row>
    <row r="54" spans="1:16" s="118" customFormat="1">
      <c r="A54" s="201"/>
      <c r="B54" s="202"/>
      <c r="C54" s="202"/>
      <c r="D54" s="202"/>
      <c r="E54" s="184"/>
      <c r="F54" s="202"/>
      <c r="G54" s="203"/>
      <c r="H54" s="206">
        <v>0</v>
      </c>
      <c r="I54" s="204">
        <v>0</v>
      </c>
      <c r="J54" s="205">
        <f t="shared" si="0"/>
        <v>0</v>
      </c>
      <c r="K54" s="205">
        <f t="shared" si="1"/>
        <v>0</v>
      </c>
      <c r="L54" s="205">
        <f t="shared" si="2"/>
        <v>0</v>
      </c>
      <c r="M54" s="205">
        <f t="shared" si="3"/>
        <v>0</v>
      </c>
      <c r="N54" s="109"/>
      <c r="O54" s="109"/>
      <c r="P54" s="109"/>
    </row>
    <row r="55" spans="1:16" s="118" customFormat="1">
      <c r="A55" s="201"/>
      <c r="B55" s="202"/>
      <c r="C55" s="202"/>
      <c r="D55" s="202"/>
      <c r="E55" s="184"/>
      <c r="F55" s="202"/>
      <c r="G55" s="203"/>
      <c r="H55" s="206">
        <v>0</v>
      </c>
      <c r="I55" s="204">
        <v>0</v>
      </c>
      <c r="J55" s="205">
        <f t="shared" si="0"/>
        <v>0</v>
      </c>
      <c r="K55" s="205">
        <f t="shared" si="1"/>
        <v>0</v>
      </c>
      <c r="L55" s="205">
        <f t="shared" si="2"/>
        <v>0</v>
      </c>
      <c r="M55" s="205">
        <f t="shared" si="3"/>
        <v>0</v>
      </c>
      <c r="N55" s="109"/>
      <c r="O55" s="109"/>
      <c r="P55" s="109"/>
    </row>
    <row r="56" spans="1:16" s="118" customFormat="1">
      <c r="A56" s="201" t="s">
        <v>348</v>
      </c>
      <c r="B56" s="202">
        <v>0</v>
      </c>
      <c r="C56" s="202">
        <v>30</v>
      </c>
      <c r="D56" s="202">
        <v>1</v>
      </c>
      <c r="E56" s="184">
        <v>1</v>
      </c>
      <c r="F56" s="202">
        <v>3.25</v>
      </c>
      <c r="G56" s="203">
        <v>0.9</v>
      </c>
      <c r="H56" s="206">
        <v>996.92307692307691</v>
      </c>
      <c r="I56" s="204">
        <v>5981.538461538461</v>
      </c>
      <c r="J56" s="205">
        <f t="shared" si="0"/>
        <v>30.092592592592595</v>
      </c>
      <c r="K56" s="205">
        <f t="shared" si="1"/>
        <v>0</v>
      </c>
      <c r="L56" s="205">
        <f t="shared" si="2"/>
        <v>30.092592592592595</v>
      </c>
      <c r="M56" s="205">
        <f t="shared" si="3"/>
        <v>30.092592592592595</v>
      </c>
      <c r="N56" s="109"/>
      <c r="O56" s="109"/>
      <c r="P56" s="109"/>
    </row>
    <row r="57" spans="1:16" s="118" customFormat="1">
      <c r="A57" s="201"/>
      <c r="B57" s="202"/>
      <c r="C57" s="202"/>
      <c r="D57" s="202"/>
      <c r="E57" s="184"/>
      <c r="F57" s="202"/>
      <c r="G57" s="203"/>
      <c r="H57" s="206">
        <v>0</v>
      </c>
      <c r="I57" s="204">
        <v>0</v>
      </c>
      <c r="J57" s="205">
        <f t="shared" si="0"/>
        <v>0</v>
      </c>
      <c r="K57" s="205">
        <f t="shared" si="1"/>
        <v>0</v>
      </c>
      <c r="L57" s="205">
        <f t="shared" si="2"/>
        <v>0</v>
      </c>
      <c r="M57" s="205">
        <f t="shared" si="3"/>
        <v>30.092592592592595</v>
      </c>
      <c r="N57" s="109"/>
      <c r="O57" s="109"/>
      <c r="P57" s="109"/>
    </row>
    <row r="58" spans="1:16" s="110" customFormat="1">
      <c r="A58" s="186" t="s">
        <v>335</v>
      </c>
      <c r="B58" s="207"/>
      <c r="C58" s="207"/>
      <c r="D58" s="207"/>
      <c r="E58" s="207"/>
      <c r="F58" s="207"/>
      <c r="G58" s="207"/>
      <c r="H58" s="207"/>
      <c r="I58" s="207"/>
      <c r="J58" s="205">
        <f>SUM(J50:J57)</f>
        <v>104.16666666666667</v>
      </c>
      <c r="K58" s="205">
        <f>SUM(K50:K57)</f>
        <v>49.382716049382715</v>
      </c>
      <c r="L58" s="205">
        <f>SUM(L50:L57)</f>
        <v>153.54938271604937</v>
      </c>
      <c r="M58" s="205">
        <f>SUM(M50:M57)</f>
        <v>183.64197530864197</v>
      </c>
      <c r="N58" s="109"/>
      <c r="O58" s="109"/>
      <c r="P58" s="109"/>
    </row>
    <row r="59" spans="1:16" s="212" customFormat="1" ht="17.399999999999999">
      <c r="A59" s="171" t="s">
        <v>349</v>
      </c>
      <c r="B59" s="208">
        <v>153.54938271604937</v>
      </c>
      <c r="C59" s="208">
        <v>153.54938271604937</v>
      </c>
      <c r="D59" s="208">
        <v>153.54938271604937</v>
      </c>
      <c r="E59" s="208">
        <v>153.54938271604937</v>
      </c>
      <c r="F59" s="208">
        <v>153.54938271604937</v>
      </c>
      <c r="G59" s="208">
        <v>153.54938271604937</v>
      </c>
      <c r="H59" s="208">
        <v>153.54938271604937</v>
      </c>
      <c r="I59" s="208">
        <v>153.54938271604937</v>
      </c>
      <c r="J59" s="209"/>
      <c r="K59" s="210"/>
      <c r="L59" s="211"/>
      <c r="M59" s="174"/>
      <c r="N59" s="174"/>
      <c r="O59" s="174"/>
      <c r="P59" s="174"/>
    </row>
    <row r="60" spans="1:16" s="110" customFormat="1">
      <c r="A60" s="189"/>
      <c r="B60" s="184"/>
      <c r="C60" s="184"/>
      <c r="D60" s="184"/>
      <c r="E60" s="184"/>
      <c r="F60" s="184"/>
      <c r="G60" s="184"/>
      <c r="H60" s="185"/>
      <c r="I60" s="190"/>
      <c r="J60" s="108"/>
      <c r="K60" s="108"/>
      <c r="L60" s="109"/>
      <c r="M60" s="109"/>
      <c r="N60" s="109"/>
      <c r="O60" s="109"/>
      <c r="P60" s="109"/>
    </row>
    <row r="61" spans="1:16" s="110" customFormat="1">
      <c r="A61" s="213" t="s">
        <v>350</v>
      </c>
      <c r="B61" s="214">
        <f>D62*1000/B81</f>
        <v>343.18181818181819</v>
      </c>
      <c r="C61" s="214"/>
      <c r="D61" s="214" t="s">
        <v>351</v>
      </c>
      <c r="E61" s="214"/>
      <c r="F61" s="214"/>
      <c r="G61" s="214"/>
      <c r="H61" s="214"/>
      <c r="I61" s="214"/>
      <c r="J61" s="108"/>
      <c r="K61" s="108"/>
      <c r="L61" s="109"/>
      <c r="M61" s="109"/>
      <c r="N61" s="109"/>
      <c r="O61" s="109"/>
      <c r="P61" s="109"/>
    </row>
    <row r="62" spans="1:16" s="110" customFormat="1">
      <c r="A62" s="213" t="s">
        <v>352</v>
      </c>
      <c r="B62" s="214"/>
      <c r="C62" s="214"/>
      <c r="D62" s="214">
        <f>9.2*B81/B80+5+5+7</f>
        <v>90.6</v>
      </c>
      <c r="E62" s="214"/>
      <c r="F62" s="214"/>
      <c r="G62" s="214"/>
      <c r="H62" s="214"/>
      <c r="I62" s="214"/>
      <c r="J62" s="108"/>
      <c r="K62" s="108"/>
      <c r="L62" s="109"/>
      <c r="M62" s="109"/>
      <c r="N62" s="109"/>
      <c r="O62" s="109"/>
      <c r="P62" s="109"/>
    </row>
    <row r="63" spans="1:16" s="175" customFormat="1" ht="17.399999999999999">
      <c r="A63" s="171" t="s">
        <v>353</v>
      </c>
      <c r="B63" s="172">
        <v>343.18181818181819</v>
      </c>
      <c r="C63" s="172">
        <v>343.18181818181819</v>
      </c>
      <c r="D63" s="172">
        <v>343.18181818181819</v>
      </c>
      <c r="E63" s="172">
        <v>343.18181818181819</v>
      </c>
      <c r="F63" s="172">
        <v>343.18181818181819</v>
      </c>
      <c r="G63" s="172">
        <v>343.18181818181819</v>
      </c>
      <c r="H63" s="172">
        <v>343.18181818181819</v>
      </c>
      <c r="I63" s="172">
        <v>343.18181818181819</v>
      </c>
      <c r="J63" s="173"/>
      <c r="K63" s="173"/>
      <c r="L63" s="174"/>
      <c r="M63" s="174"/>
      <c r="N63" s="174"/>
      <c r="O63" s="174"/>
      <c r="P63" s="174"/>
    </row>
    <row r="64" spans="1:16" s="110" customFormat="1">
      <c r="A64" s="215"/>
      <c r="B64" s="216"/>
      <c r="C64" s="216"/>
      <c r="D64" s="216"/>
      <c r="E64" s="216"/>
      <c r="F64" s="216"/>
      <c r="G64" s="216"/>
      <c r="H64" s="216"/>
      <c r="I64" s="217"/>
      <c r="J64" s="108"/>
      <c r="K64" s="108"/>
      <c r="L64" s="109"/>
      <c r="M64" s="109"/>
      <c r="N64" s="109"/>
      <c r="O64" s="109"/>
      <c r="P64" s="109"/>
    </row>
    <row r="65" spans="1:16" s="110" customFormat="1">
      <c r="A65" s="176" t="s">
        <v>354</v>
      </c>
      <c r="B65" s="218">
        <f>J47+I10</f>
        <v>5</v>
      </c>
      <c r="C65" s="218"/>
      <c r="D65" s="218"/>
      <c r="E65" s="218"/>
      <c r="F65" s="218"/>
      <c r="G65" s="218"/>
      <c r="H65" s="218"/>
      <c r="I65" s="218"/>
      <c r="J65" s="108"/>
      <c r="K65" s="108"/>
      <c r="L65" s="109"/>
      <c r="M65" s="109"/>
      <c r="N65" s="109"/>
      <c r="O65" s="109"/>
      <c r="P65" s="109"/>
    </row>
    <row r="66" spans="1:16" s="129" customFormat="1" ht="17.399999999999999">
      <c r="A66" s="219" t="s">
        <v>355</v>
      </c>
      <c r="B66" s="220">
        <v>631.94444444444446</v>
      </c>
      <c r="C66" s="220">
        <v>631.94444444444446</v>
      </c>
      <c r="D66" s="220">
        <v>631.94444444444446</v>
      </c>
      <c r="E66" s="220">
        <v>631.94444444444446</v>
      </c>
      <c r="F66" s="220">
        <v>631.94444444444446</v>
      </c>
      <c r="G66" s="220">
        <v>631.94444444444446</v>
      </c>
      <c r="H66" s="220">
        <v>631.94444444444446</v>
      </c>
      <c r="I66" s="220">
        <v>631.94444444444446</v>
      </c>
      <c r="J66" s="221">
        <v>94.179499917204836</v>
      </c>
      <c r="K66" s="127"/>
      <c r="L66" s="128"/>
      <c r="M66" s="128"/>
      <c r="N66" s="128"/>
      <c r="O66" s="128"/>
      <c r="P66" s="128"/>
    </row>
    <row r="67" spans="1:16" s="110" customFormat="1">
      <c r="A67" s="166" t="s">
        <v>356</v>
      </c>
      <c r="B67" s="222">
        <v>0.05</v>
      </c>
      <c r="C67" s="222"/>
      <c r="D67" s="222"/>
      <c r="E67" s="222"/>
      <c r="F67" s="222"/>
      <c r="G67" s="222"/>
      <c r="H67" s="222"/>
      <c r="I67" s="222"/>
      <c r="J67" s="108"/>
      <c r="K67" s="108"/>
      <c r="L67" s="109"/>
      <c r="M67" s="109"/>
      <c r="N67" s="109"/>
      <c r="O67" s="109"/>
      <c r="P67" s="109"/>
    </row>
    <row r="68" spans="1:16" s="129" customFormat="1" ht="17.399999999999999">
      <c r="A68" s="219" t="s">
        <v>357</v>
      </c>
      <c r="B68" s="220">
        <v>231.38998748512472</v>
      </c>
      <c r="C68" s="220">
        <v>0</v>
      </c>
      <c r="D68" s="220">
        <v>0</v>
      </c>
      <c r="E68" s="220">
        <v>0</v>
      </c>
      <c r="F68" s="220">
        <v>0</v>
      </c>
      <c r="G68" s="220">
        <v>0</v>
      </c>
      <c r="H68" s="220">
        <v>0</v>
      </c>
      <c r="I68" s="220">
        <v>0</v>
      </c>
      <c r="J68" s="221">
        <v>34.484349848751819</v>
      </c>
      <c r="K68" s="127"/>
      <c r="L68" s="128"/>
      <c r="M68" s="128"/>
      <c r="N68" s="128"/>
      <c r="O68" s="128"/>
      <c r="P68" s="128"/>
    </row>
    <row r="69" spans="1:16" s="110" customFormat="1">
      <c r="A69" s="166" t="s">
        <v>358</v>
      </c>
      <c r="B69" s="223">
        <v>0.02</v>
      </c>
      <c r="C69" s="223"/>
      <c r="D69" s="223"/>
      <c r="E69" s="223"/>
      <c r="F69" s="223"/>
      <c r="G69" s="223"/>
      <c r="H69" s="223"/>
      <c r="I69" s="223"/>
      <c r="J69" s="108"/>
      <c r="K69" s="108"/>
      <c r="L69" s="109"/>
      <c r="M69" s="109"/>
      <c r="N69" s="109"/>
      <c r="O69" s="109"/>
      <c r="P69" s="109"/>
    </row>
    <row r="70" spans="1:16" s="110" customFormat="1">
      <c r="A70" s="166" t="s">
        <v>359</v>
      </c>
      <c r="B70" s="224">
        <v>0.03</v>
      </c>
      <c r="C70" s="224"/>
      <c r="D70" s="224"/>
      <c r="E70" s="224"/>
      <c r="F70" s="224"/>
      <c r="G70" s="224"/>
      <c r="H70" s="224"/>
      <c r="I70" s="224"/>
      <c r="J70" s="108"/>
      <c r="K70" s="108"/>
      <c r="L70" s="109"/>
      <c r="M70" s="109"/>
      <c r="N70" s="109"/>
      <c r="O70" s="109"/>
      <c r="P70" s="109"/>
    </row>
    <row r="71" spans="1:16" s="229" customFormat="1" ht="18">
      <c r="A71" s="225" t="s">
        <v>360</v>
      </c>
      <c r="B71" s="226">
        <v>4627.7997497024944</v>
      </c>
      <c r="C71" s="226">
        <v>4627.7997497024944</v>
      </c>
      <c r="D71" s="226">
        <v>4627.7997497024944</v>
      </c>
      <c r="E71" s="226">
        <v>4627.7997497024944</v>
      </c>
      <c r="F71" s="226">
        <v>4627.7997497024944</v>
      </c>
      <c r="G71" s="226">
        <v>4627.7997497024944</v>
      </c>
      <c r="H71" s="226">
        <v>4627.7997497024944</v>
      </c>
      <c r="I71" s="226">
        <v>4627.7997497024944</v>
      </c>
      <c r="J71" s="227"/>
      <c r="K71" s="227"/>
      <c r="L71" s="228"/>
      <c r="M71" s="228"/>
      <c r="N71" s="228"/>
      <c r="O71" s="228"/>
      <c r="P71" s="228"/>
    </row>
    <row r="72" spans="1:16" s="110" customFormat="1">
      <c r="A72" s="189"/>
      <c r="B72" s="230">
        <v>766.3120568532006</v>
      </c>
      <c r="C72" s="230">
        <v>0</v>
      </c>
      <c r="D72" s="230">
        <v>0</v>
      </c>
      <c r="E72" s="230"/>
      <c r="F72" s="230"/>
      <c r="G72" s="230"/>
      <c r="H72" s="230">
        <v>0</v>
      </c>
      <c r="I72" s="230">
        <v>0</v>
      </c>
      <c r="J72" s="108"/>
      <c r="K72" s="108"/>
      <c r="L72" s="109"/>
      <c r="M72" s="109"/>
      <c r="N72" s="109"/>
      <c r="O72" s="109"/>
      <c r="P72" s="109"/>
    </row>
    <row r="73" spans="1:16" s="129" customFormat="1" ht="18" thickBot="1">
      <c r="A73" s="231" t="s">
        <v>361</v>
      </c>
      <c r="B73" s="232">
        <v>0.12</v>
      </c>
      <c r="C73" s="232"/>
      <c r="D73" s="232"/>
      <c r="E73" s="232"/>
      <c r="F73" s="232"/>
      <c r="G73" s="232"/>
      <c r="H73" s="232"/>
      <c r="I73" s="232"/>
      <c r="J73" s="127"/>
      <c r="K73" s="127"/>
      <c r="L73" s="128"/>
      <c r="M73" s="128"/>
      <c r="N73" s="128"/>
      <c r="O73" s="128"/>
      <c r="P73" s="128"/>
    </row>
    <row r="74" spans="1:16" s="129" customFormat="1" ht="18.600000000000001" thickTop="1" thickBot="1">
      <c r="A74" s="233" t="s">
        <v>362</v>
      </c>
      <c r="B74" s="234">
        <v>5141.9539014849761</v>
      </c>
      <c r="C74" s="234">
        <v>0</v>
      </c>
      <c r="D74" s="234">
        <v>0</v>
      </c>
      <c r="E74" s="234">
        <v>0</v>
      </c>
      <c r="F74" s="234">
        <v>0</v>
      </c>
      <c r="G74" s="234">
        <v>0</v>
      </c>
      <c r="H74" s="234">
        <v>0</v>
      </c>
      <c r="I74" s="234">
        <v>0</v>
      </c>
      <c r="J74" s="127"/>
      <c r="K74" s="127"/>
      <c r="L74" s="128"/>
      <c r="M74" s="128"/>
      <c r="N74" s="128"/>
      <c r="O74" s="128"/>
      <c r="P74" s="128"/>
    </row>
    <row r="75" spans="1:16" s="110" customFormat="1" ht="16.8" thickTop="1">
      <c r="A75" s="235" t="s">
        <v>363</v>
      </c>
      <c r="B75" s="236"/>
      <c r="C75" s="237"/>
      <c r="D75" s="237"/>
      <c r="E75" s="237"/>
      <c r="F75" s="237"/>
      <c r="G75" s="237"/>
      <c r="H75" s="237"/>
      <c r="I75" s="237"/>
      <c r="J75" s="108"/>
      <c r="K75" s="108"/>
      <c r="L75" s="109"/>
      <c r="M75" s="109"/>
      <c r="N75" s="109"/>
      <c r="O75" s="109"/>
      <c r="P75" s="109"/>
    </row>
    <row r="76" spans="1:16" s="110" customFormat="1">
      <c r="A76" s="238" t="s">
        <v>364</v>
      </c>
      <c r="B76" s="239">
        <f>B74/$A$88</f>
        <v>766.3120568532006</v>
      </c>
      <c r="C76" s="239">
        <f t="shared" ref="C76:I76" si="4">C74/$A$88</f>
        <v>0</v>
      </c>
      <c r="D76" s="239">
        <f t="shared" si="4"/>
        <v>0</v>
      </c>
      <c r="E76" s="239">
        <f t="shared" si="4"/>
        <v>0</v>
      </c>
      <c r="F76" s="239">
        <f t="shared" si="4"/>
        <v>0</v>
      </c>
      <c r="G76" s="239">
        <f t="shared" si="4"/>
        <v>0</v>
      </c>
      <c r="H76" s="239">
        <f t="shared" si="4"/>
        <v>0</v>
      </c>
      <c r="I76" s="239">
        <f t="shared" si="4"/>
        <v>0</v>
      </c>
      <c r="J76" s="108"/>
      <c r="K76" s="108"/>
      <c r="L76" s="109"/>
      <c r="M76" s="109"/>
      <c r="N76" s="109"/>
      <c r="O76" s="109"/>
      <c r="P76" s="109"/>
    </row>
    <row r="77" spans="1:16" s="110" customFormat="1">
      <c r="A77" s="238" t="s">
        <v>365</v>
      </c>
      <c r="B77" s="240">
        <f>B74/$A$89</f>
        <v>651.70518396514274</v>
      </c>
      <c r="C77" s="240">
        <f t="shared" ref="C77:I77" si="5">C74/$A$89</f>
        <v>0</v>
      </c>
      <c r="D77" s="240">
        <f t="shared" si="5"/>
        <v>0</v>
      </c>
      <c r="E77" s="240">
        <f t="shared" si="5"/>
        <v>0</v>
      </c>
      <c r="F77" s="240">
        <f t="shared" si="5"/>
        <v>0</v>
      </c>
      <c r="G77" s="240">
        <f t="shared" si="5"/>
        <v>0</v>
      </c>
      <c r="H77" s="240">
        <f t="shared" si="5"/>
        <v>0</v>
      </c>
      <c r="I77" s="240">
        <f t="shared" si="5"/>
        <v>0</v>
      </c>
      <c r="J77" s="108"/>
      <c r="K77" s="108"/>
      <c r="L77" s="109"/>
      <c r="M77" s="109"/>
      <c r="N77" s="109"/>
      <c r="O77" s="109"/>
      <c r="P77" s="109"/>
    </row>
    <row r="78" spans="1:16" s="110" customFormat="1">
      <c r="A78" s="235"/>
      <c r="B78" s="236"/>
      <c r="C78" s="237"/>
      <c r="D78" s="237"/>
      <c r="E78" s="237"/>
      <c r="F78" s="237"/>
      <c r="G78" s="237"/>
      <c r="H78" s="237"/>
      <c r="I78" s="237"/>
      <c r="J78" s="108"/>
      <c r="K78" s="108"/>
      <c r="L78" s="109"/>
      <c r="M78" s="109"/>
      <c r="N78" s="109"/>
      <c r="O78" s="109"/>
      <c r="P78" s="109"/>
    </row>
    <row r="79" spans="1:16" s="129" customFormat="1" ht="17.399999999999999">
      <c r="E79" s="241" t="s">
        <v>366</v>
      </c>
      <c r="F79" s="242"/>
      <c r="G79" s="243"/>
      <c r="H79" s="244" t="s">
        <v>273</v>
      </c>
      <c r="I79" s="245">
        <v>490000</v>
      </c>
      <c r="J79" s="246" t="s">
        <v>367</v>
      </c>
      <c r="K79" s="127"/>
      <c r="L79" s="128"/>
      <c r="M79" s="128"/>
      <c r="N79" s="128"/>
      <c r="O79" s="128"/>
      <c r="P79" s="128"/>
    </row>
    <row r="80" spans="1:16" s="129" customFormat="1" ht="17.399999999999999">
      <c r="A80" s="247" t="s">
        <v>368</v>
      </c>
      <c r="B80" s="248">
        <v>33</v>
      </c>
      <c r="E80" s="241" t="s">
        <v>369</v>
      </c>
      <c r="F80" s="242"/>
      <c r="G80" s="243"/>
      <c r="H80" s="247" t="s">
        <v>274</v>
      </c>
      <c r="I80" s="249" t="s">
        <v>275</v>
      </c>
      <c r="J80" s="246" t="s">
        <v>370</v>
      </c>
      <c r="K80" s="127"/>
      <c r="L80" s="128"/>
      <c r="M80" s="128"/>
      <c r="N80" s="128"/>
      <c r="O80" s="128"/>
      <c r="P80" s="128"/>
    </row>
    <row r="81" spans="1:16" s="129" customFormat="1" ht="17.399999999999999">
      <c r="A81" s="247" t="s">
        <v>371</v>
      </c>
      <c r="B81" s="250">
        <f>B80*8</f>
        <v>264</v>
      </c>
      <c r="E81" s="241"/>
      <c r="F81" s="242"/>
      <c r="G81" s="243"/>
      <c r="H81" s="251" t="s">
        <v>276</v>
      </c>
      <c r="I81" s="252">
        <v>40000</v>
      </c>
      <c r="J81" s="246"/>
      <c r="K81" s="127"/>
      <c r="L81" s="128"/>
      <c r="M81" s="128"/>
      <c r="N81" s="128"/>
      <c r="O81" s="128"/>
      <c r="P81" s="128"/>
    </row>
    <row r="82" spans="1:16" s="129" customFormat="1" ht="17.399999999999999">
      <c r="A82" s="247" t="s">
        <v>372</v>
      </c>
      <c r="B82" s="250" t="s">
        <v>373</v>
      </c>
      <c r="E82" s="241"/>
      <c r="F82" s="242"/>
      <c r="G82" s="243"/>
      <c r="H82" s="251" t="s">
        <v>277</v>
      </c>
      <c r="I82" s="252">
        <v>450000</v>
      </c>
      <c r="J82" s="246"/>
      <c r="K82" s="127"/>
      <c r="L82" s="128"/>
      <c r="M82" s="128"/>
      <c r="N82" s="128"/>
      <c r="O82" s="128"/>
      <c r="P82" s="128"/>
    </row>
    <row r="83" spans="1:16" s="129" customFormat="1" ht="17.399999999999999">
      <c r="A83" s="247" t="s">
        <v>374</v>
      </c>
      <c r="B83" s="253">
        <f>B81*B10/1000</f>
        <v>7.4576719008000012</v>
      </c>
      <c r="E83" s="241" t="s">
        <v>375</v>
      </c>
      <c r="F83" s="242"/>
      <c r="G83" s="243"/>
      <c r="H83" s="251" t="s">
        <v>278</v>
      </c>
      <c r="I83" s="254"/>
      <c r="J83" s="246"/>
      <c r="K83" s="127"/>
      <c r="L83" s="128"/>
      <c r="M83" s="128"/>
      <c r="N83" s="128"/>
      <c r="O83" s="128"/>
      <c r="P83" s="128"/>
    </row>
    <row r="84" spans="1:16" s="129" customFormat="1" ht="17.399999999999999">
      <c r="A84" s="247" t="s">
        <v>376</v>
      </c>
      <c r="B84" s="255">
        <f>IF(J11&gt;30,J11,30)</f>
        <v>30</v>
      </c>
      <c r="E84" s="241" t="s">
        <v>377</v>
      </c>
      <c r="F84" s="242">
        <v>813000</v>
      </c>
      <c r="G84" s="243"/>
      <c r="H84" s="251" t="s">
        <v>279</v>
      </c>
      <c r="I84" s="254"/>
      <c r="J84" s="246"/>
      <c r="K84" s="127"/>
      <c r="L84" s="128"/>
      <c r="M84" s="128"/>
      <c r="N84" s="128"/>
      <c r="O84" s="128"/>
      <c r="P84" s="128"/>
    </row>
    <row r="85" spans="1:16" s="129" customFormat="1" ht="17.399999999999999">
      <c r="E85" s="241" t="s">
        <v>378</v>
      </c>
      <c r="F85" s="242"/>
      <c r="G85" s="243"/>
      <c r="H85" s="251" t="s">
        <v>280</v>
      </c>
      <c r="I85" s="254"/>
      <c r="J85" s="246"/>
      <c r="K85" s="148"/>
      <c r="L85" s="256"/>
      <c r="M85" s="256"/>
      <c r="N85" s="256"/>
      <c r="O85" s="256"/>
      <c r="P85" s="256"/>
    </row>
    <row r="86" spans="1:16" s="129" customFormat="1" ht="17.399999999999999">
      <c r="E86" s="241" t="s">
        <v>378</v>
      </c>
      <c r="F86" s="242"/>
      <c r="G86" s="243"/>
      <c r="H86" s="385" t="s">
        <v>281</v>
      </c>
      <c r="I86" s="386">
        <v>2056000</v>
      </c>
      <c r="J86" s="246" t="s">
        <v>282</v>
      </c>
      <c r="K86" s="148"/>
      <c r="L86" s="256"/>
      <c r="M86" s="256"/>
      <c r="N86" s="256"/>
      <c r="O86" s="256"/>
      <c r="P86" s="256"/>
    </row>
    <row r="87" spans="1:16" s="129" customFormat="1" ht="17.399999999999999">
      <c r="A87" s="257" t="s">
        <v>379</v>
      </c>
      <c r="H87" s="385"/>
      <c r="I87" s="387"/>
      <c r="J87" s="246" t="s">
        <v>283</v>
      </c>
      <c r="K87" s="148"/>
      <c r="L87" s="256"/>
      <c r="M87" s="256"/>
      <c r="N87" s="256"/>
      <c r="O87" s="256"/>
      <c r="P87" s="256"/>
    </row>
    <row r="88" spans="1:16" s="129" customFormat="1" ht="17.399999999999999">
      <c r="A88" s="258">
        <v>6.71</v>
      </c>
      <c r="B88" s="160"/>
      <c r="D88" s="381" t="s">
        <v>380</v>
      </c>
      <c r="E88" s="381"/>
      <c r="F88" s="381"/>
      <c r="G88" s="381"/>
      <c r="H88" s="381"/>
      <c r="I88" s="259" t="s">
        <v>284</v>
      </c>
      <c r="J88" s="246" t="s">
        <v>285</v>
      </c>
      <c r="K88" s="148"/>
      <c r="L88" s="256"/>
      <c r="M88" s="256"/>
      <c r="N88" s="256"/>
      <c r="O88" s="256"/>
      <c r="P88" s="256"/>
    </row>
    <row r="89" spans="1:16" s="129" customFormat="1" ht="17.399999999999999">
      <c r="A89" s="260">
        <v>7.89</v>
      </c>
      <c r="D89" s="381" t="s">
        <v>381</v>
      </c>
      <c r="E89" s="381"/>
      <c r="F89" s="381"/>
      <c r="G89" s="381"/>
      <c r="H89" s="381"/>
      <c r="I89" s="261" t="s">
        <v>286</v>
      </c>
      <c r="J89" s="246" t="s">
        <v>287</v>
      </c>
      <c r="K89" s="148"/>
      <c r="L89" s="256"/>
      <c r="M89" s="256"/>
      <c r="N89" s="256"/>
      <c r="O89" s="256"/>
      <c r="P89" s="256"/>
    </row>
    <row r="90" spans="1:16">
      <c r="J90" s="262" t="s">
        <v>288</v>
      </c>
      <c r="K90" s="263"/>
      <c r="L90" s="264"/>
      <c r="M90" s="264"/>
      <c r="N90" s="264"/>
      <c r="O90" s="264"/>
      <c r="P90" s="264"/>
    </row>
    <row r="91" spans="1:16">
      <c r="A91" s="265"/>
      <c r="B91" s="266"/>
      <c r="C91" s="266"/>
      <c r="D91" s="266"/>
      <c r="E91" s="266"/>
      <c r="F91" s="266"/>
      <c r="G91" s="266"/>
      <c r="H91" s="266"/>
      <c r="I91" s="266"/>
      <c r="J91" s="267"/>
      <c r="K91" s="263"/>
      <c r="L91" s="264"/>
      <c r="M91" s="264"/>
      <c r="N91" s="264"/>
      <c r="O91" s="264"/>
      <c r="P91" s="264"/>
    </row>
    <row r="92" spans="1:16">
      <c r="A92" s="265"/>
      <c r="B92" s="266"/>
      <c r="C92" s="266"/>
      <c r="D92" s="266"/>
      <c r="E92" s="266"/>
      <c r="F92" s="266"/>
      <c r="G92" s="266"/>
      <c r="H92" s="266"/>
      <c r="I92" s="266"/>
      <c r="J92" s="267"/>
      <c r="K92" s="263"/>
      <c r="L92" s="264"/>
      <c r="M92" s="264"/>
      <c r="N92" s="264"/>
      <c r="O92" s="264"/>
      <c r="P92" s="264"/>
    </row>
    <row r="93" spans="1:16">
      <c r="A93" s="118"/>
      <c r="B93" s="268"/>
      <c r="C93" s="268"/>
      <c r="D93" s="268"/>
      <c r="E93" s="268"/>
      <c r="F93" s="268"/>
      <c r="G93" s="268"/>
      <c r="J93" s="263"/>
      <c r="K93" s="263"/>
      <c r="L93" s="264"/>
      <c r="M93" s="264"/>
      <c r="N93" s="264"/>
      <c r="O93" s="264"/>
      <c r="P93" s="264"/>
    </row>
    <row r="94" spans="1:16">
      <c r="A94" s="118"/>
      <c r="B94" s="268"/>
      <c r="C94" s="268"/>
      <c r="D94" s="268"/>
      <c r="E94" s="268"/>
      <c r="F94" s="268"/>
      <c r="G94" s="268"/>
      <c r="J94" s="263"/>
      <c r="K94" s="263"/>
      <c r="L94" s="264"/>
      <c r="M94" s="264"/>
      <c r="N94" s="264"/>
      <c r="O94" s="264"/>
      <c r="P94" s="264"/>
    </row>
    <row r="95" spans="1:16">
      <c r="A95" s="118"/>
      <c r="B95" s="268"/>
      <c r="C95" s="268"/>
      <c r="D95" s="268"/>
      <c r="E95" s="268"/>
      <c r="F95" s="268"/>
      <c r="G95" s="268"/>
      <c r="J95" s="263"/>
      <c r="K95" s="263"/>
      <c r="L95" s="264"/>
      <c r="M95" s="264"/>
      <c r="N95" s="264"/>
      <c r="O95" s="264"/>
      <c r="P95" s="264"/>
    </row>
    <row r="96" spans="1:16">
      <c r="A96" s="118"/>
      <c r="B96" s="268"/>
      <c r="C96" s="268"/>
      <c r="D96" s="268"/>
      <c r="E96" s="268"/>
      <c r="F96" s="268"/>
      <c r="G96" s="268"/>
      <c r="J96" s="263"/>
      <c r="K96" s="263"/>
      <c r="L96" s="264"/>
      <c r="M96" s="264"/>
      <c r="N96" s="264"/>
      <c r="O96" s="264"/>
      <c r="P96" s="264"/>
    </row>
    <row r="97" spans="1:16">
      <c r="A97" s="118"/>
      <c r="B97" s="268"/>
      <c r="C97" s="268"/>
      <c r="D97" s="268"/>
      <c r="E97" s="268"/>
      <c r="F97" s="268"/>
      <c r="G97" s="268"/>
      <c r="J97" s="263"/>
      <c r="K97" s="263"/>
      <c r="L97" s="264"/>
      <c r="M97" s="264"/>
      <c r="N97" s="264"/>
      <c r="O97" s="264"/>
      <c r="P97" s="264"/>
    </row>
    <row r="98" spans="1:16">
      <c r="A98" s="118"/>
      <c r="B98" s="268"/>
      <c r="C98" s="268"/>
      <c r="D98" s="268"/>
      <c r="E98" s="268"/>
      <c r="F98" s="268"/>
      <c r="G98" s="268"/>
      <c r="J98" s="263"/>
      <c r="K98" s="263"/>
      <c r="L98" s="264"/>
      <c r="M98" s="264"/>
      <c r="N98" s="264"/>
      <c r="O98" s="264"/>
      <c r="P98" s="264"/>
    </row>
    <row r="99" spans="1:16">
      <c r="A99" s="118"/>
      <c r="B99" s="268"/>
      <c r="C99" s="268"/>
      <c r="D99" s="268"/>
      <c r="E99" s="268"/>
      <c r="F99" s="268"/>
      <c r="G99" s="268"/>
      <c r="J99" s="263"/>
      <c r="K99" s="263"/>
      <c r="L99" s="264"/>
      <c r="M99" s="264"/>
      <c r="N99" s="264"/>
      <c r="O99" s="264"/>
      <c r="P99" s="264"/>
    </row>
    <row r="100" spans="1:16">
      <c r="A100" s="118"/>
      <c r="B100" s="268"/>
      <c r="C100" s="268"/>
      <c r="D100" s="268"/>
      <c r="E100" s="268"/>
      <c r="F100" s="268"/>
      <c r="G100" s="268"/>
      <c r="J100" s="263"/>
      <c r="K100" s="263"/>
      <c r="L100" s="264"/>
      <c r="M100" s="264"/>
      <c r="N100" s="264"/>
      <c r="O100" s="264"/>
      <c r="P100" s="264"/>
    </row>
    <row r="101" spans="1:16">
      <c r="A101" s="118"/>
      <c r="B101" s="268"/>
      <c r="C101" s="268"/>
      <c r="D101" s="268"/>
      <c r="E101" s="268"/>
      <c r="F101" s="268"/>
      <c r="G101" s="268"/>
      <c r="J101" s="263"/>
      <c r="K101" s="263"/>
      <c r="L101" s="264"/>
      <c r="M101" s="264"/>
      <c r="N101" s="264"/>
      <c r="O101" s="264"/>
      <c r="P101" s="264"/>
    </row>
    <row r="102" spans="1:16">
      <c r="A102" s="118"/>
      <c r="B102" s="268"/>
      <c r="C102" s="268"/>
      <c r="D102" s="268"/>
      <c r="E102" s="268"/>
      <c r="F102" s="268"/>
      <c r="G102" s="268"/>
      <c r="J102" s="263"/>
      <c r="K102" s="263"/>
      <c r="L102" s="264"/>
      <c r="M102" s="264"/>
      <c r="N102" s="264"/>
      <c r="O102" s="264"/>
      <c r="P102" s="264"/>
    </row>
    <row r="103" spans="1:16">
      <c r="A103" s="118"/>
      <c r="B103" s="268"/>
      <c r="C103" s="268"/>
      <c r="D103" s="268"/>
      <c r="E103" s="268"/>
      <c r="F103" s="268"/>
      <c r="G103" s="268"/>
      <c r="J103" s="263"/>
      <c r="K103" s="263"/>
      <c r="L103" s="264"/>
      <c r="M103" s="264"/>
      <c r="N103" s="264"/>
      <c r="O103" s="264"/>
      <c r="P103" s="264"/>
    </row>
    <row r="104" spans="1:16">
      <c r="A104" s="118"/>
      <c r="B104" s="268"/>
      <c r="C104" s="268"/>
      <c r="D104" s="268"/>
      <c r="E104" s="268"/>
      <c r="F104" s="268"/>
      <c r="G104" s="268"/>
      <c r="J104" s="263"/>
      <c r="K104" s="263"/>
      <c r="L104" s="264"/>
      <c r="M104" s="264"/>
      <c r="N104" s="264"/>
      <c r="O104" s="264"/>
      <c r="P104" s="264"/>
    </row>
    <row r="105" spans="1:16">
      <c r="A105" s="118"/>
      <c r="B105" s="268"/>
      <c r="C105" s="268"/>
      <c r="D105" s="268"/>
      <c r="E105" s="268"/>
      <c r="F105" s="268"/>
      <c r="G105" s="268"/>
      <c r="J105" s="263"/>
      <c r="K105" s="263"/>
      <c r="L105" s="264"/>
      <c r="M105" s="264"/>
      <c r="N105" s="264"/>
      <c r="O105" s="264"/>
      <c r="P105" s="264"/>
    </row>
    <row r="106" spans="1:16">
      <c r="A106" s="118"/>
      <c r="B106" s="268"/>
      <c r="C106" s="268"/>
      <c r="D106" s="268"/>
      <c r="E106" s="268"/>
      <c r="F106" s="268"/>
      <c r="G106" s="268"/>
      <c r="J106" s="263"/>
      <c r="K106" s="263"/>
      <c r="L106" s="264"/>
      <c r="M106" s="264"/>
      <c r="N106" s="264"/>
      <c r="O106" s="264"/>
      <c r="P106" s="264"/>
    </row>
    <row r="107" spans="1:16">
      <c r="A107" s="118"/>
      <c r="B107" s="268"/>
      <c r="C107" s="268"/>
      <c r="D107" s="268"/>
      <c r="E107" s="268"/>
      <c r="F107" s="268"/>
      <c r="G107" s="268"/>
      <c r="J107" s="263"/>
      <c r="K107" s="263"/>
      <c r="L107" s="264"/>
      <c r="M107" s="264"/>
      <c r="N107" s="264"/>
      <c r="O107" s="264"/>
      <c r="P107" s="264"/>
    </row>
    <row r="108" spans="1:16">
      <c r="A108" s="118"/>
      <c r="B108" s="268"/>
      <c r="C108" s="268"/>
      <c r="D108" s="268"/>
      <c r="E108" s="268"/>
      <c r="F108" s="268"/>
      <c r="G108" s="268"/>
      <c r="J108" s="263"/>
      <c r="K108" s="263"/>
      <c r="L108" s="264"/>
      <c r="M108" s="264"/>
      <c r="N108" s="264"/>
      <c r="O108" s="264"/>
      <c r="P108" s="264"/>
    </row>
    <row r="109" spans="1:16">
      <c r="A109" s="118"/>
      <c r="B109" s="268"/>
      <c r="C109" s="268"/>
      <c r="D109" s="268"/>
      <c r="E109" s="268"/>
      <c r="F109" s="268"/>
      <c r="G109" s="268"/>
      <c r="J109" s="263"/>
      <c r="K109" s="263"/>
      <c r="L109" s="264"/>
      <c r="M109" s="264"/>
      <c r="N109" s="264"/>
      <c r="O109" s="264"/>
      <c r="P109" s="264"/>
    </row>
    <row r="110" spans="1:16">
      <c r="A110" s="118"/>
      <c r="B110" s="268"/>
      <c r="C110" s="268"/>
      <c r="D110" s="268"/>
      <c r="E110" s="268"/>
      <c r="F110" s="268"/>
      <c r="G110" s="268"/>
      <c r="J110" s="263"/>
      <c r="K110" s="263"/>
      <c r="L110" s="264"/>
      <c r="M110" s="264"/>
      <c r="N110" s="264"/>
      <c r="O110" s="264"/>
      <c r="P110" s="264"/>
    </row>
    <row r="111" spans="1:16">
      <c r="A111" s="118"/>
      <c r="B111" s="268"/>
      <c r="C111" s="268"/>
      <c r="D111" s="268"/>
      <c r="E111" s="268"/>
      <c r="F111" s="268"/>
      <c r="G111" s="268"/>
      <c r="J111" s="263"/>
      <c r="K111" s="263"/>
      <c r="L111" s="264"/>
      <c r="M111" s="264"/>
      <c r="N111" s="264"/>
      <c r="O111" s="264"/>
      <c r="P111" s="264"/>
    </row>
    <row r="112" spans="1:16">
      <c r="A112" s="118"/>
      <c r="B112" s="268"/>
      <c r="C112" s="268"/>
      <c r="D112" s="268"/>
      <c r="E112" s="268"/>
      <c r="F112" s="268"/>
      <c r="G112" s="268"/>
      <c r="J112" s="263"/>
      <c r="K112" s="263"/>
      <c r="L112" s="264"/>
      <c r="M112" s="264"/>
      <c r="N112" s="264"/>
      <c r="O112" s="264"/>
      <c r="P112" s="264"/>
    </row>
    <row r="113" spans="1:16">
      <c r="A113" s="118"/>
      <c r="B113" s="268"/>
      <c r="C113" s="268"/>
      <c r="D113" s="268"/>
      <c r="E113" s="268"/>
      <c r="F113" s="268"/>
      <c r="G113" s="268"/>
      <c r="J113" s="263"/>
      <c r="K113" s="263"/>
      <c r="L113" s="264"/>
      <c r="M113" s="264"/>
      <c r="N113" s="264"/>
      <c r="O113" s="264"/>
      <c r="P113" s="264"/>
    </row>
    <row r="114" spans="1:16">
      <c r="A114" s="118"/>
      <c r="B114" s="268"/>
      <c r="C114" s="268"/>
      <c r="D114" s="268"/>
      <c r="E114" s="268"/>
      <c r="F114" s="268"/>
      <c r="G114" s="268"/>
      <c r="J114" s="263"/>
      <c r="K114" s="263"/>
      <c r="L114" s="264"/>
      <c r="M114" s="264"/>
      <c r="N114" s="264"/>
      <c r="O114" s="264"/>
      <c r="P114" s="264"/>
    </row>
    <row r="115" spans="1:16">
      <c r="A115" s="118"/>
      <c r="B115" s="268"/>
      <c r="C115" s="268"/>
      <c r="D115" s="268"/>
      <c r="E115" s="268"/>
      <c r="F115" s="268"/>
      <c r="G115" s="268"/>
      <c r="J115" s="263"/>
      <c r="K115" s="263"/>
      <c r="L115" s="264"/>
      <c r="M115" s="264"/>
      <c r="N115" s="264"/>
      <c r="O115" s="264"/>
      <c r="P115" s="264"/>
    </row>
    <row r="116" spans="1:16">
      <c r="A116" s="118"/>
      <c r="B116" s="268"/>
      <c r="C116" s="268"/>
      <c r="D116" s="268"/>
      <c r="E116" s="268"/>
      <c r="F116" s="268"/>
      <c r="G116" s="268"/>
      <c r="J116" s="263"/>
      <c r="K116" s="263"/>
      <c r="L116" s="264"/>
      <c r="M116" s="264"/>
      <c r="N116" s="264"/>
      <c r="O116" s="264"/>
      <c r="P116" s="264"/>
    </row>
    <row r="117" spans="1:16">
      <c r="A117" s="118"/>
      <c r="B117" s="268"/>
      <c r="C117" s="268"/>
      <c r="D117" s="268"/>
      <c r="E117" s="268"/>
      <c r="F117" s="268"/>
      <c r="G117" s="268"/>
      <c r="J117" s="263"/>
      <c r="K117" s="263"/>
      <c r="L117" s="264"/>
      <c r="M117" s="264"/>
      <c r="N117" s="264"/>
      <c r="O117" s="264"/>
      <c r="P117" s="264"/>
    </row>
    <row r="118" spans="1:16">
      <c r="A118" s="118"/>
      <c r="B118" s="268"/>
      <c r="C118" s="268"/>
      <c r="D118" s="268"/>
      <c r="E118" s="268"/>
      <c r="F118" s="268"/>
      <c r="G118" s="268"/>
      <c r="J118" s="263"/>
      <c r="K118" s="263"/>
      <c r="L118" s="264"/>
      <c r="M118" s="264"/>
      <c r="N118" s="264"/>
      <c r="O118" s="264"/>
      <c r="P118" s="264"/>
    </row>
    <row r="119" spans="1:16">
      <c r="A119" s="118"/>
      <c r="B119" s="268"/>
      <c r="C119" s="268"/>
      <c r="D119" s="268"/>
      <c r="E119" s="268"/>
      <c r="F119" s="268"/>
      <c r="G119" s="268"/>
      <c r="J119" s="263"/>
      <c r="K119" s="263"/>
      <c r="L119" s="264"/>
      <c r="M119" s="264"/>
      <c r="N119" s="264"/>
      <c r="O119" s="264"/>
      <c r="P119" s="264"/>
    </row>
    <row r="120" spans="1:16">
      <c r="A120" s="118"/>
      <c r="B120" s="268"/>
      <c r="C120" s="268"/>
      <c r="D120" s="268"/>
      <c r="E120" s="268"/>
      <c r="F120" s="268"/>
      <c r="G120" s="268"/>
      <c r="J120" s="263"/>
      <c r="K120" s="263"/>
      <c r="L120" s="264"/>
      <c r="M120" s="264"/>
      <c r="N120" s="264"/>
      <c r="O120" s="264"/>
      <c r="P120" s="264"/>
    </row>
    <row r="121" spans="1:16">
      <c r="A121" s="118"/>
      <c r="B121" s="268"/>
      <c r="C121" s="268"/>
      <c r="D121" s="268"/>
      <c r="E121" s="268"/>
      <c r="F121" s="268"/>
      <c r="G121" s="268"/>
      <c r="J121" s="263"/>
      <c r="K121" s="263"/>
      <c r="L121" s="264"/>
      <c r="M121" s="264"/>
      <c r="N121" s="264"/>
      <c r="O121" s="264"/>
      <c r="P121" s="264"/>
    </row>
    <row r="122" spans="1:16">
      <c r="A122" s="118"/>
      <c r="B122" s="268"/>
      <c r="C122" s="268"/>
      <c r="D122" s="268"/>
      <c r="E122" s="268"/>
      <c r="F122" s="268"/>
      <c r="G122" s="268"/>
      <c r="J122" s="263"/>
      <c r="K122" s="263"/>
      <c r="L122" s="264"/>
      <c r="M122" s="264"/>
      <c r="N122" s="264"/>
      <c r="O122" s="264"/>
      <c r="P122" s="264"/>
    </row>
    <row r="123" spans="1:16">
      <c r="A123" s="118"/>
      <c r="B123" s="268"/>
      <c r="C123" s="268"/>
      <c r="D123" s="268"/>
      <c r="E123" s="268"/>
      <c r="F123" s="268"/>
      <c r="G123" s="268"/>
      <c r="J123" s="263"/>
      <c r="K123" s="263"/>
      <c r="L123" s="264"/>
      <c r="M123" s="264"/>
      <c r="N123" s="264"/>
      <c r="O123" s="264"/>
      <c r="P123" s="264"/>
    </row>
    <row r="124" spans="1:16">
      <c r="A124" s="118"/>
      <c r="B124" s="268"/>
      <c r="C124" s="268"/>
      <c r="D124" s="268"/>
      <c r="E124" s="268"/>
      <c r="F124" s="268"/>
      <c r="G124" s="268"/>
      <c r="J124" s="263"/>
      <c r="K124" s="263"/>
      <c r="L124" s="264"/>
      <c r="M124" s="264"/>
      <c r="N124" s="264"/>
      <c r="O124" s="264"/>
      <c r="P124" s="264"/>
    </row>
    <row r="125" spans="1:16">
      <c r="A125" s="118"/>
      <c r="B125" s="268"/>
      <c r="C125" s="268"/>
      <c r="D125" s="268"/>
      <c r="E125" s="268"/>
      <c r="F125" s="268"/>
      <c r="G125" s="268"/>
      <c r="J125" s="263"/>
      <c r="K125" s="263"/>
      <c r="L125" s="264"/>
      <c r="M125" s="264"/>
      <c r="N125" s="264"/>
      <c r="O125" s="264"/>
      <c r="P125" s="264"/>
    </row>
    <row r="126" spans="1:16">
      <c r="A126" s="118"/>
      <c r="B126" s="268"/>
      <c r="C126" s="268"/>
      <c r="D126" s="268"/>
      <c r="E126" s="268"/>
      <c r="F126" s="268"/>
      <c r="G126" s="268"/>
      <c r="J126" s="263"/>
      <c r="K126" s="263"/>
      <c r="L126" s="264"/>
      <c r="M126" s="264"/>
      <c r="N126" s="264"/>
      <c r="O126" s="264"/>
      <c r="P126" s="264"/>
    </row>
    <row r="127" spans="1:16">
      <c r="A127" s="118"/>
      <c r="B127" s="268"/>
      <c r="C127" s="268"/>
      <c r="D127" s="268"/>
      <c r="E127" s="268"/>
      <c r="F127" s="268"/>
      <c r="G127" s="268"/>
      <c r="J127" s="263"/>
      <c r="K127" s="263"/>
      <c r="L127" s="264"/>
      <c r="M127" s="264"/>
      <c r="N127" s="264"/>
      <c r="O127" s="264"/>
      <c r="P127" s="264"/>
    </row>
    <row r="128" spans="1:16">
      <c r="A128" s="118"/>
      <c r="B128" s="268"/>
      <c r="C128" s="268"/>
      <c r="D128" s="268"/>
      <c r="E128" s="268"/>
      <c r="F128" s="268"/>
      <c r="G128" s="268"/>
      <c r="J128" s="263"/>
      <c r="K128" s="263"/>
      <c r="L128" s="264"/>
      <c r="M128" s="264"/>
      <c r="N128" s="264"/>
      <c r="O128" s="264"/>
      <c r="P128" s="264"/>
    </row>
    <row r="129" spans="1:16">
      <c r="A129" s="118"/>
      <c r="B129" s="268"/>
      <c r="C129" s="268"/>
      <c r="D129" s="268"/>
      <c r="E129" s="268"/>
      <c r="F129" s="268"/>
      <c r="G129" s="268"/>
      <c r="J129" s="263"/>
      <c r="K129" s="263"/>
      <c r="L129" s="264"/>
      <c r="M129" s="264"/>
      <c r="N129" s="264"/>
      <c r="O129" s="264"/>
      <c r="P129" s="264"/>
    </row>
    <row r="130" spans="1:16">
      <c r="A130" s="118"/>
      <c r="B130" s="268"/>
      <c r="C130" s="268"/>
      <c r="D130" s="268"/>
      <c r="E130" s="268"/>
      <c r="F130" s="268"/>
      <c r="G130" s="268"/>
      <c r="J130" s="263"/>
      <c r="K130" s="263"/>
      <c r="L130" s="264"/>
      <c r="M130" s="264"/>
      <c r="N130" s="264"/>
      <c r="O130" s="264"/>
      <c r="P130" s="264"/>
    </row>
    <row r="131" spans="1:16">
      <c r="A131" s="118"/>
      <c r="B131" s="268"/>
      <c r="C131" s="268"/>
      <c r="D131" s="268"/>
      <c r="E131" s="268"/>
      <c r="F131" s="268"/>
      <c r="G131" s="268"/>
      <c r="J131" s="263"/>
      <c r="K131" s="263"/>
      <c r="L131" s="264"/>
      <c r="M131" s="264"/>
      <c r="N131" s="264"/>
      <c r="O131" s="264"/>
      <c r="P131" s="264"/>
    </row>
    <row r="132" spans="1:16">
      <c r="A132" s="118"/>
      <c r="B132" s="268"/>
      <c r="C132" s="268"/>
      <c r="D132" s="268"/>
      <c r="E132" s="268"/>
      <c r="F132" s="268"/>
      <c r="G132" s="268"/>
      <c r="J132" s="263"/>
      <c r="K132" s="263"/>
      <c r="L132" s="264"/>
      <c r="M132" s="264"/>
      <c r="N132" s="264"/>
      <c r="O132" s="264"/>
      <c r="P132" s="264"/>
    </row>
    <row r="133" spans="1:16">
      <c r="A133" s="118"/>
      <c r="B133" s="268"/>
      <c r="C133" s="268"/>
      <c r="D133" s="268"/>
      <c r="E133" s="268"/>
      <c r="F133" s="268"/>
      <c r="G133" s="268"/>
      <c r="J133" s="263"/>
      <c r="K133" s="263"/>
      <c r="L133" s="264"/>
      <c r="M133" s="264"/>
      <c r="N133" s="264"/>
      <c r="O133" s="264"/>
      <c r="P133" s="264"/>
    </row>
    <row r="134" spans="1:16">
      <c r="A134" s="118"/>
      <c r="B134" s="268"/>
      <c r="C134" s="268"/>
      <c r="D134" s="268"/>
      <c r="E134" s="268"/>
      <c r="F134" s="268"/>
      <c r="G134" s="268"/>
      <c r="J134" s="263"/>
      <c r="K134" s="263"/>
      <c r="L134" s="264"/>
      <c r="M134" s="264"/>
      <c r="N134" s="264"/>
      <c r="O134" s="264"/>
      <c r="P134" s="264"/>
    </row>
    <row r="135" spans="1:16">
      <c r="A135" s="118"/>
      <c r="B135" s="268"/>
      <c r="C135" s="268"/>
      <c r="D135" s="268"/>
      <c r="E135" s="268"/>
      <c r="F135" s="268"/>
      <c r="G135" s="268"/>
      <c r="J135" s="263"/>
      <c r="K135" s="263"/>
      <c r="L135" s="264"/>
      <c r="M135" s="264"/>
      <c r="N135" s="264"/>
      <c r="O135" s="264"/>
      <c r="P135" s="264"/>
    </row>
    <row r="136" spans="1:16">
      <c r="A136" s="118"/>
      <c r="B136" s="268"/>
      <c r="C136" s="268"/>
      <c r="D136" s="268"/>
      <c r="E136" s="268"/>
      <c r="F136" s="268"/>
      <c r="G136" s="268"/>
      <c r="J136" s="263"/>
      <c r="K136" s="263"/>
      <c r="L136" s="264"/>
      <c r="M136" s="264"/>
      <c r="N136" s="264"/>
      <c r="O136" s="264"/>
      <c r="P136" s="264"/>
    </row>
    <row r="137" spans="1:16">
      <c r="A137" s="118"/>
      <c r="B137" s="268"/>
      <c r="C137" s="268"/>
      <c r="D137" s="268"/>
      <c r="E137" s="268"/>
      <c r="F137" s="268"/>
      <c r="G137" s="268"/>
      <c r="J137" s="263"/>
      <c r="K137" s="263"/>
      <c r="L137" s="264"/>
      <c r="M137" s="264"/>
      <c r="N137" s="264"/>
      <c r="O137" s="264"/>
      <c r="P137" s="264"/>
    </row>
    <row r="138" spans="1:16">
      <c r="A138" s="118"/>
      <c r="B138" s="268"/>
      <c r="C138" s="268"/>
      <c r="D138" s="268"/>
      <c r="E138" s="268"/>
      <c r="F138" s="268"/>
      <c r="G138" s="268"/>
      <c r="J138" s="263"/>
      <c r="K138" s="263"/>
      <c r="L138" s="264"/>
      <c r="M138" s="264"/>
      <c r="N138" s="264"/>
      <c r="O138" s="264"/>
      <c r="P138" s="264"/>
    </row>
    <row r="139" spans="1:16">
      <c r="A139" s="118"/>
      <c r="B139" s="268"/>
      <c r="C139" s="268"/>
      <c r="D139" s="268"/>
      <c r="E139" s="268"/>
      <c r="F139" s="268"/>
      <c r="G139" s="268"/>
      <c r="J139" s="263"/>
      <c r="K139" s="263"/>
      <c r="L139" s="264"/>
      <c r="M139" s="264"/>
      <c r="N139" s="264"/>
      <c r="O139" s="264"/>
      <c r="P139" s="264"/>
    </row>
    <row r="140" spans="1:16">
      <c r="A140" s="118"/>
      <c r="B140" s="268"/>
      <c r="C140" s="268"/>
      <c r="D140" s="268"/>
      <c r="E140" s="268"/>
      <c r="F140" s="268"/>
      <c r="G140" s="268"/>
      <c r="J140" s="263"/>
      <c r="K140" s="263"/>
      <c r="L140" s="264"/>
      <c r="M140" s="264"/>
      <c r="N140" s="264"/>
      <c r="O140" s="264"/>
      <c r="P140" s="264"/>
    </row>
    <row r="141" spans="1:16">
      <c r="A141" s="118"/>
      <c r="B141" s="268"/>
      <c r="C141" s="268"/>
      <c r="D141" s="268"/>
      <c r="E141" s="268"/>
      <c r="F141" s="268"/>
      <c r="G141" s="268"/>
      <c r="J141" s="263"/>
      <c r="K141" s="263"/>
      <c r="L141" s="264"/>
      <c r="M141" s="264"/>
      <c r="N141" s="264"/>
      <c r="O141" s="264"/>
      <c r="P141" s="264"/>
    </row>
    <row r="142" spans="1:16">
      <c r="J142" s="263"/>
      <c r="K142" s="263"/>
      <c r="L142" s="264"/>
      <c r="M142" s="264"/>
      <c r="N142" s="264"/>
      <c r="O142" s="264"/>
      <c r="P142" s="264"/>
    </row>
    <row r="143" spans="1:16">
      <c r="J143" s="263"/>
      <c r="K143" s="263"/>
      <c r="L143" s="264"/>
      <c r="M143" s="264"/>
      <c r="N143" s="264"/>
      <c r="O143" s="264"/>
      <c r="P143" s="264"/>
    </row>
    <row r="144" spans="1:16">
      <c r="J144" s="263"/>
      <c r="K144" s="263"/>
      <c r="L144" s="264"/>
      <c r="M144" s="264"/>
      <c r="N144" s="264"/>
      <c r="O144" s="264"/>
      <c r="P144" s="264"/>
    </row>
    <row r="145" spans="10:16">
      <c r="J145" s="263"/>
      <c r="K145" s="263"/>
      <c r="L145" s="264"/>
      <c r="M145" s="264"/>
      <c r="N145" s="264"/>
      <c r="O145" s="264"/>
      <c r="P145" s="264"/>
    </row>
    <row r="146" spans="10:16">
      <c r="J146" s="263"/>
      <c r="K146" s="263"/>
      <c r="L146" s="264"/>
      <c r="M146" s="264"/>
      <c r="N146" s="264"/>
      <c r="O146" s="264"/>
      <c r="P146" s="264"/>
    </row>
    <row r="147" spans="10:16">
      <c r="J147" s="263"/>
      <c r="K147" s="263"/>
      <c r="L147" s="264"/>
      <c r="M147" s="264"/>
      <c r="N147" s="264"/>
      <c r="O147" s="264"/>
      <c r="P147" s="264"/>
    </row>
    <row r="148" spans="10:16">
      <c r="J148" s="263"/>
      <c r="K148" s="263"/>
      <c r="L148" s="264"/>
      <c r="M148" s="264"/>
      <c r="N148" s="264"/>
      <c r="O148" s="264"/>
      <c r="P148" s="264"/>
    </row>
    <row r="149" spans="10:16">
      <c r="J149" s="263"/>
      <c r="K149" s="263"/>
      <c r="L149" s="264"/>
      <c r="M149" s="264"/>
      <c r="N149" s="264"/>
      <c r="O149" s="264"/>
      <c r="P149" s="264"/>
    </row>
    <row r="150" spans="10:16">
      <c r="J150" s="263"/>
      <c r="K150" s="263"/>
      <c r="L150" s="264"/>
      <c r="M150" s="264"/>
      <c r="N150" s="264"/>
      <c r="O150" s="264"/>
      <c r="P150" s="264"/>
    </row>
    <row r="151" spans="10:16">
      <c r="J151" s="263"/>
      <c r="K151" s="263"/>
      <c r="L151" s="264"/>
      <c r="M151" s="264"/>
      <c r="N151" s="264"/>
      <c r="O151" s="264"/>
      <c r="P151" s="264"/>
    </row>
    <row r="152" spans="10:16">
      <c r="J152" s="263"/>
      <c r="K152" s="263"/>
      <c r="L152" s="264"/>
      <c r="M152" s="264"/>
      <c r="N152" s="264"/>
      <c r="O152" s="264"/>
      <c r="P152" s="264"/>
    </row>
    <row r="153" spans="10:16">
      <c r="J153" s="263"/>
      <c r="K153" s="263"/>
      <c r="L153" s="264"/>
      <c r="M153" s="264"/>
      <c r="N153" s="264"/>
      <c r="O153" s="264"/>
      <c r="P153" s="264"/>
    </row>
    <row r="154" spans="10:16">
      <c r="J154" s="263"/>
      <c r="K154" s="263"/>
      <c r="L154" s="264"/>
      <c r="M154" s="264"/>
      <c r="N154" s="264"/>
      <c r="O154" s="264"/>
      <c r="P154" s="264"/>
    </row>
    <row r="155" spans="10:16">
      <c r="J155" s="263"/>
      <c r="K155" s="263"/>
      <c r="L155" s="264"/>
      <c r="M155" s="264"/>
      <c r="N155" s="264"/>
      <c r="O155" s="264"/>
      <c r="P155" s="264"/>
    </row>
    <row r="156" spans="10:16">
      <c r="J156" s="263"/>
      <c r="K156" s="263"/>
      <c r="L156" s="264"/>
      <c r="M156" s="264"/>
      <c r="N156" s="264"/>
      <c r="O156" s="264"/>
      <c r="P156" s="264"/>
    </row>
    <row r="157" spans="10:16">
      <c r="J157" s="263"/>
      <c r="K157" s="263"/>
      <c r="L157" s="264"/>
      <c r="M157" s="264"/>
      <c r="N157" s="264"/>
      <c r="O157" s="264"/>
      <c r="P157" s="264"/>
    </row>
    <row r="158" spans="10:16">
      <c r="J158" s="263"/>
      <c r="K158" s="263"/>
      <c r="L158" s="264"/>
      <c r="M158" s="264"/>
      <c r="N158" s="264"/>
      <c r="O158" s="264"/>
      <c r="P158" s="264"/>
    </row>
    <row r="159" spans="10:16">
      <c r="J159" s="263"/>
      <c r="K159" s="263"/>
      <c r="L159" s="264"/>
      <c r="M159" s="264"/>
      <c r="N159" s="264"/>
      <c r="O159" s="264"/>
      <c r="P159" s="264"/>
    </row>
    <row r="160" spans="10:16">
      <c r="J160" s="263"/>
      <c r="K160" s="263"/>
      <c r="L160" s="264"/>
      <c r="M160" s="264"/>
      <c r="N160" s="264"/>
      <c r="O160" s="264"/>
      <c r="P160" s="264"/>
    </row>
    <row r="161" spans="10:16">
      <c r="J161" s="263"/>
      <c r="K161" s="263"/>
      <c r="L161" s="264"/>
      <c r="M161" s="264"/>
      <c r="N161" s="264"/>
      <c r="O161" s="264"/>
      <c r="P161" s="264"/>
    </row>
    <row r="162" spans="10:16">
      <c r="J162" s="263"/>
      <c r="K162" s="263"/>
      <c r="L162" s="264"/>
      <c r="M162" s="264"/>
      <c r="N162" s="264"/>
      <c r="O162" s="264"/>
      <c r="P162" s="264"/>
    </row>
    <row r="163" spans="10:16">
      <c r="J163" s="263"/>
      <c r="K163" s="263"/>
      <c r="L163" s="264"/>
      <c r="M163" s="264"/>
      <c r="N163" s="264"/>
      <c r="O163" s="264"/>
      <c r="P163" s="264"/>
    </row>
    <row r="164" spans="10:16">
      <c r="J164" s="263"/>
      <c r="K164" s="263"/>
      <c r="L164" s="264"/>
      <c r="M164" s="264"/>
      <c r="N164" s="264"/>
      <c r="O164" s="264"/>
      <c r="P164" s="264"/>
    </row>
    <row r="165" spans="10:16">
      <c r="J165" s="263"/>
      <c r="K165" s="263"/>
      <c r="L165" s="264"/>
      <c r="M165" s="264"/>
      <c r="N165" s="264"/>
      <c r="O165" s="264"/>
      <c r="P165" s="264"/>
    </row>
    <row r="166" spans="10:16">
      <c r="J166" s="263"/>
      <c r="K166" s="263"/>
      <c r="L166" s="264"/>
      <c r="M166" s="264"/>
      <c r="N166" s="264"/>
      <c r="O166" s="264"/>
      <c r="P166" s="264"/>
    </row>
    <row r="167" spans="10:16">
      <c r="J167" s="263"/>
      <c r="K167" s="263"/>
      <c r="L167" s="264"/>
      <c r="M167" s="264"/>
      <c r="N167" s="264"/>
      <c r="O167" s="264"/>
      <c r="P167" s="264"/>
    </row>
    <row r="168" spans="10:16">
      <c r="J168" s="263"/>
      <c r="K168" s="263"/>
      <c r="L168" s="264"/>
      <c r="M168" s="264"/>
      <c r="N168" s="264"/>
      <c r="O168" s="264"/>
      <c r="P168" s="264"/>
    </row>
    <row r="169" spans="10:16">
      <c r="J169" s="263"/>
      <c r="K169" s="263"/>
      <c r="L169" s="264"/>
      <c r="M169" s="264"/>
      <c r="N169" s="264"/>
      <c r="O169" s="264"/>
      <c r="P169" s="264"/>
    </row>
    <row r="170" spans="10:16">
      <c r="J170" s="263"/>
      <c r="K170" s="263"/>
      <c r="L170" s="264"/>
      <c r="M170" s="264"/>
      <c r="N170" s="264"/>
      <c r="O170" s="264"/>
      <c r="P170" s="264"/>
    </row>
    <row r="171" spans="10:16">
      <c r="J171" s="263"/>
      <c r="K171" s="263"/>
      <c r="L171" s="264"/>
      <c r="M171" s="264"/>
      <c r="N171" s="264"/>
      <c r="O171" s="264"/>
      <c r="P171" s="264"/>
    </row>
    <row r="172" spans="10:16">
      <c r="J172" s="263"/>
      <c r="K172" s="263"/>
      <c r="L172" s="264"/>
      <c r="M172" s="264"/>
      <c r="N172" s="264"/>
      <c r="O172" s="264"/>
      <c r="P172" s="264"/>
    </row>
    <row r="173" spans="10:16">
      <c r="J173" s="263"/>
      <c r="K173" s="263"/>
      <c r="L173" s="264"/>
      <c r="M173" s="264"/>
      <c r="N173" s="264"/>
      <c r="O173" s="264"/>
      <c r="P173" s="264"/>
    </row>
    <row r="174" spans="10:16">
      <c r="J174" s="263"/>
      <c r="K174" s="263"/>
      <c r="L174" s="264"/>
      <c r="M174" s="264"/>
      <c r="N174" s="264"/>
      <c r="O174" s="264"/>
      <c r="P174" s="264"/>
    </row>
    <row r="175" spans="10:16">
      <c r="J175" s="263"/>
      <c r="K175" s="263"/>
      <c r="L175" s="264"/>
      <c r="M175" s="264"/>
      <c r="N175" s="264"/>
      <c r="O175" s="264"/>
      <c r="P175" s="264"/>
    </row>
    <row r="176" spans="10:16">
      <c r="J176" s="263"/>
      <c r="K176" s="263"/>
      <c r="L176" s="264"/>
      <c r="M176" s="264"/>
      <c r="N176" s="264"/>
      <c r="O176" s="264"/>
      <c r="P176" s="264"/>
    </row>
    <row r="177" spans="10:16">
      <c r="J177" s="263"/>
      <c r="K177" s="263"/>
      <c r="L177" s="264"/>
      <c r="M177" s="264"/>
      <c r="N177" s="264"/>
      <c r="O177" s="264"/>
      <c r="P177" s="264"/>
    </row>
    <row r="178" spans="10:16">
      <c r="J178" s="263"/>
      <c r="K178" s="263"/>
      <c r="L178" s="264"/>
      <c r="M178" s="264"/>
      <c r="N178" s="264"/>
      <c r="O178" s="264"/>
      <c r="P178" s="264"/>
    </row>
    <row r="179" spans="10:16">
      <c r="J179" s="263"/>
      <c r="K179" s="263"/>
      <c r="L179" s="264"/>
      <c r="M179" s="264"/>
      <c r="N179" s="264"/>
      <c r="O179" s="264"/>
      <c r="P179" s="264"/>
    </row>
    <row r="180" spans="10:16">
      <c r="J180" s="263"/>
      <c r="K180" s="263"/>
      <c r="L180" s="264"/>
      <c r="M180" s="264"/>
      <c r="N180" s="264"/>
      <c r="O180" s="264"/>
      <c r="P180" s="264"/>
    </row>
    <row r="181" spans="10:16">
      <c r="J181" s="263"/>
      <c r="K181" s="263"/>
      <c r="L181" s="264"/>
      <c r="M181" s="264"/>
      <c r="N181" s="264"/>
      <c r="O181" s="264"/>
      <c r="P181" s="264"/>
    </row>
    <row r="182" spans="10:16">
      <c r="J182" s="263"/>
      <c r="K182" s="263"/>
      <c r="L182" s="264"/>
      <c r="M182" s="264"/>
      <c r="N182" s="264"/>
      <c r="O182" s="264"/>
      <c r="P182" s="264"/>
    </row>
    <row r="183" spans="10:16">
      <c r="J183" s="263"/>
      <c r="K183" s="263"/>
      <c r="L183" s="264"/>
      <c r="M183" s="264"/>
      <c r="N183" s="264"/>
      <c r="O183" s="264"/>
      <c r="P183" s="264"/>
    </row>
    <row r="184" spans="10:16">
      <c r="J184" s="263"/>
      <c r="K184" s="263"/>
      <c r="L184" s="264"/>
      <c r="M184" s="264"/>
      <c r="N184" s="264"/>
      <c r="O184" s="264"/>
      <c r="P184" s="264"/>
    </row>
    <row r="185" spans="10:16">
      <c r="J185" s="263"/>
      <c r="K185" s="263"/>
      <c r="L185" s="264"/>
      <c r="M185" s="264"/>
      <c r="N185" s="264"/>
      <c r="O185" s="264"/>
      <c r="P185" s="264"/>
    </row>
    <row r="186" spans="10:16">
      <c r="J186" s="263"/>
      <c r="K186" s="263"/>
      <c r="L186" s="264"/>
      <c r="M186" s="264"/>
      <c r="N186" s="264"/>
      <c r="O186" s="264"/>
      <c r="P186" s="264"/>
    </row>
    <row r="187" spans="10:16">
      <c r="J187" s="263"/>
      <c r="K187" s="263"/>
      <c r="L187" s="264"/>
      <c r="M187" s="264"/>
      <c r="N187" s="264"/>
      <c r="O187" s="264"/>
      <c r="P187" s="264"/>
    </row>
    <row r="188" spans="10:16">
      <c r="J188" s="263"/>
      <c r="K188" s="263"/>
      <c r="L188" s="264"/>
      <c r="M188" s="264"/>
      <c r="N188" s="264"/>
      <c r="O188" s="264"/>
      <c r="P188" s="264"/>
    </row>
    <row r="189" spans="10:16">
      <c r="J189" s="263"/>
      <c r="K189" s="263"/>
      <c r="L189" s="264"/>
      <c r="M189" s="264"/>
      <c r="N189" s="264"/>
      <c r="O189" s="264"/>
      <c r="P189" s="264"/>
    </row>
    <row r="190" spans="10:16">
      <c r="J190" s="263"/>
      <c r="K190" s="263"/>
      <c r="L190" s="264"/>
      <c r="M190" s="264"/>
      <c r="N190" s="264"/>
      <c r="O190" s="264"/>
      <c r="P190" s="264"/>
    </row>
    <row r="191" spans="10:16">
      <c r="J191" s="263"/>
      <c r="K191" s="263"/>
      <c r="L191" s="264"/>
      <c r="M191" s="264"/>
      <c r="N191" s="264"/>
      <c r="O191" s="264"/>
      <c r="P191" s="264"/>
    </row>
    <row r="192" spans="10:16">
      <c r="J192" s="263"/>
      <c r="K192" s="263"/>
      <c r="L192" s="264"/>
      <c r="M192" s="264"/>
      <c r="N192" s="264"/>
      <c r="O192" s="264"/>
      <c r="P192" s="264"/>
    </row>
    <row r="193" spans="1:17">
      <c r="J193" s="263"/>
      <c r="K193" s="263"/>
      <c r="L193" s="264"/>
      <c r="M193" s="264"/>
      <c r="N193" s="264"/>
      <c r="O193" s="264"/>
      <c r="P193" s="264"/>
    </row>
    <row r="194" spans="1:17">
      <c r="J194" s="263"/>
      <c r="K194" s="263"/>
      <c r="L194" s="264"/>
      <c r="M194" s="264"/>
      <c r="N194" s="264"/>
      <c r="O194" s="264"/>
      <c r="P194" s="264"/>
    </row>
    <row r="195" spans="1:17">
      <c r="J195" s="263"/>
      <c r="K195" s="263"/>
      <c r="L195" s="264"/>
      <c r="M195" s="264"/>
      <c r="N195" s="264"/>
      <c r="O195" s="264"/>
      <c r="P195" s="264"/>
    </row>
    <row r="196" spans="1:17">
      <c r="J196" s="263"/>
      <c r="K196" s="263"/>
      <c r="L196" s="264"/>
      <c r="M196" s="264"/>
      <c r="N196" s="264"/>
      <c r="O196" s="264"/>
      <c r="P196" s="264"/>
    </row>
    <row r="197" spans="1:17">
      <c r="J197" s="263"/>
      <c r="K197" s="263"/>
      <c r="L197" s="264"/>
      <c r="M197" s="264"/>
      <c r="N197" s="264"/>
      <c r="O197" s="264"/>
      <c r="P197" s="264"/>
    </row>
    <row r="198" spans="1:17">
      <c r="J198" s="263"/>
      <c r="K198" s="263"/>
      <c r="L198" s="264"/>
      <c r="M198" s="264"/>
      <c r="N198" s="264"/>
      <c r="O198" s="264"/>
      <c r="P198" s="264"/>
    </row>
    <row r="199" spans="1:17">
      <c r="J199" s="263"/>
      <c r="K199" s="263"/>
      <c r="L199" s="264"/>
      <c r="M199" s="264"/>
      <c r="N199" s="264"/>
      <c r="O199" s="264"/>
      <c r="P199" s="264"/>
    </row>
    <row r="200" spans="1:17" s="28" customFormat="1" ht="12.75" customHeight="1">
      <c r="A200" s="388" t="s">
        <v>397</v>
      </c>
      <c r="B200" s="388" t="s">
        <v>396</v>
      </c>
      <c r="C200" s="29"/>
      <c r="D200" s="390"/>
      <c r="E200" s="390"/>
      <c r="F200" s="390"/>
      <c r="G200" s="390"/>
      <c r="H200" s="390"/>
      <c r="I200" s="390"/>
      <c r="J200" s="391"/>
      <c r="K200" s="391"/>
      <c r="L200" s="391"/>
      <c r="M200" s="391"/>
      <c r="N200" s="391"/>
      <c r="O200" s="391"/>
      <c r="P200" s="391"/>
      <c r="Q200" s="29"/>
    </row>
    <row r="201" spans="1:17" s="28" customFormat="1" ht="12.75" customHeight="1">
      <c r="A201" s="389" t="s">
        <v>411</v>
      </c>
      <c r="B201" s="389" t="s">
        <v>398</v>
      </c>
      <c r="C201" s="29"/>
      <c r="D201" s="390"/>
      <c r="E201" s="29"/>
      <c r="F201" s="390"/>
      <c r="G201" s="390"/>
      <c r="H201" s="390"/>
      <c r="I201" s="390"/>
      <c r="J201" s="391"/>
      <c r="K201" s="390"/>
      <c r="L201" s="390"/>
      <c r="M201" s="390"/>
      <c r="N201" s="390"/>
      <c r="O201" s="390"/>
      <c r="P201" s="390"/>
      <c r="Q201" s="29"/>
    </row>
    <row r="202" spans="1:17" s="28" customFormat="1" ht="12.75" customHeight="1">
      <c r="A202" s="389"/>
      <c r="B202" s="389"/>
      <c r="C202" s="29"/>
      <c r="D202" s="390"/>
      <c r="E202" s="29"/>
      <c r="F202" s="390"/>
      <c r="G202" s="390"/>
      <c r="H202" s="390"/>
      <c r="I202" s="390"/>
      <c r="J202" s="390"/>
      <c r="K202" s="390"/>
      <c r="L202" s="390"/>
      <c r="M202" s="390"/>
      <c r="N202" s="390"/>
      <c r="O202" s="390"/>
      <c r="P202" s="390"/>
      <c r="Q202" s="29"/>
    </row>
    <row r="203" spans="1:17" s="28" customFormat="1" ht="12.75" customHeight="1">
      <c r="A203" s="389"/>
      <c r="B203" s="389"/>
      <c r="C203" s="29"/>
      <c r="D203" s="390"/>
      <c r="E203" s="29"/>
      <c r="F203" s="390"/>
      <c r="G203" s="390"/>
      <c r="H203" s="390"/>
      <c r="I203" s="390"/>
      <c r="J203" s="390"/>
      <c r="K203" s="390"/>
      <c r="L203" s="390"/>
      <c r="M203" s="390"/>
      <c r="N203" s="390"/>
      <c r="O203" s="390"/>
      <c r="P203" s="390"/>
      <c r="Q203" s="29"/>
    </row>
    <row r="204" spans="1:17" s="28" customFormat="1" ht="12.75" customHeight="1">
      <c r="A204" s="389"/>
      <c r="B204" s="389"/>
      <c r="C204" s="29"/>
      <c r="D204" s="390"/>
      <c r="E204" s="29"/>
      <c r="F204" s="390"/>
      <c r="G204" s="390"/>
      <c r="H204" s="390"/>
      <c r="I204" s="390"/>
      <c r="J204" s="390"/>
      <c r="K204" s="390"/>
      <c r="L204" s="390"/>
      <c r="M204" s="390"/>
      <c r="N204" s="390"/>
      <c r="O204" s="390"/>
      <c r="P204" s="390"/>
      <c r="Q204" s="29"/>
    </row>
    <row r="205" spans="1:17" s="28" customFormat="1" ht="12.75" customHeight="1">
      <c r="A205" s="389"/>
      <c r="B205" s="389"/>
      <c r="C205" s="29"/>
      <c r="D205" s="390"/>
      <c r="E205" s="29"/>
      <c r="F205" s="390"/>
      <c r="G205" s="390"/>
      <c r="H205" s="390"/>
      <c r="I205" s="390"/>
      <c r="J205" s="390"/>
      <c r="K205" s="390"/>
      <c r="L205" s="390"/>
      <c r="M205" s="390"/>
      <c r="N205" s="390"/>
      <c r="O205" s="390"/>
      <c r="P205" s="390"/>
      <c r="Q205" s="29"/>
    </row>
    <row r="206" spans="1:17" s="28" customFormat="1" ht="12.75" customHeight="1">
      <c r="A206" s="389"/>
      <c r="B206" s="389"/>
      <c r="C206" s="29"/>
      <c r="D206" s="390"/>
      <c r="E206" s="29"/>
      <c r="F206" s="29"/>
      <c r="G206" s="390"/>
      <c r="H206" s="390"/>
      <c r="I206" s="390"/>
      <c r="J206" s="390"/>
      <c r="K206" s="390"/>
      <c r="L206" s="390"/>
      <c r="M206" s="29"/>
      <c r="N206" s="29"/>
      <c r="O206" s="29"/>
      <c r="P206" s="29"/>
      <c r="Q206" s="29"/>
    </row>
    <row r="207" spans="1:17" s="28" customFormat="1" ht="12.75" customHeight="1">
      <c r="A207" s="389"/>
      <c r="B207" s="389"/>
      <c r="C207" s="29"/>
      <c r="D207" s="390"/>
      <c r="E207" s="29"/>
      <c r="F207" s="29"/>
      <c r="G207" s="390"/>
      <c r="H207" s="390"/>
      <c r="I207" s="390"/>
      <c r="J207" s="390"/>
      <c r="K207" s="390"/>
      <c r="L207" s="390"/>
      <c r="M207" s="29"/>
      <c r="N207" s="29"/>
      <c r="O207" s="29"/>
      <c r="P207" s="29"/>
      <c r="Q207" s="29"/>
    </row>
    <row r="208" spans="1:17" s="28" customFormat="1" ht="12.75" customHeight="1">
      <c r="A208" s="389"/>
      <c r="B208" s="389"/>
      <c r="C208" s="29"/>
      <c r="D208" s="390"/>
      <c r="E208" s="29"/>
      <c r="F208" s="29"/>
      <c r="G208" s="390"/>
      <c r="H208" s="390"/>
      <c r="I208" s="390"/>
      <c r="J208" s="390"/>
      <c r="K208" s="390"/>
      <c r="L208" s="390"/>
      <c r="M208" s="29"/>
      <c r="N208" s="29"/>
      <c r="O208" s="29"/>
      <c r="P208" s="29"/>
      <c r="Q208" s="29"/>
    </row>
    <row r="209" spans="1:17" s="28" customFormat="1" ht="12.75" customHeight="1">
      <c r="A209" s="389"/>
      <c r="B209" s="389"/>
      <c r="C209" s="29"/>
      <c r="D209" s="390"/>
      <c r="E209" s="29"/>
      <c r="F209" s="29"/>
      <c r="G209" s="390"/>
      <c r="H209" s="390"/>
      <c r="I209" s="390"/>
      <c r="J209" s="390"/>
      <c r="K209" s="390"/>
      <c r="L209" s="390"/>
      <c r="M209" s="29"/>
      <c r="N209" s="29"/>
      <c r="O209" s="29"/>
      <c r="P209" s="29"/>
      <c r="Q209" s="29"/>
    </row>
    <row r="210" spans="1:17" s="28" customFormat="1" ht="12.75" customHeight="1">
      <c r="A210" s="389"/>
      <c r="B210" s="389"/>
      <c r="C210" s="29"/>
      <c r="D210" s="390"/>
      <c r="E210" s="29"/>
      <c r="F210" s="29"/>
      <c r="G210" s="390"/>
      <c r="H210" s="390"/>
      <c r="I210" s="390"/>
      <c r="J210" s="390"/>
      <c r="K210" s="390"/>
      <c r="L210" s="390"/>
      <c r="M210" s="29"/>
      <c r="N210" s="29"/>
      <c r="O210" s="29"/>
      <c r="P210" s="29"/>
      <c r="Q210" s="29"/>
    </row>
    <row r="211" spans="1:17" s="28" customFormat="1" ht="12.75" customHeight="1">
      <c r="B211" s="389"/>
      <c r="C211" s="390"/>
      <c r="D211" s="390"/>
      <c r="E211" s="29"/>
      <c r="F211" s="29"/>
      <c r="G211" s="390"/>
      <c r="H211" s="390"/>
      <c r="I211" s="390"/>
      <c r="J211" s="390"/>
      <c r="K211" s="390"/>
      <c r="L211" s="390"/>
      <c r="M211" s="29"/>
      <c r="N211" s="29"/>
      <c r="O211" s="29"/>
      <c r="P211" s="29"/>
      <c r="Q211" s="29"/>
    </row>
    <row r="212" spans="1:17">
      <c r="J212" s="263"/>
      <c r="K212" s="263"/>
      <c r="L212" s="264"/>
      <c r="M212" s="264"/>
      <c r="N212" s="264"/>
      <c r="O212" s="264"/>
      <c r="P212" s="264"/>
    </row>
    <row r="213" spans="1:17">
      <c r="J213" s="263"/>
      <c r="K213" s="263"/>
      <c r="L213" s="264"/>
      <c r="M213" s="264"/>
      <c r="N213" s="264"/>
      <c r="O213" s="264"/>
      <c r="P213" s="264"/>
    </row>
    <row r="214" spans="1:17">
      <c r="J214" s="263"/>
      <c r="K214" s="263"/>
      <c r="L214" s="264"/>
      <c r="M214" s="264"/>
      <c r="N214" s="264"/>
      <c r="O214" s="264"/>
      <c r="P214" s="264"/>
    </row>
    <row r="215" spans="1:17">
      <c r="J215" s="263"/>
      <c r="K215" s="263"/>
      <c r="L215" s="264"/>
      <c r="M215" s="264"/>
      <c r="N215" s="264"/>
      <c r="O215" s="264"/>
      <c r="P215" s="264"/>
    </row>
    <row r="216" spans="1:17">
      <c r="J216" s="263"/>
      <c r="K216" s="263"/>
      <c r="L216" s="264"/>
      <c r="M216" s="264"/>
      <c r="N216" s="264"/>
      <c r="O216" s="264"/>
      <c r="P216" s="264"/>
    </row>
    <row r="217" spans="1:17">
      <c r="J217" s="263"/>
      <c r="K217" s="263"/>
      <c r="L217" s="264"/>
      <c r="M217" s="264"/>
      <c r="N217" s="264"/>
      <c r="O217" s="264"/>
      <c r="P217" s="264"/>
    </row>
    <row r="218" spans="1:17">
      <c r="J218" s="263"/>
      <c r="K218" s="263"/>
      <c r="L218" s="264"/>
      <c r="M218" s="264"/>
      <c r="N218" s="264"/>
      <c r="O218" s="264"/>
      <c r="P218" s="264"/>
    </row>
    <row r="219" spans="1:17">
      <c r="J219" s="263"/>
      <c r="K219" s="263"/>
      <c r="L219" s="264"/>
      <c r="M219" s="264"/>
      <c r="N219" s="264"/>
      <c r="O219" s="264"/>
      <c r="P219" s="264"/>
    </row>
    <row r="220" spans="1:17">
      <c r="J220" s="263"/>
      <c r="K220" s="263"/>
      <c r="L220" s="264"/>
      <c r="M220" s="264"/>
      <c r="N220" s="264"/>
      <c r="O220" s="264"/>
      <c r="P220" s="264"/>
    </row>
    <row r="221" spans="1:17">
      <c r="J221" s="263"/>
      <c r="K221" s="263"/>
      <c r="L221" s="264"/>
      <c r="M221" s="264"/>
      <c r="N221" s="264"/>
      <c r="O221" s="264"/>
      <c r="P221" s="264"/>
    </row>
    <row r="222" spans="1:17">
      <c r="J222" s="263"/>
      <c r="K222" s="263"/>
      <c r="L222" s="264"/>
      <c r="M222" s="264"/>
      <c r="N222" s="264"/>
      <c r="O222" s="264"/>
      <c r="P222" s="264"/>
    </row>
    <row r="223" spans="1:17">
      <c r="J223" s="263"/>
      <c r="K223" s="263"/>
      <c r="L223" s="264"/>
      <c r="M223" s="264"/>
      <c r="N223" s="264"/>
      <c r="O223" s="264"/>
      <c r="P223" s="264"/>
    </row>
    <row r="224" spans="1:17">
      <c r="J224" s="263"/>
      <c r="K224" s="263"/>
      <c r="L224" s="264"/>
      <c r="M224" s="264"/>
      <c r="N224" s="264"/>
      <c r="O224" s="264"/>
      <c r="P224" s="264"/>
    </row>
    <row r="225" spans="10:16">
      <c r="J225" s="263"/>
      <c r="K225" s="263"/>
      <c r="L225" s="264"/>
      <c r="M225" s="264"/>
      <c r="N225" s="264"/>
      <c r="O225" s="264"/>
      <c r="P225" s="264"/>
    </row>
    <row r="226" spans="10:16">
      <c r="J226" s="263"/>
      <c r="K226" s="263"/>
      <c r="L226" s="264"/>
      <c r="M226" s="264"/>
      <c r="N226" s="264"/>
      <c r="O226" s="264"/>
      <c r="P226" s="264"/>
    </row>
    <row r="227" spans="10:16">
      <c r="J227" s="263"/>
      <c r="K227" s="263"/>
      <c r="L227" s="264"/>
      <c r="M227" s="264"/>
      <c r="N227" s="264"/>
      <c r="O227" s="264"/>
      <c r="P227" s="264"/>
    </row>
    <row r="228" spans="10:16">
      <c r="J228" s="263"/>
      <c r="K228" s="263"/>
      <c r="L228" s="264"/>
      <c r="M228" s="264"/>
      <c r="N228" s="264"/>
      <c r="O228" s="264"/>
      <c r="P228" s="264"/>
    </row>
    <row r="229" spans="10:16">
      <c r="J229" s="263"/>
      <c r="K229" s="263"/>
      <c r="L229" s="264"/>
      <c r="M229" s="264"/>
      <c r="N229" s="264"/>
      <c r="O229" s="264"/>
      <c r="P229" s="264"/>
    </row>
    <row r="230" spans="10:16">
      <c r="J230" s="263"/>
      <c r="K230" s="263"/>
      <c r="L230" s="264"/>
      <c r="M230" s="264"/>
      <c r="N230" s="264"/>
      <c r="O230" s="264"/>
      <c r="P230" s="264"/>
    </row>
    <row r="231" spans="10:16">
      <c r="J231" s="263"/>
      <c r="K231" s="263"/>
      <c r="L231" s="264"/>
      <c r="M231" s="264"/>
      <c r="N231" s="264"/>
      <c r="O231" s="264"/>
      <c r="P231" s="264"/>
    </row>
    <row r="232" spans="10:16">
      <c r="J232" s="263"/>
      <c r="K232" s="263"/>
      <c r="L232" s="264"/>
      <c r="M232" s="264"/>
      <c r="N232" s="264"/>
      <c r="O232" s="264"/>
      <c r="P232" s="264"/>
    </row>
    <row r="233" spans="10:16">
      <c r="J233" s="263"/>
      <c r="K233" s="263"/>
      <c r="L233" s="264"/>
      <c r="M233" s="264"/>
      <c r="N233" s="264"/>
      <c r="O233" s="264"/>
      <c r="P233" s="264"/>
    </row>
    <row r="234" spans="10:16">
      <c r="J234" s="263"/>
      <c r="K234" s="263"/>
      <c r="L234" s="264"/>
      <c r="M234" s="264"/>
      <c r="N234" s="264"/>
      <c r="O234" s="264"/>
      <c r="P234" s="264"/>
    </row>
    <row r="235" spans="10:16">
      <c r="J235" s="263"/>
      <c r="K235" s="263"/>
      <c r="L235" s="264"/>
      <c r="M235" s="264"/>
      <c r="N235" s="264"/>
      <c r="O235" s="264"/>
      <c r="P235" s="264"/>
    </row>
    <row r="236" spans="10:16">
      <c r="J236" s="263"/>
      <c r="K236" s="263"/>
      <c r="L236" s="264"/>
      <c r="M236" s="264"/>
      <c r="N236" s="264"/>
      <c r="O236" s="264"/>
      <c r="P236" s="264"/>
    </row>
    <row r="237" spans="10:16">
      <c r="J237" s="263"/>
      <c r="K237" s="263"/>
      <c r="L237" s="264"/>
      <c r="M237" s="264"/>
      <c r="N237" s="264"/>
      <c r="O237" s="264"/>
      <c r="P237" s="264"/>
    </row>
    <row r="238" spans="10:16">
      <c r="J238" s="263"/>
      <c r="K238" s="263"/>
      <c r="L238" s="264"/>
      <c r="M238" s="264"/>
      <c r="N238" s="264"/>
      <c r="O238" s="264"/>
      <c r="P238" s="264"/>
    </row>
    <row r="239" spans="10:16">
      <c r="J239" s="263"/>
      <c r="K239" s="263"/>
      <c r="L239" s="264"/>
      <c r="M239" s="264"/>
      <c r="N239" s="264"/>
      <c r="O239" s="264"/>
      <c r="P239" s="264"/>
    </row>
    <row r="240" spans="10:16">
      <c r="J240" s="263"/>
      <c r="K240" s="263"/>
      <c r="L240" s="264"/>
      <c r="M240" s="264"/>
      <c r="N240" s="264"/>
      <c r="O240" s="264"/>
      <c r="P240" s="264"/>
    </row>
    <row r="241" spans="10:16">
      <c r="J241" s="263"/>
      <c r="K241" s="263"/>
      <c r="L241" s="264"/>
      <c r="M241" s="264"/>
      <c r="N241" s="264"/>
      <c r="O241" s="264"/>
      <c r="P241" s="264"/>
    </row>
    <row r="242" spans="10:16">
      <c r="J242" s="263"/>
      <c r="K242" s="263"/>
      <c r="L242" s="264"/>
      <c r="M242" s="264"/>
      <c r="N242" s="264"/>
      <c r="O242" s="264"/>
      <c r="P242" s="264"/>
    </row>
    <row r="243" spans="10:16">
      <c r="J243" s="263"/>
      <c r="K243" s="263"/>
      <c r="L243" s="264"/>
      <c r="M243" s="264"/>
      <c r="N243" s="264"/>
      <c r="O243" s="264"/>
      <c r="P243" s="264"/>
    </row>
    <row r="244" spans="10:16">
      <c r="J244" s="263"/>
      <c r="K244" s="263"/>
      <c r="L244" s="264"/>
      <c r="M244" s="264"/>
      <c r="N244" s="264"/>
      <c r="O244" s="264"/>
      <c r="P244" s="264"/>
    </row>
    <row r="245" spans="10:16">
      <c r="J245" s="263"/>
      <c r="K245" s="263"/>
      <c r="L245" s="264"/>
      <c r="M245" s="264"/>
      <c r="N245" s="264"/>
      <c r="O245" s="264"/>
      <c r="P245" s="264"/>
    </row>
    <row r="246" spans="10:16">
      <c r="J246" s="263"/>
      <c r="K246" s="263"/>
      <c r="L246" s="264"/>
      <c r="M246" s="264"/>
      <c r="N246" s="264"/>
      <c r="O246" s="264"/>
      <c r="P246" s="264"/>
    </row>
    <row r="247" spans="10:16">
      <c r="J247" s="263"/>
      <c r="K247" s="263"/>
      <c r="L247" s="264"/>
      <c r="M247" s="264"/>
      <c r="N247" s="264"/>
      <c r="O247" s="264"/>
      <c r="P247" s="264"/>
    </row>
    <row r="248" spans="10:16">
      <c r="J248" s="263"/>
      <c r="K248" s="263"/>
      <c r="L248" s="264"/>
      <c r="M248" s="264"/>
      <c r="N248" s="264"/>
      <c r="O248" s="264"/>
      <c r="P248" s="264"/>
    </row>
    <row r="249" spans="10:16">
      <c r="J249" s="263"/>
      <c r="K249" s="263"/>
      <c r="L249" s="264"/>
      <c r="M249" s="264"/>
      <c r="N249" s="264"/>
      <c r="O249" s="264"/>
      <c r="P249" s="264"/>
    </row>
    <row r="250" spans="10:16">
      <c r="J250" s="263"/>
      <c r="K250" s="263"/>
      <c r="L250" s="264"/>
      <c r="M250" s="264"/>
      <c r="N250" s="264"/>
      <c r="O250" s="264"/>
      <c r="P250" s="264"/>
    </row>
    <row r="251" spans="10:16">
      <c r="J251" s="263"/>
      <c r="K251" s="263"/>
      <c r="L251" s="264"/>
      <c r="M251" s="264"/>
      <c r="N251" s="264"/>
      <c r="O251" s="264"/>
      <c r="P251" s="264"/>
    </row>
    <row r="252" spans="10:16">
      <c r="J252" s="263"/>
      <c r="K252" s="263"/>
      <c r="L252" s="264"/>
      <c r="M252" s="264"/>
      <c r="N252" s="264"/>
      <c r="O252" s="264"/>
      <c r="P252" s="264"/>
    </row>
    <row r="253" spans="10:16">
      <c r="J253" s="263"/>
      <c r="K253" s="263"/>
      <c r="L253" s="264"/>
      <c r="M253" s="264"/>
      <c r="N253" s="264"/>
      <c r="O253" s="264"/>
      <c r="P253" s="264"/>
    </row>
    <row r="254" spans="10:16">
      <c r="J254" s="263"/>
      <c r="K254" s="263"/>
      <c r="L254" s="264"/>
      <c r="M254" s="264"/>
      <c r="N254" s="264"/>
      <c r="O254" s="264"/>
      <c r="P254" s="264"/>
    </row>
    <row r="255" spans="10:16">
      <c r="J255" s="263"/>
      <c r="K255" s="263"/>
      <c r="L255" s="264"/>
      <c r="M255" s="264"/>
      <c r="N255" s="264"/>
      <c r="O255" s="264"/>
      <c r="P255" s="264"/>
    </row>
    <row r="256" spans="10:16">
      <c r="J256" s="263"/>
      <c r="K256" s="263"/>
      <c r="L256" s="264"/>
      <c r="M256" s="264"/>
      <c r="N256" s="264"/>
      <c r="O256" s="264"/>
      <c r="P256" s="264"/>
    </row>
    <row r="257" spans="10:16">
      <c r="J257" s="263"/>
      <c r="K257" s="263"/>
      <c r="L257" s="264"/>
      <c r="M257" s="264"/>
      <c r="N257" s="264"/>
      <c r="O257" s="264"/>
      <c r="P257" s="264"/>
    </row>
    <row r="258" spans="10:16">
      <c r="J258" s="263"/>
      <c r="K258" s="263"/>
      <c r="L258" s="264"/>
      <c r="M258" s="264"/>
      <c r="N258" s="264"/>
      <c r="O258" s="264"/>
      <c r="P258" s="264"/>
    </row>
    <row r="259" spans="10:16">
      <c r="J259" s="263"/>
      <c r="K259" s="263"/>
      <c r="L259" s="264"/>
      <c r="M259" s="264"/>
      <c r="N259" s="264"/>
      <c r="O259" s="264"/>
      <c r="P259" s="264"/>
    </row>
    <row r="260" spans="10:16">
      <c r="J260" s="263"/>
      <c r="K260" s="263"/>
      <c r="L260" s="264"/>
      <c r="M260" s="264"/>
      <c r="N260" s="264"/>
      <c r="O260" s="264"/>
      <c r="P260" s="264"/>
    </row>
    <row r="261" spans="10:16">
      <c r="J261" s="263"/>
      <c r="K261" s="263"/>
      <c r="L261" s="264"/>
      <c r="M261" s="264"/>
      <c r="N261" s="264"/>
      <c r="O261" s="264"/>
      <c r="P261" s="264"/>
    </row>
    <row r="262" spans="10:16">
      <c r="J262" s="263"/>
      <c r="K262" s="263"/>
      <c r="L262" s="264"/>
      <c r="M262" s="264"/>
      <c r="N262" s="264"/>
      <c r="O262" s="264"/>
      <c r="P262" s="264"/>
    </row>
    <row r="263" spans="10:16">
      <c r="J263" s="263"/>
      <c r="K263" s="263"/>
      <c r="L263" s="264"/>
      <c r="M263" s="264"/>
      <c r="N263" s="264"/>
      <c r="O263" s="264"/>
      <c r="P263" s="264"/>
    </row>
    <row r="264" spans="10:16">
      <c r="J264" s="263"/>
      <c r="K264" s="263"/>
      <c r="L264" s="264"/>
      <c r="M264" s="264"/>
      <c r="N264" s="264"/>
      <c r="O264" s="264"/>
      <c r="P264" s="264"/>
    </row>
  </sheetData>
  <mergeCells count="7">
    <mergeCell ref="D88:H88"/>
    <mergeCell ref="D89:H89"/>
    <mergeCell ref="A1:I1"/>
    <mergeCell ref="B4:C4"/>
    <mergeCell ref="B7:C7"/>
    <mergeCell ref="H86:H87"/>
    <mergeCell ref="I86:I87"/>
  </mergeCells>
  <conditionalFormatting sqref="C12">
    <cfRule type="cellIs" dxfId="14" priority="11" stopIfTrue="1" operator="equal">
      <formula>"不能满足材料起定量"</formula>
    </cfRule>
  </conditionalFormatting>
  <conditionalFormatting sqref="A17 A15">
    <cfRule type="cellIs" dxfId="13" priority="10" stopIfTrue="1" operator="equal">
      <formula>"产能不够需要多套注塑模具"</formula>
    </cfRule>
  </conditionalFormatting>
  <conditionalFormatting sqref="B13">
    <cfRule type="cellIs" dxfId="12" priority="9" stopIfTrue="1" operator="lessThan">
      <formula>$B$10</formula>
    </cfRule>
  </conditionalFormatting>
  <conditionalFormatting sqref="E79:E81 E86">
    <cfRule type="expression" dxfId="11" priority="7" stopIfTrue="1">
      <formula>$B$40&gt;0</formula>
    </cfRule>
    <cfRule type="expression" dxfId="10" priority="8" stopIfTrue="1">
      <formula>$B$47&gt;0</formula>
    </cfRule>
  </conditionalFormatting>
  <conditionalFormatting sqref="B26:I26">
    <cfRule type="cellIs" dxfId="9" priority="6" stopIfTrue="1" operator="greaterThan">
      <formula>B34</formula>
    </cfRule>
  </conditionalFormatting>
  <conditionalFormatting sqref="B73:I73">
    <cfRule type="cellIs" dxfId="8" priority="5" stopIfTrue="1" operator="between">
      <formula>0.01</formula>
      <formula>0.12</formula>
    </cfRule>
  </conditionalFormatting>
  <conditionalFormatting sqref="B73:I73">
    <cfRule type="cellIs" dxfId="7" priority="4" stopIfTrue="1" operator="lessThan">
      <formula>0</formula>
    </cfRule>
  </conditionalFormatting>
  <conditionalFormatting sqref="I50:I57">
    <cfRule type="cellIs" dxfId="6" priority="3" stopIfTrue="1" operator="lessThanOrEqual">
      <formula>$J$10</formula>
    </cfRule>
  </conditionalFormatting>
  <conditionalFormatting sqref="B11">
    <cfRule type="cellIs" dxfId="5" priority="12" stopIfTrue="1" operator="greaterThan">
      <formula>$B$14</formula>
    </cfRule>
  </conditionalFormatting>
  <conditionalFormatting sqref="I13">
    <cfRule type="expression" dxfId="4" priority="13" stopIfTrue="1">
      <formula>$H$13*$B$10&gt;=8000</formula>
    </cfRule>
    <cfRule type="expression" dxfId="3" priority="14" stopIfTrue="1">
      <formula>$H$13*$B$10&gt;5000</formula>
    </cfRule>
  </conditionalFormatting>
  <conditionalFormatting sqref="B23:I23">
    <cfRule type="cellIs" dxfId="2" priority="15" stopIfTrue="1" operator="lessThan">
      <formula>$C$11*1000</formula>
    </cfRule>
  </conditionalFormatting>
  <conditionalFormatting sqref="E82:E85">
    <cfRule type="expression" dxfId="1" priority="1" stopIfTrue="1">
      <formula>$B$40&gt;0</formula>
    </cfRule>
    <cfRule type="expression" dxfId="0" priority="2" stopIfTrue="1">
      <formula>$B$47&gt;0</formula>
    </cfRule>
  </conditionalFormatting>
  <dataValidations count="7">
    <dataValidation type="list" allowBlank="1" showInputMessage="1" showErrorMessage="1" sqref="I18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473 JE65473 TA65473 ACW65473 AMS65473 AWO65473 BGK65473 BQG65473 CAC65473 CJY65473 CTU65473 DDQ65473 DNM65473 DXI65473 EHE65473 ERA65473 FAW65473 FKS65473 FUO65473 GEK65473 GOG65473 GYC65473 HHY65473 HRU65473 IBQ65473 ILM65473 IVI65473 JFE65473 JPA65473 JYW65473 KIS65473 KSO65473 LCK65473 LMG65473 LWC65473 MFY65473 MPU65473 MZQ65473 NJM65473 NTI65473 ODE65473 ONA65473 OWW65473 PGS65473 PQO65473 QAK65473 QKG65473 QUC65473 RDY65473 RNU65473 RXQ65473 SHM65473 SRI65473 TBE65473 TLA65473 TUW65473 UES65473 UOO65473 UYK65473 VIG65473 VSC65473 WBY65473 WLU65473 WVQ65473 I131009 JE131009 TA131009 ACW131009 AMS131009 AWO131009 BGK131009 BQG131009 CAC131009 CJY131009 CTU131009 DDQ131009 DNM131009 DXI131009 EHE131009 ERA131009 FAW131009 FKS131009 FUO131009 GEK131009 GOG131009 GYC131009 HHY131009 HRU131009 IBQ131009 ILM131009 IVI131009 JFE131009 JPA131009 JYW131009 KIS131009 KSO131009 LCK131009 LMG131009 LWC131009 MFY131009 MPU131009 MZQ131009 NJM131009 NTI131009 ODE131009 ONA131009 OWW131009 PGS131009 PQO131009 QAK131009 QKG131009 QUC131009 RDY131009 RNU131009 RXQ131009 SHM131009 SRI131009 TBE131009 TLA131009 TUW131009 UES131009 UOO131009 UYK131009 VIG131009 VSC131009 WBY131009 WLU131009 WVQ131009 I196545 JE196545 TA196545 ACW196545 AMS196545 AWO196545 BGK196545 BQG196545 CAC196545 CJY196545 CTU196545 DDQ196545 DNM196545 DXI196545 EHE196545 ERA196545 FAW196545 FKS196545 FUO196545 GEK196545 GOG196545 GYC196545 HHY196545 HRU196545 IBQ196545 ILM196545 IVI196545 JFE196545 JPA196545 JYW196545 KIS196545 KSO196545 LCK196545 LMG196545 LWC196545 MFY196545 MPU196545 MZQ196545 NJM196545 NTI196545 ODE196545 ONA196545 OWW196545 PGS196545 PQO196545 QAK196545 QKG196545 QUC196545 RDY196545 RNU196545 RXQ196545 SHM196545 SRI196545 TBE196545 TLA196545 TUW196545 UES196545 UOO196545 UYK196545 VIG196545 VSC196545 WBY196545 WLU196545 WVQ196545 I262081 JE262081 TA262081 ACW262081 AMS262081 AWO262081 BGK262081 BQG262081 CAC262081 CJY262081 CTU262081 DDQ262081 DNM262081 DXI262081 EHE262081 ERA262081 FAW262081 FKS262081 FUO262081 GEK262081 GOG262081 GYC262081 HHY262081 HRU262081 IBQ262081 ILM262081 IVI262081 JFE262081 JPA262081 JYW262081 KIS262081 KSO262081 LCK262081 LMG262081 LWC262081 MFY262081 MPU262081 MZQ262081 NJM262081 NTI262081 ODE262081 ONA262081 OWW262081 PGS262081 PQO262081 QAK262081 QKG262081 QUC262081 RDY262081 RNU262081 RXQ262081 SHM262081 SRI262081 TBE262081 TLA262081 TUW262081 UES262081 UOO262081 UYK262081 VIG262081 VSC262081 WBY262081 WLU262081 WVQ262081 I327617 JE327617 TA327617 ACW327617 AMS327617 AWO327617 BGK327617 BQG327617 CAC327617 CJY327617 CTU327617 DDQ327617 DNM327617 DXI327617 EHE327617 ERA327617 FAW327617 FKS327617 FUO327617 GEK327617 GOG327617 GYC327617 HHY327617 HRU327617 IBQ327617 ILM327617 IVI327617 JFE327617 JPA327617 JYW327617 KIS327617 KSO327617 LCK327617 LMG327617 LWC327617 MFY327617 MPU327617 MZQ327617 NJM327617 NTI327617 ODE327617 ONA327617 OWW327617 PGS327617 PQO327617 QAK327617 QKG327617 QUC327617 RDY327617 RNU327617 RXQ327617 SHM327617 SRI327617 TBE327617 TLA327617 TUW327617 UES327617 UOO327617 UYK327617 VIG327617 VSC327617 WBY327617 WLU327617 WVQ327617 I393153 JE393153 TA393153 ACW393153 AMS393153 AWO393153 BGK393153 BQG393153 CAC393153 CJY393153 CTU393153 DDQ393153 DNM393153 DXI393153 EHE393153 ERA393153 FAW393153 FKS393153 FUO393153 GEK393153 GOG393153 GYC393153 HHY393153 HRU393153 IBQ393153 ILM393153 IVI393153 JFE393153 JPA393153 JYW393153 KIS393153 KSO393153 LCK393153 LMG393153 LWC393153 MFY393153 MPU393153 MZQ393153 NJM393153 NTI393153 ODE393153 ONA393153 OWW393153 PGS393153 PQO393153 QAK393153 QKG393153 QUC393153 RDY393153 RNU393153 RXQ393153 SHM393153 SRI393153 TBE393153 TLA393153 TUW393153 UES393153 UOO393153 UYK393153 VIG393153 VSC393153 WBY393153 WLU393153 WVQ393153 I458689 JE458689 TA458689 ACW458689 AMS458689 AWO458689 BGK458689 BQG458689 CAC458689 CJY458689 CTU458689 DDQ458689 DNM458689 DXI458689 EHE458689 ERA458689 FAW458689 FKS458689 FUO458689 GEK458689 GOG458689 GYC458689 HHY458689 HRU458689 IBQ458689 ILM458689 IVI458689 JFE458689 JPA458689 JYW458689 KIS458689 KSO458689 LCK458689 LMG458689 LWC458689 MFY458689 MPU458689 MZQ458689 NJM458689 NTI458689 ODE458689 ONA458689 OWW458689 PGS458689 PQO458689 QAK458689 QKG458689 QUC458689 RDY458689 RNU458689 RXQ458689 SHM458689 SRI458689 TBE458689 TLA458689 TUW458689 UES458689 UOO458689 UYK458689 VIG458689 VSC458689 WBY458689 WLU458689 WVQ458689 I524225 JE524225 TA524225 ACW524225 AMS524225 AWO524225 BGK524225 BQG524225 CAC524225 CJY524225 CTU524225 DDQ524225 DNM524225 DXI524225 EHE524225 ERA524225 FAW524225 FKS524225 FUO524225 GEK524225 GOG524225 GYC524225 HHY524225 HRU524225 IBQ524225 ILM524225 IVI524225 JFE524225 JPA524225 JYW524225 KIS524225 KSO524225 LCK524225 LMG524225 LWC524225 MFY524225 MPU524225 MZQ524225 NJM524225 NTI524225 ODE524225 ONA524225 OWW524225 PGS524225 PQO524225 QAK524225 QKG524225 QUC524225 RDY524225 RNU524225 RXQ524225 SHM524225 SRI524225 TBE524225 TLA524225 TUW524225 UES524225 UOO524225 UYK524225 VIG524225 VSC524225 WBY524225 WLU524225 WVQ524225 I589761 JE589761 TA589761 ACW589761 AMS589761 AWO589761 BGK589761 BQG589761 CAC589761 CJY589761 CTU589761 DDQ589761 DNM589761 DXI589761 EHE589761 ERA589761 FAW589761 FKS589761 FUO589761 GEK589761 GOG589761 GYC589761 HHY589761 HRU589761 IBQ589761 ILM589761 IVI589761 JFE589761 JPA589761 JYW589761 KIS589761 KSO589761 LCK589761 LMG589761 LWC589761 MFY589761 MPU589761 MZQ589761 NJM589761 NTI589761 ODE589761 ONA589761 OWW589761 PGS589761 PQO589761 QAK589761 QKG589761 QUC589761 RDY589761 RNU589761 RXQ589761 SHM589761 SRI589761 TBE589761 TLA589761 TUW589761 UES589761 UOO589761 UYK589761 VIG589761 VSC589761 WBY589761 WLU589761 WVQ589761 I655297 JE655297 TA655297 ACW655297 AMS655297 AWO655297 BGK655297 BQG655297 CAC655297 CJY655297 CTU655297 DDQ655297 DNM655297 DXI655297 EHE655297 ERA655297 FAW655297 FKS655297 FUO655297 GEK655297 GOG655297 GYC655297 HHY655297 HRU655297 IBQ655297 ILM655297 IVI655297 JFE655297 JPA655297 JYW655297 KIS655297 KSO655297 LCK655297 LMG655297 LWC655297 MFY655297 MPU655297 MZQ655297 NJM655297 NTI655297 ODE655297 ONA655297 OWW655297 PGS655297 PQO655297 QAK655297 QKG655297 QUC655297 RDY655297 RNU655297 RXQ655297 SHM655297 SRI655297 TBE655297 TLA655297 TUW655297 UES655297 UOO655297 UYK655297 VIG655297 VSC655297 WBY655297 WLU655297 WVQ655297 I720833 JE720833 TA720833 ACW720833 AMS720833 AWO720833 BGK720833 BQG720833 CAC720833 CJY720833 CTU720833 DDQ720833 DNM720833 DXI720833 EHE720833 ERA720833 FAW720833 FKS720833 FUO720833 GEK720833 GOG720833 GYC720833 HHY720833 HRU720833 IBQ720833 ILM720833 IVI720833 JFE720833 JPA720833 JYW720833 KIS720833 KSO720833 LCK720833 LMG720833 LWC720833 MFY720833 MPU720833 MZQ720833 NJM720833 NTI720833 ODE720833 ONA720833 OWW720833 PGS720833 PQO720833 QAK720833 QKG720833 QUC720833 RDY720833 RNU720833 RXQ720833 SHM720833 SRI720833 TBE720833 TLA720833 TUW720833 UES720833 UOO720833 UYK720833 VIG720833 VSC720833 WBY720833 WLU720833 WVQ720833 I786369 JE786369 TA786369 ACW786369 AMS786369 AWO786369 BGK786369 BQG786369 CAC786369 CJY786369 CTU786369 DDQ786369 DNM786369 DXI786369 EHE786369 ERA786369 FAW786369 FKS786369 FUO786369 GEK786369 GOG786369 GYC786369 HHY786369 HRU786369 IBQ786369 ILM786369 IVI786369 JFE786369 JPA786369 JYW786369 KIS786369 KSO786369 LCK786369 LMG786369 LWC786369 MFY786369 MPU786369 MZQ786369 NJM786369 NTI786369 ODE786369 ONA786369 OWW786369 PGS786369 PQO786369 QAK786369 QKG786369 QUC786369 RDY786369 RNU786369 RXQ786369 SHM786369 SRI786369 TBE786369 TLA786369 TUW786369 UES786369 UOO786369 UYK786369 VIG786369 VSC786369 WBY786369 WLU786369 WVQ786369 I851905 JE851905 TA851905 ACW851905 AMS851905 AWO851905 BGK851905 BQG851905 CAC851905 CJY851905 CTU851905 DDQ851905 DNM851905 DXI851905 EHE851905 ERA851905 FAW851905 FKS851905 FUO851905 GEK851905 GOG851905 GYC851905 HHY851905 HRU851905 IBQ851905 ILM851905 IVI851905 JFE851905 JPA851905 JYW851905 KIS851905 KSO851905 LCK851905 LMG851905 LWC851905 MFY851905 MPU851905 MZQ851905 NJM851905 NTI851905 ODE851905 ONA851905 OWW851905 PGS851905 PQO851905 QAK851905 QKG851905 QUC851905 RDY851905 RNU851905 RXQ851905 SHM851905 SRI851905 TBE851905 TLA851905 TUW851905 UES851905 UOO851905 UYK851905 VIG851905 VSC851905 WBY851905 WLU851905 WVQ851905 I917441 JE917441 TA917441 ACW917441 AMS917441 AWO917441 BGK917441 BQG917441 CAC917441 CJY917441 CTU917441 DDQ917441 DNM917441 DXI917441 EHE917441 ERA917441 FAW917441 FKS917441 FUO917441 GEK917441 GOG917441 GYC917441 HHY917441 HRU917441 IBQ917441 ILM917441 IVI917441 JFE917441 JPA917441 JYW917441 KIS917441 KSO917441 LCK917441 LMG917441 LWC917441 MFY917441 MPU917441 MZQ917441 NJM917441 NTI917441 ODE917441 ONA917441 OWW917441 PGS917441 PQO917441 QAK917441 QKG917441 QUC917441 RDY917441 RNU917441 RXQ917441 SHM917441 SRI917441 TBE917441 TLA917441 TUW917441 UES917441 UOO917441 UYK917441 VIG917441 VSC917441 WBY917441 WLU917441 WVQ917441 I982977 JE982977 TA982977 ACW982977 AMS982977 AWO982977 BGK982977 BQG982977 CAC982977 CJY982977 CTU982977 DDQ982977 DNM982977 DXI982977 EHE982977 ERA982977 FAW982977 FKS982977 FUO982977 GEK982977 GOG982977 GYC982977 HHY982977 HRU982977 IBQ982977 ILM982977 IVI982977 JFE982977 JPA982977 JYW982977 KIS982977 KSO982977 LCK982977 LMG982977 LWC982977 MFY982977 MPU982977 MZQ982977 NJM982977 NTI982977 ODE982977 ONA982977 OWW982977 PGS982977 PQO982977 QAK982977 QKG982977 QUC982977 RDY982977 RNU982977 RXQ982977 SHM982977 SRI982977 TBE982977 TLA982977 TUW982977 UES982977 UOO982977 UYK982977 VIG982977 VSC982977 WBY982977 WLU982977 WVQ982977" xr:uid="{F0D8C57A-E232-416E-A4C1-B3F09C646618}">
      <formula1>$K$10:$K$13</formula1>
    </dataValidation>
    <dataValidation type="list" allowBlank="1" showInputMessage="1" showErrorMessage="1" sqref="G65460 WVL982964:WVM982964 WLP982964:WLQ982964 WBT982964:WBU982964 VRX982964:VRY982964 VIB982964:VIC982964 UYF982964:UYG982964 UOJ982964:UOK982964 UEN982964:UEO982964 TUR982964:TUS982964 TKV982964:TKW982964 TAZ982964:TBA982964 SRD982964:SRE982964 SHH982964:SHI982964 RXL982964:RXM982964 RNP982964:RNQ982964 RDT982964:RDU982964 QTX982964:QTY982964 QKB982964:QKC982964 QAF982964:QAG982964 PQJ982964:PQK982964 PGN982964:PGO982964 OWR982964:OWS982964 OMV982964:OMW982964 OCZ982964:ODA982964 NTD982964:NTE982964 NJH982964:NJI982964 MZL982964:MZM982964 MPP982964:MPQ982964 MFT982964:MFU982964 LVX982964:LVY982964 LMB982964:LMC982964 LCF982964:LCG982964 KSJ982964:KSK982964 KIN982964:KIO982964 JYR982964:JYS982964 JOV982964:JOW982964 JEZ982964:JFA982964 IVD982964:IVE982964 ILH982964:ILI982964 IBL982964:IBM982964 HRP982964:HRQ982964 HHT982964:HHU982964 GXX982964:GXY982964 GOB982964:GOC982964 GEF982964:GEG982964 FUJ982964:FUK982964 FKN982964:FKO982964 FAR982964:FAS982964 EQV982964:EQW982964 EGZ982964:EHA982964 DXD982964:DXE982964 DNH982964:DNI982964 DDL982964:DDM982964 CTP982964:CTQ982964 CJT982964:CJU982964 BZX982964:BZY982964 BQB982964:BQC982964 BGF982964:BGG982964 AWJ982964:AWK982964 AMN982964:AMO982964 ACR982964:ACS982964 SV982964:SW982964 IZ982964:JA982964 D982964:E982964 WVL917428:WVM917428 WLP917428:WLQ917428 WBT917428:WBU917428 VRX917428:VRY917428 VIB917428:VIC917428 UYF917428:UYG917428 UOJ917428:UOK917428 UEN917428:UEO917428 TUR917428:TUS917428 TKV917428:TKW917428 TAZ917428:TBA917428 SRD917428:SRE917428 SHH917428:SHI917428 RXL917428:RXM917428 RNP917428:RNQ917428 RDT917428:RDU917428 QTX917428:QTY917428 QKB917428:QKC917428 QAF917428:QAG917428 PQJ917428:PQK917428 PGN917428:PGO917428 OWR917428:OWS917428 OMV917428:OMW917428 OCZ917428:ODA917428 NTD917428:NTE917428 NJH917428:NJI917428 MZL917428:MZM917428 MPP917428:MPQ917428 MFT917428:MFU917428 LVX917428:LVY917428 LMB917428:LMC917428 LCF917428:LCG917428 KSJ917428:KSK917428 KIN917428:KIO917428 JYR917428:JYS917428 JOV917428:JOW917428 JEZ917428:JFA917428 IVD917428:IVE917428 ILH917428:ILI917428 IBL917428:IBM917428 HRP917428:HRQ917428 HHT917428:HHU917428 GXX917428:GXY917428 GOB917428:GOC917428 GEF917428:GEG917428 FUJ917428:FUK917428 FKN917428:FKO917428 FAR917428:FAS917428 EQV917428:EQW917428 EGZ917428:EHA917428 DXD917428:DXE917428 DNH917428:DNI917428 DDL917428:DDM917428 CTP917428:CTQ917428 CJT917428:CJU917428 BZX917428:BZY917428 BQB917428:BQC917428 BGF917428:BGG917428 AWJ917428:AWK917428 AMN917428:AMO917428 ACR917428:ACS917428 SV917428:SW917428 IZ917428:JA917428 D917428:E917428 WVL851892:WVM851892 WLP851892:WLQ851892 WBT851892:WBU851892 VRX851892:VRY851892 VIB851892:VIC851892 UYF851892:UYG851892 UOJ851892:UOK851892 UEN851892:UEO851892 TUR851892:TUS851892 TKV851892:TKW851892 TAZ851892:TBA851892 SRD851892:SRE851892 SHH851892:SHI851892 RXL851892:RXM851892 RNP851892:RNQ851892 RDT851892:RDU851892 QTX851892:QTY851892 QKB851892:QKC851892 QAF851892:QAG851892 PQJ851892:PQK851892 PGN851892:PGO851892 OWR851892:OWS851892 OMV851892:OMW851892 OCZ851892:ODA851892 NTD851892:NTE851892 NJH851892:NJI851892 MZL851892:MZM851892 MPP851892:MPQ851892 MFT851892:MFU851892 LVX851892:LVY851892 LMB851892:LMC851892 LCF851892:LCG851892 KSJ851892:KSK851892 KIN851892:KIO851892 JYR851892:JYS851892 JOV851892:JOW851892 JEZ851892:JFA851892 IVD851892:IVE851892 ILH851892:ILI851892 IBL851892:IBM851892 HRP851892:HRQ851892 HHT851892:HHU851892 GXX851892:GXY851892 GOB851892:GOC851892 GEF851892:GEG851892 FUJ851892:FUK851892 FKN851892:FKO851892 FAR851892:FAS851892 EQV851892:EQW851892 EGZ851892:EHA851892 DXD851892:DXE851892 DNH851892:DNI851892 DDL851892:DDM851892 CTP851892:CTQ851892 CJT851892:CJU851892 BZX851892:BZY851892 BQB851892:BQC851892 BGF851892:BGG851892 AWJ851892:AWK851892 AMN851892:AMO851892 ACR851892:ACS851892 SV851892:SW851892 IZ851892:JA851892 D851892:E851892 WVL786356:WVM786356 WLP786356:WLQ786356 WBT786356:WBU786356 VRX786356:VRY786356 VIB786356:VIC786356 UYF786356:UYG786356 UOJ786356:UOK786356 UEN786356:UEO786356 TUR786356:TUS786356 TKV786356:TKW786356 TAZ786356:TBA786356 SRD786356:SRE786356 SHH786356:SHI786356 RXL786356:RXM786356 RNP786356:RNQ786356 RDT786356:RDU786356 QTX786356:QTY786356 QKB786356:QKC786356 QAF786356:QAG786356 PQJ786356:PQK786356 PGN786356:PGO786356 OWR786356:OWS786356 OMV786356:OMW786356 OCZ786356:ODA786356 NTD786356:NTE786356 NJH786356:NJI786356 MZL786356:MZM786356 MPP786356:MPQ786356 MFT786356:MFU786356 LVX786356:LVY786356 LMB786356:LMC786356 LCF786356:LCG786356 KSJ786356:KSK786356 KIN786356:KIO786356 JYR786356:JYS786356 JOV786356:JOW786356 JEZ786356:JFA786356 IVD786356:IVE786356 ILH786356:ILI786356 IBL786356:IBM786356 HRP786356:HRQ786356 HHT786356:HHU786356 GXX786356:GXY786356 GOB786356:GOC786356 GEF786356:GEG786356 FUJ786356:FUK786356 FKN786356:FKO786356 FAR786356:FAS786356 EQV786356:EQW786356 EGZ786356:EHA786356 DXD786356:DXE786356 DNH786356:DNI786356 DDL786356:DDM786356 CTP786356:CTQ786356 CJT786356:CJU786356 BZX786356:BZY786356 BQB786356:BQC786356 BGF786356:BGG786356 AWJ786356:AWK786356 AMN786356:AMO786356 ACR786356:ACS786356 SV786356:SW786356 IZ786356:JA786356 D786356:E786356 WVL720820:WVM720820 WLP720820:WLQ720820 WBT720820:WBU720820 VRX720820:VRY720820 VIB720820:VIC720820 UYF720820:UYG720820 UOJ720820:UOK720820 UEN720820:UEO720820 TUR720820:TUS720820 TKV720820:TKW720820 TAZ720820:TBA720820 SRD720820:SRE720820 SHH720820:SHI720820 RXL720820:RXM720820 RNP720820:RNQ720820 RDT720820:RDU720820 QTX720820:QTY720820 QKB720820:QKC720820 QAF720820:QAG720820 PQJ720820:PQK720820 PGN720820:PGO720820 OWR720820:OWS720820 OMV720820:OMW720820 OCZ720820:ODA720820 NTD720820:NTE720820 NJH720820:NJI720820 MZL720820:MZM720820 MPP720820:MPQ720820 MFT720820:MFU720820 LVX720820:LVY720820 LMB720820:LMC720820 LCF720820:LCG720820 KSJ720820:KSK720820 KIN720820:KIO720820 JYR720820:JYS720820 JOV720820:JOW720820 JEZ720820:JFA720820 IVD720820:IVE720820 ILH720820:ILI720820 IBL720820:IBM720820 HRP720820:HRQ720820 HHT720820:HHU720820 GXX720820:GXY720820 GOB720820:GOC720820 GEF720820:GEG720820 FUJ720820:FUK720820 FKN720820:FKO720820 FAR720820:FAS720820 EQV720820:EQW720820 EGZ720820:EHA720820 DXD720820:DXE720820 DNH720820:DNI720820 DDL720820:DDM720820 CTP720820:CTQ720820 CJT720820:CJU720820 BZX720820:BZY720820 BQB720820:BQC720820 BGF720820:BGG720820 AWJ720820:AWK720820 AMN720820:AMO720820 ACR720820:ACS720820 SV720820:SW720820 IZ720820:JA720820 D720820:E720820 WVL655284:WVM655284 WLP655284:WLQ655284 WBT655284:WBU655284 VRX655284:VRY655284 VIB655284:VIC655284 UYF655284:UYG655284 UOJ655284:UOK655284 UEN655284:UEO655284 TUR655284:TUS655284 TKV655284:TKW655284 TAZ655284:TBA655284 SRD655284:SRE655284 SHH655284:SHI655284 RXL655284:RXM655284 RNP655284:RNQ655284 RDT655284:RDU655284 QTX655284:QTY655284 QKB655284:QKC655284 QAF655284:QAG655284 PQJ655284:PQK655284 PGN655284:PGO655284 OWR655284:OWS655284 OMV655284:OMW655284 OCZ655284:ODA655284 NTD655284:NTE655284 NJH655284:NJI655284 MZL655284:MZM655284 MPP655284:MPQ655284 MFT655284:MFU655284 LVX655284:LVY655284 LMB655284:LMC655284 LCF655284:LCG655284 KSJ655284:KSK655284 KIN655284:KIO655284 JYR655284:JYS655284 JOV655284:JOW655284 JEZ655284:JFA655284 IVD655284:IVE655284 ILH655284:ILI655284 IBL655284:IBM655284 HRP655284:HRQ655284 HHT655284:HHU655284 GXX655284:GXY655284 GOB655284:GOC655284 GEF655284:GEG655284 FUJ655284:FUK655284 FKN655284:FKO655284 FAR655284:FAS655284 EQV655284:EQW655284 EGZ655284:EHA655284 DXD655284:DXE655284 DNH655284:DNI655284 DDL655284:DDM655284 CTP655284:CTQ655284 CJT655284:CJU655284 BZX655284:BZY655284 BQB655284:BQC655284 BGF655284:BGG655284 AWJ655284:AWK655284 AMN655284:AMO655284 ACR655284:ACS655284 SV655284:SW655284 IZ655284:JA655284 D655284:E655284 WVL589748:WVM589748 WLP589748:WLQ589748 WBT589748:WBU589748 VRX589748:VRY589748 VIB589748:VIC589748 UYF589748:UYG589748 UOJ589748:UOK589748 UEN589748:UEO589748 TUR589748:TUS589748 TKV589748:TKW589748 TAZ589748:TBA589748 SRD589748:SRE589748 SHH589748:SHI589748 RXL589748:RXM589748 RNP589748:RNQ589748 RDT589748:RDU589748 QTX589748:QTY589748 QKB589748:QKC589748 QAF589748:QAG589748 PQJ589748:PQK589748 PGN589748:PGO589748 OWR589748:OWS589748 OMV589748:OMW589748 OCZ589748:ODA589748 NTD589748:NTE589748 NJH589748:NJI589748 MZL589748:MZM589748 MPP589748:MPQ589748 MFT589748:MFU589748 LVX589748:LVY589748 LMB589748:LMC589748 LCF589748:LCG589748 KSJ589748:KSK589748 KIN589748:KIO589748 JYR589748:JYS589748 JOV589748:JOW589748 JEZ589748:JFA589748 IVD589748:IVE589748 ILH589748:ILI589748 IBL589748:IBM589748 HRP589748:HRQ589748 HHT589748:HHU589748 GXX589748:GXY589748 GOB589748:GOC589748 GEF589748:GEG589748 FUJ589748:FUK589748 FKN589748:FKO589748 FAR589748:FAS589748 EQV589748:EQW589748 EGZ589748:EHA589748 DXD589748:DXE589748 DNH589748:DNI589748 DDL589748:DDM589748 CTP589748:CTQ589748 CJT589748:CJU589748 BZX589748:BZY589748 BQB589748:BQC589748 BGF589748:BGG589748 AWJ589748:AWK589748 AMN589748:AMO589748 ACR589748:ACS589748 SV589748:SW589748 IZ589748:JA589748 D589748:E589748 WVL524212:WVM524212 WLP524212:WLQ524212 WBT524212:WBU524212 VRX524212:VRY524212 VIB524212:VIC524212 UYF524212:UYG524212 UOJ524212:UOK524212 UEN524212:UEO524212 TUR524212:TUS524212 TKV524212:TKW524212 TAZ524212:TBA524212 SRD524212:SRE524212 SHH524212:SHI524212 RXL524212:RXM524212 RNP524212:RNQ524212 RDT524212:RDU524212 QTX524212:QTY524212 QKB524212:QKC524212 QAF524212:QAG524212 PQJ524212:PQK524212 PGN524212:PGO524212 OWR524212:OWS524212 OMV524212:OMW524212 OCZ524212:ODA524212 NTD524212:NTE524212 NJH524212:NJI524212 MZL524212:MZM524212 MPP524212:MPQ524212 MFT524212:MFU524212 LVX524212:LVY524212 LMB524212:LMC524212 LCF524212:LCG524212 KSJ524212:KSK524212 KIN524212:KIO524212 JYR524212:JYS524212 JOV524212:JOW524212 JEZ524212:JFA524212 IVD524212:IVE524212 ILH524212:ILI524212 IBL524212:IBM524212 HRP524212:HRQ524212 HHT524212:HHU524212 GXX524212:GXY524212 GOB524212:GOC524212 GEF524212:GEG524212 FUJ524212:FUK524212 FKN524212:FKO524212 FAR524212:FAS524212 EQV524212:EQW524212 EGZ524212:EHA524212 DXD524212:DXE524212 DNH524212:DNI524212 DDL524212:DDM524212 CTP524212:CTQ524212 CJT524212:CJU524212 BZX524212:BZY524212 BQB524212:BQC524212 BGF524212:BGG524212 AWJ524212:AWK524212 AMN524212:AMO524212 ACR524212:ACS524212 SV524212:SW524212 IZ524212:JA524212 D524212:E524212 WVL458676:WVM458676 WLP458676:WLQ458676 WBT458676:WBU458676 VRX458676:VRY458676 VIB458676:VIC458676 UYF458676:UYG458676 UOJ458676:UOK458676 UEN458676:UEO458676 TUR458676:TUS458676 TKV458676:TKW458676 TAZ458676:TBA458676 SRD458676:SRE458676 SHH458676:SHI458676 RXL458676:RXM458676 RNP458676:RNQ458676 RDT458676:RDU458676 QTX458676:QTY458676 QKB458676:QKC458676 QAF458676:QAG458676 PQJ458676:PQK458676 PGN458676:PGO458676 OWR458676:OWS458676 OMV458676:OMW458676 OCZ458676:ODA458676 NTD458676:NTE458676 NJH458676:NJI458676 MZL458676:MZM458676 MPP458676:MPQ458676 MFT458676:MFU458676 LVX458676:LVY458676 LMB458676:LMC458676 LCF458676:LCG458676 KSJ458676:KSK458676 KIN458676:KIO458676 JYR458676:JYS458676 JOV458676:JOW458676 JEZ458676:JFA458676 IVD458676:IVE458676 ILH458676:ILI458676 IBL458676:IBM458676 HRP458676:HRQ458676 HHT458676:HHU458676 GXX458676:GXY458676 GOB458676:GOC458676 GEF458676:GEG458676 FUJ458676:FUK458676 FKN458676:FKO458676 FAR458676:FAS458676 EQV458676:EQW458676 EGZ458676:EHA458676 DXD458676:DXE458676 DNH458676:DNI458676 DDL458676:DDM458676 CTP458676:CTQ458676 CJT458676:CJU458676 BZX458676:BZY458676 BQB458676:BQC458676 BGF458676:BGG458676 AWJ458676:AWK458676 AMN458676:AMO458676 ACR458676:ACS458676 SV458676:SW458676 IZ458676:JA458676 D458676:E458676 WVL393140:WVM393140 WLP393140:WLQ393140 WBT393140:WBU393140 VRX393140:VRY393140 VIB393140:VIC393140 UYF393140:UYG393140 UOJ393140:UOK393140 UEN393140:UEO393140 TUR393140:TUS393140 TKV393140:TKW393140 TAZ393140:TBA393140 SRD393140:SRE393140 SHH393140:SHI393140 RXL393140:RXM393140 RNP393140:RNQ393140 RDT393140:RDU393140 QTX393140:QTY393140 QKB393140:QKC393140 QAF393140:QAG393140 PQJ393140:PQK393140 PGN393140:PGO393140 OWR393140:OWS393140 OMV393140:OMW393140 OCZ393140:ODA393140 NTD393140:NTE393140 NJH393140:NJI393140 MZL393140:MZM393140 MPP393140:MPQ393140 MFT393140:MFU393140 LVX393140:LVY393140 LMB393140:LMC393140 LCF393140:LCG393140 KSJ393140:KSK393140 KIN393140:KIO393140 JYR393140:JYS393140 JOV393140:JOW393140 JEZ393140:JFA393140 IVD393140:IVE393140 ILH393140:ILI393140 IBL393140:IBM393140 HRP393140:HRQ393140 HHT393140:HHU393140 GXX393140:GXY393140 GOB393140:GOC393140 GEF393140:GEG393140 FUJ393140:FUK393140 FKN393140:FKO393140 FAR393140:FAS393140 EQV393140:EQW393140 EGZ393140:EHA393140 DXD393140:DXE393140 DNH393140:DNI393140 DDL393140:DDM393140 CTP393140:CTQ393140 CJT393140:CJU393140 BZX393140:BZY393140 BQB393140:BQC393140 BGF393140:BGG393140 AWJ393140:AWK393140 AMN393140:AMO393140 ACR393140:ACS393140 SV393140:SW393140 IZ393140:JA393140 D393140:E393140 WVL327604:WVM327604 WLP327604:WLQ327604 WBT327604:WBU327604 VRX327604:VRY327604 VIB327604:VIC327604 UYF327604:UYG327604 UOJ327604:UOK327604 UEN327604:UEO327604 TUR327604:TUS327604 TKV327604:TKW327604 TAZ327604:TBA327604 SRD327604:SRE327604 SHH327604:SHI327604 RXL327604:RXM327604 RNP327604:RNQ327604 RDT327604:RDU327604 QTX327604:QTY327604 QKB327604:QKC327604 QAF327604:QAG327604 PQJ327604:PQK327604 PGN327604:PGO327604 OWR327604:OWS327604 OMV327604:OMW327604 OCZ327604:ODA327604 NTD327604:NTE327604 NJH327604:NJI327604 MZL327604:MZM327604 MPP327604:MPQ327604 MFT327604:MFU327604 LVX327604:LVY327604 LMB327604:LMC327604 LCF327604:LCG327604 KSJ327604:KSK327604 KIN327604:KIO327604 JYR327604:JYS327604 JOV327604:JOW327604 JEZ327604:JFA327604 IVD327604:IVE327604 ILH327604:ILI327604 IBL327604:IBM327604 HRP327604:HRQ327604 HHT327604:HHU327604 GXX327604:GXY327604 GOB327604:GOC327604 GEF327604:GEG327604 FUJ327604:FUK327604 FKN327604:FKO327604 FAR327604:FAS327604 EQV327604:EQW327604 EGZ327604:EHA327604 DXD327604:DXE327604 DNH327604:DNI327604 DDL327604:DDM327604 CTP327604:CTQ327604 CJT327604:CJU327604 BZX327604:BZY327604 BQB327604:BQC327604 BGF327604:BGG327604 AWJ327604:AWK327604 AMN327604:AMO327604 ACR327604:ACS327604 SV327604:SW327604 IZ327604:JA327604 D327604:E327604 WVL262068:WVM262068 WLP262068:WLQ262068 WBT262068:WBU262068 VRX262068:VRY262068 VIB262068:VIC262068 UYF262068:UYG262068 UOJ262068:UOK262068 UEN262068:UEO262068 TUR262068:TUS262068 TKV262068:TKW262068 TAZ262068:TBA262068 SRD262068:SRE262068 SHH262068:SHI262068 RXL262068:RXM262068 RNP262068:RNQ262068 RDT262068:RDU262068 QTX262068:QTY262068 QKB262068:QKC262068 QAF262068:QAG262068 PQJ262068:PQK262068 PGN262068:PGO262068 OWR262068:OWS262068 OMV262068:OMW262068 OCZ262068:ODA262068 NTD262068:NTE262068 NJH262068:NJI262068 MZL262068:MZM262068 MPP262068:MPQ262068 MFT262068:MFU262068 LVX262068:LVY262068 LMB262068:LMC262068 LCF262068:LCG262068 KSJ262068:KSK262068 KIN262068:KIO262068 JYR262068:JYS262068 JOV262068:JOW262068 JEZ262068:JFA262068 IVD262068:IVE262068 ILH262068:ILI262068 IBL262068:IBM262068 HRP262068:HRQ262068 HHT262068:HHU262068 GXX262068:GXY262068 GOB262068:GOC262068 GEF262068:GEG262068 FUJ262068:FUK262068 FKN262068:FKO262068 FAR262068:FAS262068 EQV262068:EQW262068 EGZ262068:EHA262068 DXD262068:DXE262068 DNH262068:DNI262068 DDL262068:DDM262068 CTP262068:CTQ262068 CJT262068:CJU262068 BZX262068:BZY262068 BQB262068:BQC262068 BGF262068:BGG262068 AWJ262068:AWK262068 AMN262068:AMO262068 ACR262068:ACS262068 SV262068:SW262068 IZ262068:JA262068 D262068:E262068 WVL196532:WVM196532 WLP196532:WLQ196532 WBT196532:WBU196532 VRX196532:VRY196532 VIB196532:VIC196532 UYF196532:UYG196532 UOJ196532:UOK196532 UEN196532:UEO196532 TUR196532:TUS196532 TKV196532:TKW196532 TAZ196532:TBA196532 SRD196532:SRE196532 SHH196532:SHI196532 RXL196532:RXM196532 RNP196532:RNQ196532 RDT196532:RDU196532 QTX196532:QTY196532 QKB196532:QKC196532 QAF196532:QAG196532 PQJ196532:PQK196532 PGN196532:PGO196532 OWR196532:OWS196532 OMV196532:OMW196532 OCZ196532:ODA196532 NTD196532:NTE196532 NJH196532:NJI196532 MZL196532:MZM196532 MPP196532:MPQ196532 MFT196532:MFU196532 LVX196532:LVY196532 LMB196532:LMC196532 LCF196532:LCG196532 KSJ196532:KSK196532 KIN196532:KIO196532 JYR196532:JYS196532 JOV196532:JOW196532 JEZ196532:JFA196532 IVD196532:IVE196532 ILH196532:ILI196532 IBL196532:IBM196532 HRP196532:HRQ196532 HHT196532:HHU196532 GXX196532:GXY196532 GOB196532:GOC196532 GEF196532:GEG196532 FUJ196532:FUK196532 FKN196532:FKO196532 FAR196532:FAS196532 EQV196532:EQW196532 EGZ196532:EHA196532 DXD196532:DXE196532 DNH196532:DNI196532 DDL196532:DDM196532 CTP196532:CTQ196532 CJT196532:CJU196532 BZX196532:BZY196532 BQB196532:BQC196532 BGF196532:BGG196532 AWJ196532:AWK196532 AMN196532:AMO196532 ACR196532:ACS196532 SV196532:SW196532 IZ196532:JA196532 D196532:E196532 WVL130996:WVM130996 WLP130996:WLQ130996 WBT130996:WBU130996 VRX130996:VRY130996 VIB130996:VIC130996 UYF130996:UYG130996 UOJ130996:UOK130996 UEN130996:UEO130996 TUR130996:TUS130996 TKV130996:TKW130996 TAZ130996:TBA130996 SRD130996:SRE130996 SHH130996:SHI130996 RXL130996:RXM130996 RNP130996:RNQ130996 RDT130996:RDU130996 QTX130996:QTY130996 QKB130996:QKC130996 QAF130996:QAG130996 PQJ130996:PQK130996 PGN130996:PGO130996 OWR130996:OWS130996 OMV130996:OMW130996 OCZ130996:ODA130996 NTD130996:NTE130996 NJH130996:NJI130996 MZL130996:MZM130996 MPP130996:MPQ130996 MFT130996:MFU130996 LVX130996:LVY130996 LMB130996:LMC130996 LCF130996:LCG130996 KSJ130996:KSK130996 KIN130996:KIO130996 JYR130996:JYS130996 JOV130996:JOW130996 JEZ130996:JFA130996 IVD130996:IVE130996 ILH130996:ILI130996 IBL130996:IBM130996 HRP130996:HRQ130996 HHT130996:HHU130996 GXX130996:GXY130996 GOB130996:GOC130996 GEF130996:GEG130996 FUJ130996:FUK130996 FKN130996:FKO130996 FAR130996:FAS130996 EQV130996:EQW130996 EGZ130996:EHA130996 DXD130996:DXE130996 DNH130996:DNI130996 DDL130996:DDM130996 CTP130996:CTQ130996 CJT130996:CJU130996 BZX130996:BZY130996 BQB130996:BQC130996 BGF130996:BGG130996 AWJ130996:AWK130996 AMN130996:AMO130996 ACR130996:ACS130996 SV130996:SW130996 IZ130996:JA130996 D130996:E130996 WVL65460:WVM65460 WLP65460:WLQ65460 WBT65460:WBU65460 VRX65460:VRY65460 VIB65460:VIC65460 UYF65460:UYG65460 UOJ65460:UOK65460 UEN65460:UEO65460 TUR65460:TUS65460 TKV65460:TKW65460 TAZ65460:TBA65460 SRD65460:SRE65460 SHH65460:SHI65460 RXL65460:RXM65460 RNP65460:RNQ65460 RDT65460:RDU65460 QTX65460:QTY65460 QKB65460:QKC65460 QAF65460:QAG65460 PQJ65460:PQK65460 PGN65460:PGO65460 OWR65460:OWS65460 OMV65460:OMW65460 OCZ65460:ODA65460 NTD65460:NTE65460 NJH65460:NJI65460 MZL65460:MZM65460 MPP65460:MPQ65460 MFT65460:MFU65460 LVX65460:LVY65460 LMB65460:LMC65460 LCF65460:LCG65460 KSJ65460:KSK65460 KIN65460:KIO65460 JYR65460:JYS65460 JOV65460:JOW65460 JEZ65460:JFA65460 IVD65460:IVE65460 ILH65460:ILI65460 IBL65460:IBM65460 HRP65460:HRQ65460 HHT65460:HHU65460 GXX65460:GXY65460 GOB65460:GOC65460 GEF65460:GEG65460 FUJ65460:FUK65460 FKN65460:FKO65460 FAR65460:FAS65460 EQV65460:EQW65460 EGZ65460:EHA65460 DXD65460:DXE65460 DNH65460:DNI65460 DDL65460:DDM65460 CTP65460:CTQ65460 CJT65460:CJU65460 BZX65460:BZY65460 BQB65460:BQC65460 BGF65460:BGG65460 AWJ65460:AWK65460 AMN65460:AMO65460 ACR65460:ACS65460 SV65460:SW65460 IZ65460:JA65460 D65460:E65460 WVL4:WVM4 WLP4:WLQ4 WBT4:WBU4 VRX4:VRY4 VIB4:VIC4 UYF4:UYG4 UOJ4:UOK4 UEN4:UEO4 TUR4:TUS4 TKV4:TKW4 TAZ4:TBA4 SRD4:SRE4 SHH4:SHI4 RXL4:RXM4 RNP4:RNQ4 RDT4:RDU4 QTX4:QTY4 QKB4:QKC4 QAF4:QAG4 PQJ4:PQK4 PGN4:PGO4 OWR4:OWS4 OMV4:OMW4 OCZ4:ODA4 NTD4:NTE4 NJH4:NJI4 MZL4:MZM4 MPP4:MPQ4 MFT4:MFU4 LVX4:LVY4 LMB4:LMC4 LCF4:LCG4 KSJ4:KSK4 KIN4:KIO4 JYR4:JYS4 JOV4:JOW4 JEZ4:JFA4 IVD4:IVE4 ILH4:ILI4 IBL4:IBM4 HRP4:HRQ4 HHT4:HHU4 GXX4:GXY4 GOB4:GOC4 GEF4:GEG4 FUJ4:FUK4 FKN4:FKO4 FAR4:FAS4 EQV4:EQW4 EGZ4:EHA4 DXD4:DXE4 DNH4:DNI4 DDL4:DDM4 CTP4:CTQ4 CJT4:CJU4 BZX4:BZY4 BQB4:BQC4 BGF4:BGG4 AWJ4:AWK4 AMN4:AMO4 ACR4:ACS4 SV4:SW4 IZ4:JA4 D4:E4 WVO982964 WLS982964 WBW982964 VSA982964 VIE982964 UYI982964 UOM982964 UEQ982964 TUU982964 TKY982964 TBC982964 SRG982964 SHK982964 RXO982964 RNS982964 RDW982964 QUA982964 QKE982964 QAI982964 PQM982964 PGQ982964 OWU982964 OMY982964 ODC982964 NTG982964 NJK982964 MZO982964 MPS982964 MFW982964 LWA982964 LME982964 LCI982964 KSM982964 KIQ982964 JYU982964 JOY982964 JFC982964 IVG982964 ILK982964 IBO982964 HRS982964 HHW982964 GYA982964 GOE982964 GEI982964 FUM982964 FKQ982964 FAU982964 EQY982964 EHC982964 DXG982964 DNK982964 DDO982964 CTS982964 CJW982964 CAA982964 BQE982964 BGI982964 AWM982964 AMQ982964 ACU982964 SY982964 JC982964 G982964 WVO917428 WLS917428 WBW917428 VSA917428 VIE917428 UYI917428 UOM917428 UEQ917428 TUU917428 TKY917428 TBC917428 SRG917428 SHK917428 RXO917428 RNS917428 RDW917428 QUA917428 QKE917428 QAI917428 PQM917428 PGQ917428 OWU917428 OMY917428 ODC917428 NTG917428 NJK917428 MZO917428 MPS917428 MFW917428 LWA917428 LME917428 LCI917428 KSM917428 KIQ917428 JYU917428 JOY917428 JFC917428 IVG917428 ILK917428 IBO917428 HRS917428 HHW917428 GYA917428 GOE917428 GEI917428 FUM917428 FKQ917428 FAU917428 EQY917428 EHC917428 DXG917428 DNK917428 DDO917428 CTS917428 CJW917428 CAA917428 BQE917428 BGI917428 AWM917428 AMQ917428 ACU917428 SY917428 JC917428 G917428 WVO851892 WLS851892 WBW851892 VSA851892 VIE851892 UYI851892 UOM851892 UEQ851892 TUU851892 TKY851892 TBC851892 SRG851892 SHK851892 RXO851892 RNS851892 RDW851892 QUA851892 QKE851892 QAI851892 PQM851892 PGQ851892 OWU851892 OMY851892 ODC851892 NTG851892 NJK851892 MZO851892 MPS851892 MFW851892 LWA851892 LME851892 LCI851892 KSM851892 KIQ851892 JYU851892 JOY851892 JFC851892 IVG851892 ILK851892 IBO851892 HRS851892 HHW851892 GYA851892 GOE851892 GEI851892 FUM851892 FKQ851892 FAU851892 EQY851892 EHC851892 DXG851892 DNK851892 DDO851892 CTS851892 CJW851892 CAA851892 BQE851892 BGI851892 AWM851892 AMQ851892 ACU851892 SY851892 JC851892 G851892 WVO786356 WLS786356 WBW786356 VSA786356 VIE786356 UYI786356 UOM786356 UEQ786356 TUU786356 TKY786356 TBC786356 SRG786356 SHK786356 RXO786356 RNS786356 RDW786356 QUA786356 QKE786356 QAI786356 PQM786356 PGQ786356 OWU786356 OMY786356 ODC786356 NTG786356 NJK786356 MZO786356 MPS786356 MFW786356 LWA786356 LME786356 LCI786356 KSM786356 KIQ786356 JYU786356 JOY786356 JFC786356 IVG786356 ILK786356 IBO786356 HRS786356 HHW786356 GYA786356 GOE786356 GEI786356 FUM786356 FKQ786356 FAU786356 EQY786356 EHC786356 DXG786356 DNK786356 DDO786356 CTS786356 CJW786356 CAA786356 BQE786356 BGI786356 AWM786356 AMQ786356 ACU786356 SY786356 JC786356 G786356 WVO720820 WLS720820 WBW720820 VSA720820 VIE720820 UYI720820 UOM720820 UEQ720820 TUU720820 TKY720820 TBC720820 SRG720820 SHK720820 RXO720820 RNS720820 RDW720820 QUA720820 QKE720820 QAI720820 PQM720820 PGQ720820 OWU720820 OMY720820 ODC720820 NTG720820 NJK720820 MZO720820 MPS720820 MFW720820 LWA720820 LME720820 LCI720820 KSM720820 KIQ720820 JYU720820 JOY720820 JFC720820 IVG720820 ILK720820 IBO720820 HRS720820 HHW720820 GYA720820 GOE720820 GEI720820 FUM720820 FKQ720820 FAU720820 EQY720820 EHC720820 DXG720820 DNK720820 DDO720820 CTS720820 CJW720820 CAA720820 BQE720820 BGI720820 AWM720820 AMQ720820 ACU720820 SY720820 JC720820 G720820 WVO655284 WLS655284 WBW655284 VSA655284 VIE655284 UYI655284 UOM655284 UEQ655284 TUU655284 TKY655284 TBC655284 SRG655284 SHK655284 RXO655284 RNS655284 RDW655284 QUA655284 QKE655284 QAI655284 PQM655284 PGQ655284 OWU655284 OMY655284 ODC655284 NTG655284 NJK655284 MZO655284 MPS655284 MFW655284 LWA655284 LME655284 LCI655284 KSM655284 KIQ655284 JYU655284 JOY655284 JFC655284 IVG655284 ILK655284 IBO655284 HRS655284 HHW655284 GYA655284 GOE655284 GEI655284 FUM655284 FKQ655284 FAU655284 EQY655284 EHC655284 DXG655284 DNK655284 DDO655284 CTS655284 CJW655284 CAA655284 BQE655284 BGI655284 AWM655284 AMQ655284 ACU655284 SY655284 JC655284 G655284 WVO589748 WLS589748 WBW589748 VSA589748 VIE589748 UYI589748 UOM589748 UEQ589748 TUU589748 TKY589748 TBC589748 SRG589748 SHK589748 RXO589748 RNS589748 RDW589748 QUA589748 QKE589748 QAI589748 PQM589748 PGQ589748 OWU589748 OMY589748 ODC589748 NTG589748 NJK589748 MZO589748 MPS589748 MFW589748 LWA589748 LME589748 LCI589748 KSM589748 KIQ589748 JYU589748 JOY589748 JFC589748 IVG589748 ILK589748 IBO589748 HRS589748 HHW589748 GYA589748 GOE589748 GEI589748 FUM589748 FKQ589748 FAU589748 EQY589748 EHC589748 DXG589748 DNK589748 DDO589748 CTS589748 CJW589748 CAA589748 BQE589748 BGI589748 AWM589748 AMQ589748 ACU589748 SY589748 JC589748 G589748 WVO524212 WLS524212 WBW524212 VSA524212 VIE524212 UYI524212 UOM524212 UEQ524212 TUU524212 TKY524212 TBC524212 SRG524212 SHK524212 RXO524212 RNS524212 RDW524212 QUA524212 QKE524212 QAI524212 PQM524212 PGQ524212 OWU524212 OMY524212 ODC524212 NTG524212 NJK524212 MZO524212 MPS524212 MFW524212 LWA524212 LME524212 LCI524212 KSM524212 KIQ524212 JYU524212 JOY524212 JFC524212 IVG524212 ILK524212 IBO524212 HRS524212 HHW524212 GYA524212 GOE524212 GEI524212 FUM524212 FKQ524212 FAU524212 EQY524212 EHC524212 DXG524212 DNK524212 DDO524212 CTS524212 CJW524212 CAA524212 BQE524212 BGI524212 AWM524212 AMQ524212 ACU524212 SY524212 JC524212 G524212 WVO458676 WLS458676 WBW458676 VSA458676 VIE458676 UYI458676 UOM458676 UEQ458676 TUU458676 TKY458676 TBC458676 SRG458676 SHK458676 RXO458676 RNS458676 RDW458676 QUA458676 QKE458676 QAI458676 PQM458676 PGQ458676 OWU458676 OMY458676 ODC458676 NTG458676 NJK458676 MZO458676 MPS458676 MFW458676 LWA458676 LME458676 LCI458676 KSM458676 KIQ458676 JYU458676 JOY458676 JFC458676 IVG458676 ILK458676 IBO458676 HRS458676 HHW458676 GYA458676 GOE458676 GEI458676 FUM458676 FKQ458676 FAU458676 EQY458676 EHC458676 DXG458676 DNK458676 DDO458676 CTS458676 CJW458676 CAA458676 BQE458676 BGI458676 AWM458676 AMQ458676 ACU458676 SY458676 JC458676 G458676 WVO393140 WLS393140 WBW393140 VSA393140 VIE393140 UYI393140 UOM393140 UEQ393140 TUU393140 TKY393140 TBC393140 SRG393140 SHK393140 RXO393140 RNS393140 RDW393140 QUA393140 QKE393140 QAI393140 PQM393140 PGQ393140 OWU393140 OMY393140 ODC393140 NTG393140 NJK393140 MZO393140 MPS393140 MFW393140 LWA393140 LME393140 LCI393140 KSM393140 KIQ393140 JYU393140 JOY393140 JFC393140 IVG393140 ILK393140 IBO393140 HRS393140 HHW393140 GYA393140 GOE393140 GEI393140 FUM393140 FKQ393140 FAU393140 EQY393140 EHC393140 DXG393140 DNK393140 DDO393140 CTS393140 CJW393140 CAA393140 BQE393140 BGI393140 AWM393140 AMQ393140 ACU393140 SY393140 JC393140 G393140 WVO327604 WLS327604 WBW327604 VSA327604 VIE327604 UYI327604 UOM327604 UEQ327604 TUU327604 TKY327604 TBC327604 SRG327604 SHK327604 RXO327604 RNS327604 RDW327604 QUA327604 QKE327604 QAI327604 PQM327604 PGQ327604 OWU327604 OMY327604 ODC327604 NTG327604 NJK327604 MZO327604 MPS327604 MFW327604 LWA327604 LME327604 LCI327604 KSM327604 KIQ327604 JYU327604 JOY327604 JFC327604 IVG327604 ILK327604 IBO327604 HRS327604 HHW327604 GYA327604 GOE327604 GEI327604 FUM327604 FKQ327604 FAU327604 EQY327604 EHC327604 DXG327604 DNK327604 DDO327604 CTS327604 CJW327604 CAA327604 BQE327604 BGI327604 AWM327604 AMQ327604 ACU327604 SY327604 JC327604 G327604 WVO262068 WLS262068 WBW262068 VSA262068 VIE262068 UYI262068 UOM262068 UEQ262068 TUU262068 TKY262068 TBC262068 SRG262068 SHK262068 RXO262068 RNS262068 RDW262068 QUA262068 QKE262068 QAI262068 PQM262068 PGQ262068 OWU262068 OMY262068 ODC262068 NTG262068 NJK262068 MZO262068 MPS262068 MFW262068 LWA262068 LME262068 LCI262068 KSM262068 KIQ262068 JYU262068 JOY262068 JFC262068 IVG262068 ILK262068 IBO262068 HRS262068 HHW262068 GYA262068 GOE262068 GEI262068 FUM262068 FKQ262068 FAU262068 EQY262068 EHC262068 DXG262068 DNK262068 DDO262068 CTS262068 CJW262068 CAA262068 BQE262068 BGI262068 AWM262068 AMQ262068 ACU262068 SY262068 JC262068 G262068 WVO196532 WLS196532 WBW196532 VSA196532 VIE196532 UYI196532 UOM196532 UEQ196532 TUU196532 TKY196532 TBC196532 SRG196532 SHK196532 RXO196532 RNS196532 RDW196532 QUA196532 QKE196532 QAI196532 PQM196532 PGQ196532 OWU196532 OMY196532 ODC196532 NTG196532 NJK196532 MZO196532 MPS196532 MFW196532 LWA196532 LME196532 LCI196532 KSM196532 KIQ196532 JYU196532 JOY196532 JFC196532 IVG196532 ILK196532 IBO196532 HRS196532 HHW196532 GYA196532 GOE196532 GEI196532 FUM196532 FKQ196532 FAU196532 EQY196532 EHC196532 DXG196532 DNK196532 DDO196532 CTS196532 CJW196532 CAA196532 BQE196532 BGI196532 AWM196532 AMQ196532 ACU196532 SY196532 JC196532 G196532 WVO130996 WLS130996 WBW130996 VSA130996 VIE130996 UYI130996 UOM130996 UEQ130996 TUU130996 TKY130996 TBC130996 SRG130996 SHK130996 RXO130996 RNS130996 RDW130996 QUA130996 QKE130996 QAI130996 PQM130996 PGQ130996 OWU130996 OMY130996 ODC130996 NTG130996 NJK130996 MZO130996 MPS130996 MFW130996 LWA130996 LME130996 LCI130996 KSM130996 KIQ130996 JYU130996 JOY130996 JFC130996 IVG130996 ILK130996 IBO130996 HRS130996 HHW130996 GYA130996 GOE130996 GEI130996 FUM130996 FKQ130996 FAU130996 EQY130996 EHC130996 DXG130996 DNK130996 DDO130996 CTS130996 CJW130996 CAA130996 BQE130996 BGI130996 AWM130996 AMQ130996 ACU130996 SY130996 JC130996 G130996 WVO65460 WLS65460 WBW65460 VSA65460 VIE65460 UYI65460 UOM65460 UEQ65460 TUU65460 TKY65460 TBC65460 SRG65460 SHK65460 RXO65460 RNS65460 RDW65460 QUA65460 QKE65460 QAI65460 PQM65460 PGQ65460 OWU65460 OMY65460 ODC65460 NTG65460 NJK65460 MZO65460 MPS65460 MFW65460 LWA65460 LME65460 LCI65460 KSM65460 KIQ65460 JYU65460 JOY65460 JFC65460 IVG65460 ILK65460 IBO65460 HRS65460 HHW65460 GYA65460 GOE65460 GEI65460 FUM65460 FKQ65460 FAU65460 EQY65460 EHC65460 DXG65460 DNK65460 DDO65460 CTS65460 CJW65460 CAA65460 BQE65460 BGI65460 AWM65460 AMQ65460 ACU65460 SY65460 JC65460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JC4 G4" xr:uid="{877F5D72-F73B-4F0E-AF42-1214063D5745}">
      <formula1>$A$92:$A$92</formula1>
    </dataValidation>
    <dataValidation type="list" allowBlank="1" showInputMessage="1" showErrorMessage="1" sqref="I80 JE80 TA80 ACW80 AMS80 AWO80 BGK80 BQG80 CAC80 CJY80 CTU80 DDQ80 DNM80 DXI80 EHE80 ERA80 FAW80 FKS80 FUO80 GEK80 GOG80 GYC80 HHY80 HRU80 IBQ80 ILM80 IVI80 JFE80 JPA80 JYW80 KIS80 KSO80 LCK80 LMG80 LWC80 MFY80 MPU80 MZQ80 NJM80 NTI80 ODE80 ONA80 OWW80 PGS80 PQO80 QAK80 QKG80 QUC80 RDY80 RNU80 RXQ80 SHM80 SRI80 TBE80 TLA80 TUW80 UES80 UOO80 UYK80 VIG80 VSC80 WBY80 WLU80 WVQ80 I65536 JE65536 TA65536 ACW65536 AMS65536 AWO65536 BGK65536 BQG65536 CAC65536 CJY65536 CTU65536 DDQ65536 DNM65536 DXI65536 EHE65536 ERA65536 FAW65536 FKS65536 FUO65536 GEK65536 GOG65536 GYC65536 HHY65536 HRU65536 IBQ65536 ILM65536 IVI65536 JFE65536 JPA65536 JYW65536 KIS65536 KSO65536 LCK65536 LMG65536 LWC65536 MFY65536 MPU65536 MZQ65536 NJM65536 NTI65536 ODE65536 ONA65536 OWW65536 PGS65536 PQO65536 QAK65536 QKG65536 QUC65536 RDY65536 RNU65536 RXQ65536 SHM65536 SRI65536 TBE65536 TLA65536 TUW65536 UES65536 UOO65536 UYK65536 VIG65536 VSC65536 WBY65536 WLU65536 WVQ65536 I131072 JE131072 TA131072 ACW131072 AMS131072 AWO131072 BGK131072 BQG131072 CAC131072 CJY131072 CTU131072 DDQ131072 DNM131072 DXI131072 EHE131072 ERA131072 FAW131072 FKS131072 FUO131072 GEK131072 GOG131072 GYC131072 HHY131072 HRU131072 IBQ131072 ILM131072 IVI131072 JFE131072 JPA131072 JYW131072 KIS131072 KSO131072 LCK131072 LMG131072 LWC131072 MFY131072 MPU131072 MZQ131072 NJM131072 NTI131072 ODE131072 ONA131072 OWW131072 PGS131072 PQO131072 QAK131072 QKG131072 QUC131072 RDY131072 RNU131072 RXQ131072 SHM131072 SRI131072 TBE131072 TLA131072 TUW131072 UES131072 UOO131072 UYK131072 VIG131072 VSC131072 WBY131072 WLU131072 WVQ131072 I196608 JE196608 TA196608 ACW196608 AMS196608 AWO196608 BGK196608 BQG196608 CAC196608 CJY196608 CTU196608 DDQ196608 DNM196608 DXI196608 EHE196608 ERA196608 FAW196608 FKS196608 FUO196608 GEK196608 GOG196608 GYC196608 HHY196608 HRU196608 IBQ196608 ILM196608 IVI196608 JFE196608 JPA196608 JYW196608 KIS196608 KSO196608 LCK196608 LMG196608 LWC196608 MFY196608 MPU196608 MZQ196608 NJM196608 NTI196608 ODE196608 ONA196608 OWW196608 PGS196608 PQO196608 QAK196608 QKG196608 QUC196608 RDY196608 RNU196608 RXQ196608 SHM196608 SRI196608 TBE196608 TLA196608 TUW196608 UES196608 UOO196608 UYK196608 VIG196608 VSC196608 WBY196608 WLU196608 WVQ196608 I262144 JE262144 TA262144 ACW262144 AMS262144 AWO262144 BGK262144 BQG262144 CAC262144 CJY262144 CTU262144 DDQ262144 DNM262144 DXI262144 EHE262144 ERA262144 FAW262144 FKS262144 FUO262144 GEK262144 GOG262144 GYC262144 HHY262144 HRU262144 IBQ262144 ILM262144 IVI262144 JFE262144 JPA262144 JYW262144 KIS262144 KSO262144 LCK262144 LMG262144 LWC262144 MFY262144 MPU262144 MZQ262144 NJM262144 NTI262144 ODE262144 ONA262144 OWW262144 PGS262144 PQO262144 QAK262144 QKG262144 QUC262144 RDY262144 RNU262144 RXQ262144 SHM262144 SRI262144 TBE262144 TLA262144 TUW262144 UES262144 UOO262144 UYK262144 VIG262144 VSC262144 WBY262144 WLU262144 WVQ262144 I327680 JE327680 TA327680 ACW327680 AMS327680 AWO327680 BGK327680 BQG327680 CAC327680 CJY327680 CTU327680 DDQ327680 DNM327680 DXI327680 EHE327680 ERA327680 FAW327680 FKS327680 FUO327680 GEK327680 GOG327680 GYC327680 HHY327680 HRU327680 IBQ327680 ILM327680 IVI327680 JFE327680 JPA327680 JYW327680 KIS327680 KSO327680 LCK327680 LMG327680 LWC327680 MFY327680 MPU327680 MZQ327680 NJM327680 NTI327680 ODE327680 ONA327680 OWW327680 PGS327680 PQO327680 QAK327680 QKG327680 QUC327680 RDY327680 RNU327680 RXQ327680 SHM327680 SRI327680 TBE327680 TLA327680 TUW327680 UES327680 UOO327680 UYK327680 VIG327680 VSC327680 WBY327680 WLU327680 WVQ327680 I393216 JE393216 TA393216 ACW393216 AMS393216 AWO393216 BGK393216 BQG393216 CAC393216 CJY393216 CTU393216 DDQ393216 DNM393216 DXI393216 EHE393216 ERA393216 FAW393216 FKS393216 FUO393216 GEK393216 GOG393216 GYC393216 HHY393216 HRU393216 IBQ393216 ILM393216 IVI393216 JFE393216 JPA393216 JYW393216 KIS393216 KSO393216 LCK393216 LMG393216 LWC393216 MFY393216 MPU393216 MZQ393216 NJM393216 NTI393216 ODE393216 ONA393216 OWW393216 PGS393216 PQO393216 QAK393216 QKG393216 QUC393216 RDY393216 RNU393216 RXQ393216 SHM393216 SRI393216 TBE393216 TLA393216 TUW393216 UES393216 UOO393216 UYK393216 VIG393216 VSC393216 WBY393216 WLU393216 WVQ393216 I458752 JE458752 TA458752 ACW458752 AMS458752 AWO458752 BGK458752 BQG458752 CAC458752 CJY458752 CTU458752 DDQ458752 DNM458752 DXI458752 EHE458752 ERA458752 FAW458752 FKS458752 FUO458752 GEK458752 GOG458752 GYC458752 HHY458752 HRU458752 IBQ458752 ILM458752 IVI458752 JFE458752 JPA458752 JYW458752 KIS458752 KSO458752 LCK458752 LMG458752 LWC458752 MFY458752 MPU458752 MZQ458752 NJM458752 NTI458752 ODE458752 ONA458752 OWW458752 PGS458752 PQO458752 QAK458752 QKG458752 QUC458752 RDY458752 RNU458752 RXQ458752 SHM458752 SRI458752 TBE458752 TLA458752 TUW458752 UES458752 UOO458752 UYK458752 VIG458752 VSC458752 WBY458752 WLU458752 WVQ458752 I524288 JE524288 TA524288 ACW524288 AMS524288 AWO524288 BGK524288 BQG524288 CAC524288 CJY524288 CTU524288 DDQ524288 DNM524288 DXI524288 EHE524288 ERA524288 FAW524288 FKS524288 FUO524288 GEK524288 GOG524288 GYC524288 HHY524288 HRU524288 IBQ524288 ILM524288 IVI524288 JFE524288 JPA524288 JYW524288 KIS524288 KSO524288 LCK524288 LMG524288 LWC524288 MFY524288 MPU524288 MZQ524288 NJM524288 NTI524288 ODE524288 ONA524288 OWW524288 PGS524288 PQO524288 QAK524288 QKG524288 QUC524288 RDY524288 RNU524288 RXQ524288 SHM524288 SRI524288 TBE524288 TLA524288 TUW524288 UES524288 UOO524288 UYK524288 VIG524288 VSC524288 WBY524288 WLU524288 WVQ524288 I589824 JE589824 TA589824 ACW589824 AMS589824 AWO589824 BGK589824 BQG589824 CAC589824 CJY589824 CTU589824 DDQ589824 DNM589824 DXI589824 EHE589824 ERA589824 FAW589824 FKS589824 FUO589824 GEK589824 GOG589824 GYC589824 HHY589824 HRU589824 IBQ589824 ILM589824 IVI589824 JFE589824 JPA589824 JYW589824 KIS589824 KSO589824 LCK589824 LMG589824 LWC589824 MFY589824 MPU589824 MZQ589824 NJM589824 NTI589824 ODE589824 ONA589824 OWW589824 PGS589824 PQO589824 QAK589824 QKG589824 QUC589824 RDY589824 RNU589824 RXQ589824 SHM589824 SRI589824 TBE589824 TLA589824 TUW589824 UES589824 UOO589824 UYK589824 VIG589824 VSC589824 WBY589824 WLU589824 WVQ589824 I655360 JE655360 TA655360 ACW655360 AMS655360 AWO655360 BGK655360 BQG655360 CAC655360 CJY655360 CTU655360 DDQ655360 DNM655360 DXI655360 EHE655360 ERA655360 FAW655360 FKS655360 FUO655360 GEK655360 GOG655360 GYC655360 HHY655360 HRU655360 IBQ655360 ILM655360 IVI655360 JFE655360 JPA655360 JYW655360 KIS655360 KSO655360 LCK655360 LMG655360 LWC655360 MFY655360 MPU655360 MZQ655360 NJM655360 NTI655360 ODE655360 ONA655360 OWW655360 PGS655360 PQO655360 QAK655360 QKG655360 QUC655360 RDY655360 RNU655360 RXQ655360 SHM655360 SRI655360 TBE655360 TLA655360 TUW655360 UES655360 UOO655360 UYK655360 VIG655360 VSC655360 WBY655360 WLU655360 WVQ655360 I720896 JE720896 TA720896 ACW720896 AMS720896 AWO720896 BGK720896 BQG720896 CAC720896 CJY720896 CTU720896 DDQ720896 DNM720896 DXI720896 EHE720896 ERA720896 FAW720896 FKS720896 FUO720896 GEK720896 GOG720896 GYC720896 HHY720896 HRU720896 IBQ720896 ILM720896 IVI720896 JFE720896 JPA720896 JYW720896 KIS720896 KSO720896 LCK720896 LMG720896 LWC720896 MFY720896 MPU720896 MZQ720896 NJM720896 NTI720896 ODE720896 ONA720896 OWW720896 PGS720896 PQO720896 QAK720896 QKG720896 QUC720896 RDY720896 RNU720896 RXQ720896 SHM720896 SRI720896 TBE720896 TLA720896 TUW720896 UES720896 UOO720896 UYK720896 VIG720896 VSC720896 WBY720896 WLU720896 WVQ720896 I786432 JE786432 TA786432 ACW786432 AMS786432 AWO786432 BGK786432 BQG786432 CAC786432 CJY786432 CTU786432 DDQ786432 DNM786432 DXI786432 EHE786432 ERA786432 FAW786432 FKS786432 FUO786432 GEK786432 GOG786432 GYC786432 HHY786432 HRU786432 IBQ786432 ILM786432 IVI786432 JFE786432 JPA786432 JYW786432 KIS786432 KSO786432 LCK786432 LMG786432 LWC786432 MFY786432 MPU786432 MZQ786432 NJM786432 NTI786432 ODE786432 ONA786432 OWW786432 PGS786432 PQO786432 QAK786432 QKG786432 QUC786432 RDY786432 RNU786432 RXQ786432 SHM786432 SRI786432 TBE786432 TLA786432 TUW786432 UES786432 UOO786432 UYK786432 VIG786432 VSC786432 WBY786432 WLU786432 WVQ786432 I851968 JE851968 TA851968 ACW851968 AMS851968 AWO851968 BGK851968 BQG851968 CAC851968 CJY851968 CTU851968 DDQ851968 DNM851968 DXI851968 EHE851968 ERA851968 FAW851968 FKS851968 FUO851968 GEK851968 GOG851968 GYC851968 HHY851968 HRU851968 IBQ851968 ILM851968 IVI851968 JFE851968 JPA851968 JYW851968 KIS851968 KSO851968 LCK851968 LMG851968 LWC851968 MFY851968 MPU851968 MZQ851968 NJM851968 NTI851968 ODE851968 ONA851968 OWW851968 PGS851968 PQO851968 QAK851968 QKG851968 QUC851968 RDY851968 RNU851968 RXQ851968 SHM851968 SRI851968 TBE851968 TLA851968 TUW851968 UES851968 UOO851968 UYK851968 VIG851968 VSC851968 WBY851968 WLU851968 WVQ851968 I917504 JE917504 TA917504 ACW917504 AMS917504 AWO917504 BGK917504 BQG917504 CAC917504 CJY917504 CTU917504 DDQ917504 DNM917504 DXI917504 EHE917504 ERA917504 FAW917504 FKS917504 FUO917504 GEK917504 GOG917504 GYC917504 HHY917504 HRU917504 IBQ917504 ILM917504 IVI917504 JFE917504 JPA917504 JYW917504 KIS917504 KSO917504 LCK917504 LMG917504 LWC917504 MFY917504 MPU917504 MZQ917504 NJM917504 NTI917504 ODE917504 ONA917504 OWW917504 PGS917504 PQO917504 QAK917504 QKG917504 QUC917504 RDY917504 RNU917504 RXQ917504 SHM917504 SRI917504 TBE917504 TLA917504 TUW917504 UES917504 UOO917504 UYK917504 VIG917504 VSC917504 WBY917504 WLU917504 WVQ917504 I983040 JE983040 TA983040 ACW983040 AMS983040 AWO983040 BGK983040 BQG983040 CAC983040 CJY983040 CTU983040 DDQ983040 DNM983040 DXI983040 EHE983040 ERA983040 FAW983040 FKS983040 FUO983040 GEK983040 GOG983040 GYC983040 HHY983040 HRU983040 IBQ983040 ILM983040 IVI983040 JFE983040 JPA983040 JYW983040 KIS983040 KSO983040 LCK983040 LMG983040 LWC983040 MFY983040 MPU983040 MZQ983040 NJM983040 NTI983040 ODE983040 ONA983040 OWW983040 PGS983040 PQO983040 QAK983040 QKG983040 QUC983040 RDY983040 RNU983040 RXQ983040 SHM983040 SRI983040 TBE983040 TLA983040 TUW983040 UES983040 UOO983040 UYK983040 VIG983040 VSC983040 WBY983040 WLU983040 WVQ983040" xr:uid="{46E32BE0-78D8-4892-98B5-389917F2D083}">
      <formula1>$J$75:$J$80</formula1>
    </dataValidation>
    <dataValidation type="list" allowBlank="1" showInputMessage="1" showErrorMessage="1" sqref="I88 JE88 TA88 ACW88 AMS88 AWO88 BGK88 BQG88 CAC88 CJY88 CTU88 DDQ88 DNM88 DXI88 EHE88 ERA88 FAW88 FKS88 FUO88 GEK88 GOG88 GYC88 HHY88 HRU88 IBQ88 ILM88 IVI88 JFE88 JPA88 JYW88 KIS88 KSO88 LCK88 LMG88 LWC88 MFY88 MPU88 MZQ88 NJM88 NTI88 ODE88 ONA88 OWW88 PGS88 PQO88 QAK88 QKG88 QUC88 RDY88 RNU88 RXQ88 SHM88 SRI88 TBE88 TLA88 TUW88 UES88 UOO88 UYK88 VIG88 VSC88 WBY88 WLU88 WVQ88 I65544 JE65544 TA65544 ACW65544 AMS65544 AWO65544 BGK65544 BQG65544 CAC65544 CJY65544 CTU65544 DDQ65544 DNM65544 DXI65544 EHE65544 ERA65544 FAW65544 FKS65544 FUO65544 GEK65544 GOG65544 GYC65544 HHY65544 HRU65544 IBQ65544 ILM65544 IVI65544 JFE65544 JPA65544 JYW65544 KIS65544 KSO65544 LCK65544 LMG65544 LWC65544 MFY65544 MPU65544 MZQ65544 NJM65544 NTI65544 ODE65544 ONA65544 OWW65544 PGS65544 PQO65544 QAK65544 QKG65544 QUC65544 RDY65544 RNU65544 RXQ65544 SHM65544 SRI65544 TBE65544 TLA65544 TUW65544 UES65544 UOO65544 UYK65544 VIG65544 VSC65544 WBY65544 WLU65544 WVQ65544 I131080 JE131080 TA131080 ACW131080 AMS131080 AWO131080 BGK131080 BQG131080 CAC131080 CJY131080 CTU131080 DDQ131080 DNM131080 DXI131080 EHE131080 ERA131080 FAW131080 FKS131080 FUO131080 GEK131080 GOG131080 GYC131080 HHY131080 HRU131080 IBQ131080 ILM131080 IVI131080 JFE131080 JPA131080 JYW131080 KIS131080 KSO131080 LCK131080 LMG131080 LWC131080 MFY131080 MPU131080 MZQ131080 NJM131080 NTI131080 ODE131080 ONA131080 OWW131080 PGS131080 PQO131080 QAK131080 QKG131080 QUC131080 RDY131080 RNU131080 RXQ131080 SHM131080 SRI131080 TBE131080 TLA131080 TUW131080 UES131080 UOO131080 UYK131080 VIG131080 VSC131080 WBY131080 WLU131080 WVQ131080 I196616 JE196616 TA196616 ACW196616 AMS196616 AWO196616 BGK196616 BQG196616 CAC196616 CJY196616 CTU196616 DDQ196616 DNM196616 DXI196616 EHE196616 ERA196616 FAW196616 FKS196616 FUO196616 GEK196616 GOG196616 GYC196616 HHY196616 HRU196616 IBQ196616 ILM196616 IVI196616 JFE196616 JPA196616 JYW196616 KIS196616 KSO196616 LCK196616 LMG196616 LWC196616 MFY196616 MPU196616 MZQ196616 NJM196616 NTI196616 ODE196616 ONA196616 OWW196616 PGS196616 PQO196616 QAK196616 QKG196616 QUC196616 RDY196616 RNU196616 RXQ196616 SHM196616 SRI196616 TBE196616 TLA196616 TUW196616 UES196616 UOO196616 UYK196616 VIG196616 VSC196616 WBY196616 WLU196616 WVQ196616 I262152 JE262152 TA262152 ACW262152 AMS262152 AWO262152 BGK262152 BQG262152 CAC262152 CJY262152 CTU262152 DDQ262152 DNM262152 DXI262152 EHE262152 ERA262152 FAW262152 FKS262152 FUO262152 GEK262152 GOG262152 GYC262152 HHY262152 HRU262152 IBQ262152 ILM262152 IVI262152 JFE262152 JPA262152 JYW262152 KIS262152 KSO262152 LCK262152 LMG262152 LWC262152 MFY262152 MPU262152 MZQ262152 NJM262152 NTI262152 ODE262152 ONA262152 OWW262152 PGS262152 PQO262152 QAK262152 QKG262152 QUC262152 RDY262152 RNU262152 RXQ262152 SHM262152 SRI262152 TBE262152 TLA262152 TUW262152 UES262152 UOO262152 UYK262152 VIG262152 VSC262152 WBY262152 WLU262152 WVQ262152 I327688 JE327688 TA327688 ACW327688 AMS327688 AWO327688 BGK327688 BQG327688 CAC327688 CJY327688 CTU327688 DDQ327688 DNM327688 DXI327688 EHE327688 ERA327688 FAW327688 FKS327688 FUO327688 GEK327688 GOG327688 GYC327688 HHY327688 HRU327688 IBQ327688 ILM327688 IVI327688 JFE327688 JPA327688 JYW327688 KIS327688 KSO327688 LCK327688 LMG327688 LWC327688 MFY327688 MPU327688 MZQ327688 NJM327688 NTI327688 ODE327688 ONA327688 OWW327688 PGS327688 PQO327688 QAK327688 QKG327688 QUC327688 RDY327688 RNU327688 RXQ327688 SHM327688 SRI327688 TBE327688 TLA327688 TUW327688 UES327688 UOO327688 UYK327688 VIG327688 VSC327688 WBY327688 WLU327688 WVQ327688 I393224 JE393224 TA393224 ACW393224 AMS393224 AWO393224 BGK393224 BQG393224 CAC393224 CJY393224 CTU393224 DDQ393224 DNM393224 DXI393224 EHE393224 ERA393224 FAW393224 FKS393224 FUO393224 GEK393224 GOG393224 GYC393224 HHY393224 HRU393224 IBQ393224 ILM393224 IVI393224 JFE393224 JPA393224 JYW393224 KIS393224 KSO393224 LCK393224 LMG393224 LWC393224 MFY393224 MPU393224 MZQ393224 NJM393224 NTI393224 ODE393224 ONA393224 OWW393224 PGS393224 PQO393224 QAK393224 QKG393224 QUC393224 RDY393224 RNU393224 RXQ393224 SHM393224 SRI393224 TBE393224 TLA393224 TUW393224 UES393224 UOO393224 UYK393224 VIG393224 VSC393224 WBY393224 WLU393224 WVQ393224 I458760 JE458760 TA458760 ACW458760 AMS458760 AWO458760 BGK458760 BQG458760 CAC458760 CJY458760 CTU458760 DDQ458760 DNM458760 DXI458760 EHE458760 ERA458760 FAW458760 FKS458760 FUO458760 GEK458760 GOG458760 GYC458760 HHY458760 HRU458760 IBQ458760 ILM458760 IVI458760 JFE458760 JPA458760 JYW458760 KIS458760 KSO458760 LCK458760 LMG458760 LWC458760 MFY458760 MPU458760 MZQ458760 NJM458760 NTI458760 ODE458760 ONA458760 OWW458760 PGS458760 PQO458760 QAK458760 QKG458760 QUC458760 RDY458760 RNU458760 RXQ458760 SHM458760 SRI458760 TBE458760 TLA458760 TUW458760 UES458760 UOO458760 UYK458760 VIG458760 VSC458760 WBY458760 WLU458760 WVQ458760 I524296 JE524296 TA524296 ACW524296 AMS524296 AWO524296 BGK524296 BQG524296 CAC524296 CJY524296 CTU524296 DDQ524296 DNM524296 DXI524296 EHE524296 ERA524296 FAW524296 FKS524296 FUO524296 GEK524296 GOG524296 GYC524296 HHY524296 HRU524296 IBQ524296 ILM524296 IVI524296 JFE524296 JPA524296 JYW524296 KIS524296 KSO524296 LCK524296 LMG524296 LWC524296 MFY524296 MPU524296 MZQ524296 NJM524296 NTI524296 ODE524296 ONA524296 OWW524296 PGS524296 PQO524296 QAK524296 QKG524296 QUC524296 RDY524296 RNU524296 RXQ524296 SHM524296 SRI524296 TBE524296 TLA524296 TUW524296 UES524296 UOO524296 UYK524296 VIG524296 VSC524296 WBY524296 WLU524296 WVQ524296 I589832 JE589832 TA589832 ACW589832 AMS589832 AWO589832 BGK589832 BQG589832 CAC589832 CJY589832 CTU589832 DDQ589832 DNM589832 DXI589832 EHE589832 ERA589832 FAW589832 FKS589832 FUO589832 GEK589832 GOG589832 GYC589832 HHY589832 HRU589832 IBQ589832 ILM589832 IVI589832 JFE589832 JPA589832 JYW589832 KIS589832 KSO589832 LCK589832 LMG589832 LWC589832 MFY589832 MPU589832 MZQ589832 NJM589832 NTI589832 ODE589832 ONA589832 OWW589832 PGS589832 PQO589832 QAK589832 QKG589832 QUC589832 RDY589832 RNU589832 RXQ589832 SHM589832 SRI589832 TBE589832 TLA589832 TUW589832 UES589832 UOO589832 UYK589832 VIG589832 VSC589832 WBY589832 WLU589832 WVQ589832 I655368 JE655368 TA655368 ACW655368 AMS655368 AWO655368 BGK655368 BQG655368 CAC655368 CJY655368 CTU655368 DDQ655368 DNM655368 DXI655368 EHE655368 ERA655368 FAW655368 FKS655368 FUO655368 GEK655368 GOG655368 GYC655368 HHY655368 HRU655368 IBQ655368 ILM655368 IVI655368 JFE655368 JPA655368 JYW655368 KIS655368 KSO655368 LCK655368 LMG655368 LWC655368 MFY655368 MPU655368 MZQ655368 NJM655368 NTI655368 ODE655368 ONA655368 OWW655368 PGS655368 PQO655368 QAK655368 QKG655368 QUC655368 RDY655368 RNU655368 RXQ655368 SHM655368 SRI655368 TBE655368 TLA655368 TUW655368 UES655368 UOO655368 UYK655368 VIG655368 VSC655368 WBY655368 WLU655368 WVQ655368 I720904 JE720904 TA720904 ACW720904 AMS720904 AWO720904 BGK720904 BQG720904 CAC720904 CJY720904 CTU720904 DDQ720904 DNM720904 DXI720904 EHE720904 ERA720904 FAW720904 FKS720904 FUO720904 GEK720904 GOG720904 GYC720904 HHY720904 HRU720904 IBQ720904 ILM720904 IVI720904 JFE720904 JPA720904 JYW720904 KIS720904 KSO720904 LCK720904 LMG720904 LWC720904 MFY720904 MPU720904 MZQ720904 NJM720904 NTI720904 ODE720904 ONA720904 OWW720904 PGS720904 PQO720904 QAK720904 QKG720904 QUC720904 RDY720904 RNU720904 RXQ720904 SHM720904 SRI720904 TBE720904 TLA720904 TUW720904 UES720904 UOO720904 UYK720904 VIG720904 VSC720904 WBY720904 WLU720904 WVQ720904 I786440 JE786440 TA786440 ACW786440 AMS786440 AWO786440 BGK786440 BQG786440 CAC786440 CJY786440 CTU786440 DDQ786440 DNM786440 DXI786440 EHE786440 ERA786440 FAW786440 FKS786440 FUO786440 GEK786440 GOG786440 GYC786440 HHY786440 HRU786440 IBQ786440 ILM786440 IVI786440 JFE786440 JPA786440 JYW786440 KIS786440 KSO786440 LCK786440 LMG786440 LWC786440 MFY786440 MPU786440 MZQ786440 NJM786440 NTI786440 ODE786440 ONA786440 OWW786440 PGS786440 PQO786440 QAK786440 QKG786440 QUC786440 RDY786440 RNU786440 RXQ786440 SHM786440 SRI786440 TBE786440 TLA786440 TUW786440 UES786440 UOO786440 UYK786440 VIG786440 VSC786440 WBY786440 WLU786440 WVQ786440 I851976 JE851976 TA851976 ACW851976 AMS851976 AWO851976 BGK851976 BQG851976 CAC851976 CJY851976 CTU851976 DDQ851976 DNM851976 DXI851976 EHE851976 ERA851976 FAW851976 FKS851976 FUO851976 GEK851976 GOG851976 GYC851976 HHY851976 HRU851976 IBQ851976 ILM851976 IVI851976 JFE851976 JPA851976 JYW851976 KIS851976 KSO851976 LCK851976 LMG851976 LWC851976 MFY851976 MPU851976 MZQ851976 NJM851976 NTI851976 ODE851976 ONA851976 OWW851976 PGS851976 PQO851976 QAK851976 QKG851976 QUC851976 RDY851976 RNU851976 RXQ851976 SHM851976 SRI851976 TBE851976 TLA851976 TUW851976 UES851976 UOO851976 UYK851976 VIG851976 VSC851976 WBY851976 WLU851976 WVQ851976 I917512 JE917512 TA917512 ACW917512 AMS917512 AWO917512 BGK917512 BQG917512 CAC917512 CJY917512 CTU917512 DDQ917512 DNM917512 DXI917512 EHE917512 ERA917512 FAW917512 FKS917512 FUO917512 GEK917512 GOG917512 GYC917512 HHY917512 HRU917512 IBQ917512 ILM917512 IVI917512 JFE917512 JPA917512 JYW917512 KIS917512 KSO917512 LCK917512 LMG917512 LWC917512 MFY917512 MPU917512 MZQ917512 NJM917512 NTI917512 ODE917512 ONA917512 OWW917512 PGS917512 PQO917512 QAK917512 QKG917512 QUC917512 RDY917512 RNU917512 RXQ917512 SHM917512 SRI917512 TBE917512 TLA917512 TUW917512 UES917512 UOO917512 UYK917512 VIG917512 VSC917512 WBY917512 WLU917512 WVQ917512 I983048 JE983048 TA983048 ACW983048 AMS983048 AWO983048 BGK983048 BQG983048 CAC983048 CJY983048 CTU983048 DDQ983048 DNM983048 DXI983048 EHE983048 ERA983048 FAW983048 FKS983048 FUO983048 GEK983048 GOG983048 GYC983048 HHY983048 HRU983048 IBQ983048 ILM983048 IVI983048 JFE983048 JPA983048 JYW983048 KIS983048 KSO983048 LCK983048 LMG983048 LWC983048 MFY983048 MPU983048 MZQ983048 NJM983048 NTI983048 ODE983048 ONA983048 OWW983048 PGS983048 PQO983048 QAK983048 QKG983048 QUC983048 RDY983048 RNU983048 RXQ983048 SHM983048 SRI983048 TBE983048 TLA983048 TUW983048 UES983048 UOO983048 UYK983048 VIG983048 VSC983048 WBY983048 WLU983048 WVQ983048" xr:uid="{FFF65412-E9F5-4CF3-988A-0A2A4855AF33}">
      <formula1>$J$85:$J$90</formula1>
    </dataValidation>
    <dataValidation type="list" allowBlank="1" showInputMessage="1" showErrorMessage="1" sqref="WVQ982967 WLU982967 WBY982967 VSC982967 VIG982967 UYK982967 UOO982967 UES982967 TUW982967 TLA982967 TBE982967 SRI982967 SHM982967 RXQ982967 RNU982967 RDY982967 QUC982967 QKG982967 QAK982967 PQO982967 PGS982967 OWW982967 ONA982967 ODE982967 NTI982967 NJM982967 MZQ982967 MPU982967 MFY982967 LWC982967 LMG982967 LCK982967 KSO982967 KIS982967 JYW982967 JPA982967 JFE982967 IVI982967 ILM982967 IBQ982967 HRU982967 HHY982967 GYC982967 GOG982967 GEK982967 FUO982967 FKS982967 FAW982967 ERA982967 EHE982967 DXI982967 DNM982967 DDQ982967 CTU982967 CJY982967 CAC982967 BQG982967 BGK982967 AWO982967 AMS982967 ACW982967 TA982967 JE982967 I982967 WVQ917431 WLU917431 WBY917431 VSC917431 VIG917431 UYK917431 UOO917431 UES917431 TUW917431 TLA917431 TBE917431 SRI917431 SHM917431 RXQ917431 RNU917431 RDY917431 QUC917431 QKG917431 QAK917431 PQO917431 PGS917431 OWW917431 ONA917431 ODE917431 NTI917431 NJM917431 MZQ917431 MPU917431 MFY917431 LWC917431 LMG917431 LCK917431 KSO917431 KIS917431 JYW917431 JPA917431 JFE917431 IVI917431 ILM917431 IBQ917431 HRU917431 HHY917431 GYC917431 GOG917431 GEK917431 FUO917431 FKS917431 FAW917431 ERA917431 EHE917431 DXI917431 DNM917431 DDQ917431 CTU917431 CJY917431 CAC917431 BQG917431 BGK917431 AWO917431 AMS917431 ACW917431 TA917431 JE917431 I917431 WVQ851895 WLU851895 WBY851895 VSC851895 VIG851895 UYK851895 UOO851895 UES851895 TUW851895 TLA851895 TBE851895 SRI851895 SHM851895 RXQ851895 RNU851895 RDY851895 QUC851895 QKG851895 QAK851895 PQO851895 PGS851895 OWW851895 ONA851895 ODE851895 NTI851895 NJM851895 MZQ851895 MPU851895 MFY851895 LWC851895 LMG851895 LCK851895 KSO851895 KIS851895 JYW851895 JPA851895 JFE851895 IVI851895 ILM851895 IBQ851895 HRU851895 HHY851895 GYC851895 GOG851895 GEK851895 FUO851895 FKS851895 FAW851895 ERA851895 EHE851895 DXI851895 DNM851895 DDQ851895 CTU851895 CJY851895 CAC851895 BQG851895 BGK851895 AWO851895 AMS851895 ACW851895 TA851895 JE851895 I851895 WVQ786359 WLU786359 WBY786359 VSC786359 VIG786359 UYK786359 UOO786359 UES786359 TUW786359 TLA786359 TBE786359 SRI786359 SHM786359 RXQ786359 RNU786359 RDY786359 QUC786359 QKG786359 QAK786359 PQO786359 PGS786359 OWW786359 ONA786359 ODE786359 NTI786359 NJM786359 MZQ786359 MPU786359 MFY786359 LWC786359 LMG786359 LCK786359 KSO786359 KIS786359 JYW786359 JPA786359 JFE786359 IVI786359 ILM786359 IBQ786359 HRU786359 HHY786359 GYC786359 GOG786359 GEK786359 FUO786359 FKS786359 FAW786359 ERA786359 EHE786359 DXI786359 DNM786359 DDQ786359 CTU786359 CJY786359 CAC786359 BQG786359 BGK786359 AWO786359 AMS786359 ACW786359 TA786359 JE786359 I786359 WVQ720823 WLU720823 WBY720823 VSC720823 VIG720823 UYK720823 UOO720823 UES720823 TUW720823 TLA720823 TBE720823 SRI720823 SHM720823 RXQ720823 RNU720823 RDY720823 QUC720823 QKG720823 QAK720823 PQO720823 PGS720823 OWW720823 ONA720823 ODE720823 NTI720823 NJM720823 MZQ720823 MPU720823 MFY720823 LWC720823 LMG720823 LCK720823 KSO720823 KIS720823 JYW720823 JPA720823 JFE720823 IVI720823 ILM720823 IBQ720823 HRU720823 HHY720823 GYC720823 GOG720823 GEK720823 FUO720823 FKS720823 FAW720823 ERA720823 EHE720823 DXI720823 DNM720823 DDQ720823 CTU720823 CJY720823 CAC720823 BQG720823 BGK720823 AWO720823 AMS720823 ACW720823 TA720823 JE720823 I720823 WVQ655287 WLU655287 WBY655287 VSC655287 VIG655287 UYK655287 UOO655287 UES655287 TUW655287 TLA655287 TBE655287 SRI655287 SHM655287 RXQ655287 RNU655287 RDY655287 QUC655287 QKG655287 QAK655287 PQO655287 PGS655287 OWW655287 ONA655287 ODE655287 NTI655287 NJM655287 MZQ655287 MPU655287 MFY655287 LWC655287 LMG655287 LCK655287 KSO655287 KIS655287 JYW655287 JPA655287 JFE655287 IVI655287 ILM655287 IBQ655287 HRU655287 HHY655287 GYC655287 GOG655287 GEK655287 FUO655287 FKS655287 FAW655287 ERA655287 EHE655287 DXI655287 DNM655287 DDQ655287 CTU655287 CJY655287 CAC655287 BQG655287 BGK655287 AWO655287 AMS655287 ACW655287 TA655287 JE655287 I655287 WVQ589751 WLU589751 WBY589751 VSC589751 VIG589751 UYK589751 UOO589751 UES589751 TUW589751 TLA589751 TBE589751 SRI589751 SHM589751 RXQ589751 RNU589751 RDY589751 QUC589751 QKG589751 QAK589751 PQO589751 PGS589751 OWW589751 ONA589751 ODE589751 NTI589751 NJM589751 MZQ589751 MPU589751 MFY589751 LWC589751 LMG589751 LCK589751 KSO589751 KIS589751 JYW589751 JPA589751 JFE589751 IVI589751 ILM589751 IBQ589751 HRU589751 HHY589751 GYC589751 GOG589751 GEK589751 FUO589751 FKS589751 FAW589751 ERA589751 EHE589751 DXI589751 DNM589751 DDQ589751 CTU589751 CJY589751 CAC589751 BQG589751 BGK589751 AWO589751 AMS589751 ACW589751 TA589751 JE589751 I589751 WVQ524215 WLU524215 WBY524215 VSC524215 VIG524215 UYK524215 UOO524215 UES524215 TUW524215 TLA524215 TBE524215 SRI524215 SHM524215 RXQ524215 RNU524215 RDY524215 QUC524215 QKG524215 QAK524215 PQO524215 PGS524215 OWW524215 ONA524215 ODE524215 NTI524215 NJM524215 MZQ524215 MPU524215 MFY524215 LWC524215 LMG524215 LCK524215 KSO524215 KIS524215 JYW524215 JPA524215 JFE524215 IVI524215 ILM524215 IBQ524215 HRU524215 HHY524215 GYC524215 GOG524215 GEK524215 FUO524215 FKS524215 FAW524215 ERA524215 EHE524215 DXI524215 DNM524215 DDQ524215 CTU524215 CJY524215 CAC524215 BQG524215 BGK524215 AWO524215 AMS524215 ACW524215 TA524215 JE524215 I524215 WVQ458679 WLU458679 WBY458679 VSC458679 VIG458679 UYK458679 UOO458679 UES458679 TUW458679 TLA458679 TBE458679 SRI458679 SHM458679 RXQ458679 RNU458679 RDY458679 QUC458679 QKG458679 QAK458679 PQO458679 PGS458679 OWW458679 ONA458679 ODE458679 NTI458679 NJM458679 MZQ458679 MPU458679 MFY458679 LWC458679 LMG458679 LCK458679 KSO458679 KIS458679 JYW458679 JPA458679 JFE458679 IVI458679 ILM458679 IBQ458679 HRU458679 HHY458679 GYC458679 GOG458679 GEK458679 FUO458679 FKS458679 FAW458679 ERA458679 EHE458679 DXI458679 DNM458679 DDQ458679 CTU458679 CJY458679 CAC458679 BQG458679 BGK458679 AWO458679 AMS458679 ACW458679 TA458679 JE458679 I458679 WVQ393143 WLU393143 WBY393143 VSC393143 VIG393143 UYK393143 UOO393143 UES393143 TUW393143 TLA393143 TBE393143 SRI393143 SHM393143 RXQ393143 RNU393143 RDY393143 QUC393143 QKG393143 QAK393143 PQO393143 PGS393143 OWW393143 ONA393143 ODE393143 NTI393143 NJM393143 MZQ393143 MPU393143 MFY393143 LWC393143 LMG393143 LCK393143 KSO393143 KIS393143 JYW393143 JPA393143 JFE393143 IVI393143 ILM393143 IBQ393143 HRU393143 HHY393143 GYC393143 GOG393143 GEK393143 FUO393143 FKS393143 FAW393143 ERA393143 EHE393143 DXI393143 DNM393143 DDQ393143 CTU393143 CJY393143 CAC393143 BQG393143 BGK393143 AWO393143 AMS393143 ACW393143 TA393143 JE393143 I393143 WVQ327607 WLU327607 WBY327607 VSC327607 VIG327607 UYK327607 UOO327607 UES327607 TUW327607 TLA327607 TBE327607 SRI327607 SHM327607 RXQ327607 RNU327607 RDY327607 QUC327607 QKG327607 QAK327607 PQO327607 PGS327607 OWW327607 ONA327607 ODE327607 NTI327607 NJM327607 MZQ327607 MPU327607 MFY327607 LWC327607 LMG327607 LCK327607 KSO327607 KIS327607 JYW327607 JPA327607 JFE327607 IVI327607 ILM327607 IBQ327607 HRU327607 HHY327607 GYC327607 GOG327607 GEK327607 FUO327607 FKS327607 FAW327607 ERA327607 EHE327607 DXI327607 DNM327607 DDQ327607 CTU327607 CJY327607 CAC327607 BQG327607 BGK327607 AWO327607 AMS327607 ACW327607 TA327607 JE327607 I327607 WVQ262071 WLU262071 WBY262071 VSC262071 VIG262071 UYK262071 UOO262071 UES262071 TUW262071 TLA262071 TBE262071 SRI262071 SHM262071 RXQ262071 RNU262071 RDY262071 QUC262071 QKG262071 QAK262071 PQO262071 PGS262071 OWW262071 ONA262071 ODE262071 NTI262071 NJM262071 MZQ262071 MPU262071 MFY262071 LWC262071 LMG262071 LCK262071 KSO262071 KIS262071 JYW262071 JPA262071 JFE262071 IVI262071 ILM262071 IBQ262071 HRU262071 HHY262071 GYC262071 GOG262071 GEK262071 FUO262071 FKS262071 FAW262071 ERA262071 EHE262071 DXI262071 DNM262071 DDQ262071 CTU262071 CJY262071 CAC262071 BQG262071 BGK262071 AWO262071 AMS262071 ACW262071 TA262071 JE262071 I262071 WVQ196535 WLU196535 WBY196535 VSC196535 VIG196535 UYK196535 UOO196535 UES196535 TUW196535 TLA196535 TBE196535 SRI196535 SHM196535 RXQ196535 RNU196535 RDY196535 QUC196535 QKG196535 QAK196535 PQO196535 PGS196535 OWW196535 ONA196535 ODE196535 NTI196535 NJM196535 MZQ196535 MPU196535 MFY196535 LWC196535 LMG196535 LCK196535 KSO196535 KIS196535 JYW196535 JPA196535 JFE196535 IVI196535 ILM196535 IBQ196535 HRU196535 HHY196535 GYC196535 GOG196535 GEK196535 FUO196535 FKS196535 FAW196535 ERA196535 EHE196535 DXI196535 DNM196535 DDQ196535 CTU196535 CJY196535 CAC196535 BQG196535 BGK196535 AWO196535 AMS196535 ACW196535 TA196535 JE196535 I196535 WVQ130999 WLU130999 WBY130999 VSC130999 VIG130999 UYK130999 UOO130999 UES130999 TUW130999 TLA130999 TBE130999 SRI130999 SHM130999 RXQ130999 RNU130999 RDY130999 QUC130999 QKG130999 QAK130999 PQO130999 PGS130999 OWW130999 ONA130999 ODE130999 NTI130999 NJM130999 MZQ130999 MPU130999 MFY130999 LWC130999 LMG130999 LCK130999 KSO130999 KIS130999 JYW130999 JPA130999 JFE130999 IVI130999 ILM130999 IBQ130999 HRU130999 HHY130999 GYC130999 GOG130999 GEK130999 FUO130999 FKS130999 FAW130999 ERA130999 EHE130999 DXI130999 DNM130999 DDQ130999 CTU130999 CJY130999 CAC130999 BQG130999 BGK130999 AWO130999 AMS130999 ACW130999 TA130999 JE130999 I130999 WVQ65463 WLU65463 WBY65463 VSC65463 VIG65463 UYK65463 UOO65463 UES65463 TUW65463 TLA65463 TBE65463 SRI65463 SHM65463 RXQ65463 RNU65463 RDY65463 QUC65463 QKG65463 QAK65463 PQO65463 PGS65463 OWW65463 ONA65463 ODE65463 NTI65463 NJM65463 MZQ65463 MPU65463 MFY65463 LWC65463 LMG65463 LCK65463 KSO65463 KIS65463 JYW65463 JPA65463 JFE65463 IVI65463 ILM65463 IBQ65463 HRU65463 HHY65463 GYC65463 GOG65463 GEK65463 FUO65463 FKS65463 FAW65463 ERA65463 EHE65463 DXI65463 DNM65463 DDQ65463 CTU65463 CJY65463 CAC65463 BQG65463 BGK65463 AWO65463 AMS65463 ACW65463 TA65463 JE65463 I65463 WVQ7 WLU7 WBY7 VSC7 VIG7 UYK7 UOO7 UES7 TUW7 TLA7 TBE7 SRI7 SHM7 RXQ7 RNU7 RDY7 QUC7 QKG7 QAK7 PQO7 PGS7 OWW7 ONA7 ODE7 NTI7 NJM7 MZQ7 MPU7 MFY7 LWC7 LMG7 LCK7 KSO7 KIS7 JYW7 JPA7 JFE7 IVI7 ILM7 IBQ7 HRU7 HHY7 GYC7 GOG7 GEK7 FUO7 FKS7 FAW7 ERA7 EHE7 DXI7 DNM7 DDQ7 CTU7 CJY7 CAC7 BQG7 BGK7 AWO7 AMS7 ACW7 TA7 JE7" xr:uid="{8F22591B-56B5-4A37-BD58-FDA137D3040A}">
      <formula1>#REF!</formula1>
    </dataValidation>
    <dataValidation type="list" allowBlank="1" showInputMessage="1" showErrorMessage="1" sqref="I7" xr:uid="{3E4AEEF2-CC3F-4816-8FC6-2C4DA7975CA6}">
      <formula1>pms</formula1>
    </dataValidation>
    <dataValidation type="list" allowBlank="1" showInputMessage="1" showErrorMessage="1" sqref="I8" xr:uid="{8095C6EC-6C6D-43E9-91D5-361BD303E450}">
      <formula1>rate</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9"/>
  <dimension ref="A32:R164"/>
  <sheetViews>
    <sheetView topLeftCell="A130" workbookViewId="0">
      <selection activeCell="B135" sqref="B135:B139"/>
    </sheetView>
  </sheetViews>
  <sheetFormatPr defaultColWidth="11.44140625" defaultRowHeight="14.4"/>
  <sheetData>
    <row r="32" spans="1:17">
      <c r="A32" s="5"/>
      <c r="B32" s="5"/>
      <c r="C32" s="5"/>
      <c r="D32" s="5"/>
      <c r="E32" s="5"/>
      <c r="F32" s="5"/>
      <c r="G32" s="5"/>
      <c r="H32" s="5"/>
      <c r="I32" s="5"/>
      <c r="J32" s="5"/>
      <c r="K32" s="5"/>
      <c r="L32" s="5"/>
      <c r="M32" s="5"/>
      <c r="N32" s="5"/>
      <c r="O32" s="5"/>
      <c r="P32" s="5"/>
      <c r="Q32" s="5"/>
    </row>
    <row r="33" spans="1:17">
      <c r="A33" s="5"/>
      <c r="B33" s="5"/>
      <c r="C33" s="5"/>
      <c r="D33" s="5"/>
      <c r="E33" s="5"/>
      <c r="F33" s="5"/>
      <c r="G33" s="5"/>
      <c r="H33" s="5"/>
      <c r="I33" s="5"/>
      <c r="J33" s="5"/>
      <c r="K33" s="5"/>
      <c r="L33" s="5"/>
      <c r="M33" s="5"/>
      <c r="N33" s="5"/>
      <c r="O33" s="5"/>
      <c r="P33" s="5"/>
      <c r="Q33" s="5"/>
    </row>
    <row r="124" spans="1:4">
      <c r="A124" s="12" t="s">
        <v>84</v>
      </c>
      <c r="B124" s="12"/>
      <c r="C124" s="12"/>
      <c r="D124" s="12"/>
    </row>
    <row r="125" spans="1:4">
      <c r="A125" s="12" t="s">
        <v>79</v>
      </c>
      <c r="B125" s="12"/>
      <c r="C125" s="12"/>
      <c r="D125" s="12"/>
    </row>
    <row r="126" spans="1:4">
      <c r="A126" s="12" t="s">
        <v>83</v>
      </c>
      <c r="B126" s="12"/>
      <c r="C126" s="12"/>
      <c r="D126" s="12"/>
    </row>
    <row r="128" spans="1:4">
      <c r="A128" s="12" t="s">
        <v>82</v>
      </c>
    </row>
    <row r="129" spans="1:18">
      <c r="A129" s="12">
        <v>0</v>
      </c>
    </row>
    <row r="130" spans="1:18">
      <c r="A130" s="12" t="s">
        <v>83</v>
      </c>
    </row>
    <row r="134" spans="1:18" s="5" customFormat="1" ht="12.75" customHeight="1">
      <c r="A134" s="371" t="s">
        <v>391</v>
      </c>
      <c r="B134" s="372"/>
      <c r="C134" s="373"/>
      <c r="D134" s="371" t="s">
        <v>71</v>
      </c>
      <c r="E134" s="372"/>
      <c r="F134" s="373"/>
      <c r="G134" s="371" t="s">
        <v>392</v>
      </c>
      <c r="H134" s="372"/>
      <c r="I134" s="373"/>
      <c r="J134" s="371" t="s">
        <v>86</v>
      </c>
      <c r="K134" s="372"/>
      <c r="L134" s="373"/>
      <c r="M134" s="371" t="s">
        <v>90</v>
      </c>
      <c r="N134" s="372"/>
      <c r="O134" s="373"/>
      <c r="P134" s="372" t="s">
        <v>94</v>
      </c>
      <c r="Q134" s="372"/>
      <c r="R134" s="373"/>
    </row>
    <row r="135" spans="1:18">
      <c r="A135" s="17"/>
      <c r="B135" s="51" t="s">
        <v>26</v>
      </c>
      <c r="C135" s="20" t="s">
        <v>27</v>
      </c>
      <c r="D135" s="33"/>
      <c r="E135" s="34"/>
      <c r="F135" s="53"/>
      <c r="G135" s="38"/>
      <c r="H135" s="29"/>
      <c r="I135" s="36"/>
      <c r="J135" s="38"/>
      <c r="K135" s="29"/>
      <c r="L135" s="36"/>
      <c r="M135" s="38"/>
      <c r="N135" s="29"/>
      <c r="O135" s="36"/>
      <c r="P135" s="5"/>
      <c r="Q135" s="5"/>
      <c r="R135" s="37"/>
    </row>
    <row r="136" spans="1:18">
      <c r="A136" s="12" t="s">
        <v>64</v>
      </c>
      <c r="B136" s="50"/>
      <c r="C136" s="13"/>
      <c r="D136" s="32"/>
      <c r="E136" s="30"/>
      <c r="F136" s="35"/>
      <c r="G136" s="38"/>
      <c r="H136" s="29"/>
      <c r="I136" s="36"/>
      <c r="J136" s="38"/>
      <c r="K136" s="29"/>
      <c r="L136" s="36"/>
      <c r="M136" s="38"/>
      <c r="N136" s="29"/>
      <c r="O136" s="36"/>
      <c r="P136" s="5"/>
      <c r="Q136" s="5"/>
      <c r="R136" s="36"/>
    </row>
    <row r="137" spans="1:18">
      <c r="A137" s="12" t="s">
        <v>22</v>
      </c>
      <c r="B137" s="50" t="s">
        <v>21</v>
      </c>
      <c r="C137" s="13" t="s">
        <v>23</v>
      </c>
      <c r="D137" s="32"/>
      <c r="E137" s="30"/>
      <c r="F137" s="35"/>
      <c r="G137" s="38"/>
      <c r="H137" s="29"/>
      <c r="I137" s="36"/>
      <c r="J137" s="38"/>
      <c r="K137" s="29"/>
      <c r="L137" s="36"/>
      <c r="M137" s="38"/>
      <c r="N137" s="29"/>
      <c r="O137" s="36"/>
      <c r="P137" s="5"/>
      <c r="Q137" s="5"/>
      <c r="R137" s="36"/>
    </row>
    <row r="138" spans="1:18">
      <c r="A138" s="12" t="s">
        <v>0</v>
      </c>
      <c r="B138" s="50"/>
      <c r="C138" s="13"/>
      <c r="D138" s="32"/>
      <c r="E138" s="30"/>
      <c r="F138" s="35"/>
      <c r="G138" s="38"/>
      <c r="H138" s="29"/>
      <c r="I138" s="36"/>
      <c r="J138" s="38"/>
      <c r="K138" s="29"/>
      <c r="L138" s="36"/>
      <c r="M138" s="38"/>
      <c r="N138" s="29"/>
      <c r="O138" s="36"/>
      <c r="P138" s="5"/>
      <c r="Q138" s="5"/>
      <c r="R138" s="36"/>
    </row>
    <row r="139" spans="1:18">
      <c r="A139" s="12"/>
      <c r="B139" s="50" t="s">
        <v>28</v>
      </c>
      <c r="C139" s="19" t="s">
        <v>27</v>
      </c>
      <c r="D139" s="32"/>
      <c r="E139" s="30"/>
      <c r="F139" s="35"/>
      <c r="G139" s="38"/>
      <c r="H139" s="29"/>
      <c r="I139" s="36"/>
      <c r="J139" s="38"/>
      <c r="K139" s="29"/>
      <c r="L139" s="36"/>
      <c r="M139" s="38"/>
      <c r="N139" s="29"/>
      <c r="O139" s="36"/>
      <c r="P139" s="5"/>
      <c r="Q139" s="5"/>
      <c r="R139" s="36"/>
    </row>
    <row r="140" spans="1:18">
      <c r="A140" s="14"/>
      <c r="B140" s="15"/>
      <c r="C140" s="16"/>
      <c r="D140" s="14"/>
      <c r="E140" s="48" t="s">
        <v>26</v>
      </c>
      <c r="F140" s="18" t="s">
        <v>27</v>
      </c>
      <c r="G140" s="38"/>
      <c r="H140" s="29"/>
      <c r="I140" s="36"/>
      <c r="J140" s="38"/>
      <c r="K140" s="29"/>
      <c r="L140" s="36"/>
      <c r="M140" s="38"/>
      <c r="N140" s="29"/>
      <c r="O140" s="36"/>
      <c r="P140" s="5"/>
      <c r="Q140" s="5"/>
      <c r="R140" s="36"/>
    </row>
    <row r="141" spans="1:18">
      <c r="A141" s="14" t="s">
        <v>85</v>
      </c>
      <c r="B141" s="15"/>
      <c r="C141" s="16"/>
      <c r="D141" s="14"/>
      <c r="E141" s="49"/>
      <c r="F141" s="16"/>
      <c r="G141" s="38"/>
      <c r="H141" s="29"/>
      <c r="I141" s="36"/>
      <c r="J141" s="38"/>
      <c r="K141" s="29"/>
      <c r="L141" s="36"/>
      <c r="M141" s="38"/>
      <c r="N141" s="29"/>
      <c r="O141" s="36"/>
      <c r="P141" s="5"/>
      <c r="Q141" s="5"/>
      <c r="R141" s="36"/>
    </row>
    <row r="142" spans="1:18">
      <c r="A142" s="14" t="s">
        <v>22</v>
      </c>
      <c r="B142" s="15"/>
      <c r="C142" s="16"/>
      <c r="D142" s="14"/>
      <c r="E142" s="49" t="s">
        <v>24</v>
      </c>
      <c r="F142" s="16" t="s">
        <v>25</v>
      </c>
      <c r="G142" s="38"/>
      <c r="H142" s="29"/>
      <c r="I142" s="36"/>
      <c r="J142" s="38"/>
      <c r="K142" s="29"/>
      <c r="L142" s="36"/>
      <c r="M142" s="38"/>
      <c r="N142" s="29"/>
      <c r="O142" s="36"/>
      <c r="P142" s="5"/>
      <c r="Q142" s="5"/>
      <c r="R142" s="36"/>
    </row>
    <row r="143" spans="1:18">
      <c r="A143" s="14" t="s">
        <v>0</v>
      </c>
      <c r="B143" s="15"/>
      <c r="C143" s="16"/>
      <c r="D143" s="14"/>
      <c r="E143" s="49"/>
      <c r="F143" s="16"/>
      <c r="G143" s="38"/>
      <c r="H143" s="29"/>
      <c r="I143" s="36"/>
      <c r="J143" s="38"/>
      <c r="K143" s="29"/>
      <c r="L143" s="36"/>
      <c r="M143" s="38"/>
      <c r="N143" s="29"/>
      <c r="O143" s="36"/>
      <c r="P143" s="5"/>
      <c r="Q143" s="5"/>
      <c r="R143" s="36"/>
    </row>
    <row r="144" spans="1:18">
      <c r="A144" s="14"/>
      <c r="B144" s="15"/>
      <c r="C144" s="16"/>
      <c r="D144" s="14"/>
      <c r="E144" s="49" t="s">
        <v>28</v>
      </c>
      <c r="F144" s="18" t="s">
        <v>27</v>
      </c>
      <c r="G144" s="38"/>
      <c r="H144" s="29"/>
      <c r="I144" s="36"/>
      <c r="J144" s="38"/>
      <c r="K144" s="29"/>
      <c r="L144" s="36"/>
      <c r="M144" s="38"/>
      <c r="N144" s="29"/>
      <c r="O144" s="36"/>
      <c r="P144" s="5"/>
      <c r="Q144" s="5"/>
      <c r="R144" s="36"/>
    </row>
    <row r="145" spans="1:18" s="31" customFormat="1">
      <c r="A145" s="43"/>
      <c r="B145" s="43"/>
      <c r="C145" s="43"/>
      <c r="D145" s="43"/>
      <c r="E145" s="43"/>
      <c r="F145" s="43"/>
      <c r="G145" s="44"/>
      <c r="H145" s="44" t="s">
        <v>26</v>
      </c>
      <c r="I145" s="52"/>
      <c r="J145" s="32"/>
      <c r="K145" s="30"/>
      <c r="L145" s="35"/>
      <c r="M145" s="32"/>
      <c r="N145" s="30"/>
      <c r="O145" s="35"/>
      <c r="R145" s="35"/>
    </row>
    <row r="146" spans="1:18" s="31" customFormat="1">
      <c r="A146" s="44" t="s">
        <v>393</v>
      </c>
      <c r="B146" s="45"/>
      <c r="C146" s="46"/>
      <c r="D146" s="44"/>
      <c r="E146" s="45"/>
      <c r="F146" s="46"/>
      <c r="G146" s="44"/>
      <c r="H146" s="45"/>
      <c r="I146" s="46"/>
      <c r="J146" s="32"/>
      <c r="K146" s="30"/>
      <c r="L146" s="35"/>
      <c r="M146" s="32"/>
      <c r="N146" s="30"/>
      <c r="O146" s="35"/>
      <c r="R146" s="35"/>
    </row>
    <row r="147" spans="1:18" s="31" customFormat="1">
      <c r="A147" s="44" t="s">
        <v>22</v>
      </c>
      <c r="B147" s="43"/>
      <c r="C147" s="43"/>
      <c r="D147" s="43"/>
      <c r="E147" s="43"/>
      <c r="F147" s="43"/>
      <c r="G147" s="44"/>
      <c r="H147" s="44" t="s">
        <v>394</v>
      </c>
      <c r="I147" s="52" t="s">
        <v>395</v>
      </c>
      <c r="J147" s="32"/>
      <c r="K147" s="30"/>
      <c r="L147" s="35"/>
      <c r="M147" s="32"/>
      <c r="N147" s="30"/>
      <c r="O147" s="35"/>
      <c r="R147" s="35"/>
    </row>
    <row r="148" spans="1:18" s="31" customFormat="1">
      <c r="A148" s="44" t="s">
        <v>0</v>
      </c>
      <c r="B148" s="43"/>
      <c r="C148" s="43"/>
      <c r="D148" s="43"/>
      <c r="E148" s="43"/>
      <c r="F148" s="43"/>
      <c r="G148" s="44"/>
      <c r="H148" s="44"/>
      <c r="I148" s="52"/>
      <c r="J148" s="32"/>
      <c r="K148" s="30"/>
      <c r="L148" s="35"/>
      <c r="M148" s="32"/>
      <c r="N148" s="30"/>
      <c r="O148" s="35"/>
      <c r="R148" s="35"/>
    </row>
    <row r="149" spans="1:18" s="31" customFormat="1">
      <c r="A149" s="43"/>
      <c r="B149" s="43"/>
      <c r="C149" s="43"/>
      <c r="D149" s="43"/>
      <c r="E149" s="43"/>
      <c r="F149" s="43"/>
      <c r="G149" s="44"/>
      <c r="H149" s="44" t="s">
        <v>28</v>
      </c>
      <c r="I149" s="52"/>
      <c r="J149" s="32"/>
      <c r="K149" s="30"/>
      <c r="L149" s="35"/>
      <c r="M149" s="32"/>
      <c r="N149" s="30"/>
      <c r="O149" s="35"/>
      <c r="R149" s="35"/>
    </row>
    <row r="150" spans="1:18" s="31" customFormat="1">
      <c r="A150" s="43"/>
      <c r="B150" s="43"/>
      <c r="C150" s="43"/>
      <c r="D150" s="43"/>
      <c r="E150" s="43"/>
      <c r="F150" s="43"/>
      <c r="G150" s="44"/>
      <c r="H150" s="45"/>
      <c r="I150" s="46"/>
      <c r="J150" s="44"/>
      <c r="K150" s="44" t="s">
        <v>26</v>
      </c>
      <c r="L150" s="52"/>
      <c r="M150" s="32"/>
      <c r="N150" s="30"/>
      <c r="O150" s="35"/>
      <c r="R150" s="35"/>
    </row>
    <row r="151" spans="1:18" s="31" customFormat="1">
      <c r="A151" s="44" t="s">
        <v>87</v>
      </c>
      <c r="B151" s="45"/>
      <c r="C151" s="46"/>
      <c r="D151" s="44"/>
      <c r="E151" s="45"/>
      <c r="F151" s="46"/>
      <c r="G151" s="44"/>
      <c r="H151" s="45"/>
      <c r="I151" s="46"/>
      <c r="J151" s="44"/>
      <c r="K151" s="45"/>
      <c r="L151" s="46"/>
      <c r="M151" s="32"/>
      <c r="N151" s="30"/>
      <c r="O151" s="35"/>
      <c r="R151" s="35"/>
    </row>
    <row r="152" spans="1:18" s="31" customFormat="1">
      <c r="A152" s="44" t="s">
        <v>22</v>
      </c>
      <c r="B152" s="45"/>
      <c r="C152" s="46"/>
      <c r="D152" s="44"/>
      <c r="E152" s="45"/>
      <c r="F152" s="46"/>
      <c r="G152" s="44"/>
      <c r="H152" s="45"/>
      <c r="I152" s="46"/>
      <c r="J152" s="44"/>
      <c r="K152" s="44" t="s">
        <v>88</v>
      </c>
      <c r="L152" s="52" t="s">
        <v>89</v>
      </c>
      <c r="M152" s="32"/>
      <c r="N152" s="30"/>
      <c r="O152" s="35"/>
      <c r="R152" s="35"/>
    </row>
    <row r="153" spans="1:18" s="31" customFormat="1">
      <c r="A153" s="44" t="s">
        <v>0</v>
      </c>
      <c r="B153" s="45"/>
      <c r="C153" s="46"/>
      <c r="D153" s="44"/>
      <c r="E153" s="45"/>
      <c r="F153" s="46"/>
      <c r="G153" s="44"/>
      <c r="H153" s="45"/>
      <c r="I153" s="46"/>
      <c r="J153" s="44"/>
      <c r="K153" s="44"/>
      <c r="L153" s="52"/>
      <c r="M153" s="32"/>
      <c r="N153" s="30"/>
      <c r="O153" s="35"/>
      <c r="R153" s="35"/>
    </row>
    <row r="154" spans="1:18" s="31" customFormat="1">
      <c r="A154" s="43"/>
      <c r="B154" s="43"/>
      <c r="C154" s="43"/>
      <c r="D154" s="43"/>
      <c r="E154" s="43"/>
      <c r="F154" s="43"/>
      <c r="G154" s="44"/>
      <c r="H154" s="45"/>
      <c r="I154" s="46"/>
      <c r="J154" s="44"/>
      <c r="K154" s="44" t="s">
        <v>28</v>
      </c>
      <c r="L154" s="52"/>
      <c r="M154" s="32"/>
      <c r="N154" s="30"/>
      <c r="O154" s="35"/>
      <c r="R154" s="35"/>
    </row>
    <row r="155" spans="1:18">
      <c r="A155" s="39"/>
      <c r="B155" s="39"/>
      <c r="C155" s="39"/>
      <c r="D155" s="39"/>
      <c r="E155" s="39"/>
      <c r="F155" s="39"/>
      <c r="G155" s="40"/>
      <c r="H155" s="41"/>
      <c r="I155" s="42"/>
      <c r="J155" s="40"/>
      <c r="K155" s="41"/>
      <c r="L155" s="42"/>
      <c r="M155" s="40"/>
      <c r="N155" s="40" t="s">
        <v>26</v>
      </c>
      <c r="O155" s="47"/>
      <c r="R155" s="36"/>
    </row>
    <row r="156" spans="1:18">
      <c r="A156" s="40" t="s">
        <v>91</v>
      </c>
      <c r="B156" s="39"/>
      <c r="C156" s="39"/>
      <c r="D156" s="39"/>
      <c r="E156" s="39"/>
      <c r="F156" s="39"/>
      <c r="G156" s="40"/>
      <c r="H156" s="41"/>
      <c r="I156" s="42"/>
      <c r="J156" s="40"/>
      <c r="K156" s="41"/>
      <c r="L156" s="42"/>
      <c r="M156" s="40"/>
      <c r="N156" s="41"/>
      <c r="O156" s="42"/>
      <c r="R156" s="36"/>
    </row>
    <row r="157" spans="1:18">
      <c r="A157" s="40" t="s">
        <v>22</v>
      </c>
      <c r="B157" s="39"/>
      <c r="C157" s="39"/>
      <c r="D157" s="39"/>
      <c r="E157" s="39"/>
      <c r="F157" s="39"/>
      <c r="G157" s="40"/>
      <c r="H157" s="41"/>
      <c r="I157" s="42"/>
      <c r="J157" s="40"/>
      <c r="K157" s="41"/>
      <c r="L157" s="42"/>
      <c r="M157" s="40"/>
      <c r="N157" s="40" t="s">
        <v>92</v>
      </c>
      <c r="O157" s="47" t="s">
        <v>93</v>
      </c>
      <c r="R157" s="36"/>
    </row>
    <row r="158" spans="1:18">
      <c r="A158" s="40" t="s">
        <v>0</v>
      </c>
      <c r="B158" s="39"/>
      <c r="C158" s="39"/>
      <c r="D158" s="39"/>
      <c r="E158" s="39"/>
      <c r="F158" s="39"/>
      <c r="G158" s="40"/>
      <c r="H158" s="41"/>
      <c r="I158" s="42"/>
      <c r="J158" s="40"/>
      <c r="K158" s="41"/>
      <c r="L158" s="42"/>
      <c r="M158" s="40"/>
      <c r="N158" s="40"/>
      <c r="O158" s="47"/>
      <c r="R158" s="36"/>
    </row>
    <row r="159" spans="1:18">
      <c r="A159" s="39"/>
      <c r="B159" s="39"/>
      <c r="C159" s="39"/>
      <c r="D159" s="39"/>
      <c r="E159" s="39"/>
      <c r="F159" s="39"/>
      <c r="G159" s="40"/>
      <c r="H159" s="41"/>
      <c r="I159" s="42"/>
      <c r="J159" s="40"/>
      <c r="K159" s="41"/>
      <c r="L159" s="42"/>
      <c r="M159" s="40"/>
      <c r="N159" s="40" t="s">
        <v>28</v>
      </c>
      <c r="O159" s="47"/>
      <c r="R159" s="36"/>
    </row>
    <row r="160" spans="1:18">
      <c r="A160" s="43"/>
      <c r="B160" s="43"/>
      <c r="C160" s="43"/>
      <c r="D160" s="43"/>
      <c r="E160" s="43"/>
      <c r="F160" s="43"/>
      <c r="G160" s="44"/>
      <c r="H160" s="45"/>
      <c r="I160" s="46"/>
      <c r="J160" s="44"/>
      <c r="K160" s="45"/>
      <c r="L160" s="46"/>
      <c r="M160" s="44"/>
      <c r="N160" s="45"/>
      <c r="O160" s="46"/>
      <c r="P160" s="44"/>
      <c r="Q160" s="44" t="s">
        <v>26</v>
      </c>
      <c r="R160" s="52"/>
    </row>
    <row r="161" spans="1:18">
      <c r="A161" s="44" t="s">
        <v>95</v>
      </c>
      <c r="B161" s="45"/>
      <c r="C161" s="46"/>
      <c r="D161" s="44"/>
      <c r="E161" s="45"/>
      <c r="F161" s="46"/>
      <c r="G161" s="44"/>
      <c r="H161" s="45"/>
      <c r="I161" s="46"/>
      <c r="J161" s="44"/>
      <c r="K161" s="45"/>
      <c r="L161" s="46"/>
      <c r="M161" s="44"/>
      <c r="N161" s="45"/>
      <c r="O161" s="46"/>
      <c r="P161" s="44"/>
      <c r="Q161" s="45"/>
      <c r="R161" s="46"/>
    </row>
    <row r="162" spans="1:18">
      <c r="A162" s="44" t="s">
        <v>22</v>
      </c>
      <c r="B162" s="45"/>
      <c r="C162" s="46"/>
      <c r="D162" s="44"/>
      <c r="E162" s="45"/>
      <c r="F162" s="46"/>
      <c r="G162" s="44"/>
      <c r="H162" s="45"/>
      <c r="I162" s="46"/>
      <c r="J162" s="44"/>
      <c r="K162" s="45"/>
      <c r="L162" s="46"/>
      <c r="M162" s="44"/>
      <c r="N162" s="45"/>
      <c r="O162" s="46"/>
      <c r="P162" s="44"/>
      <c r="Q162" s="44" t="s">
        <v>96</v>
      </c>
      <c r="R162" s="52" t="s">
        <v>97</v>
      </c>
    </row>
    <row r="163" spans="1:18">
      <c r="A163" s="44" t="s">
        <v>0</v>
      </c>
      <c r="B163" s="45"/>
      <c r="C163" s="46"/>
      <c r="D163" s="44"/>
      <c r="E163" s="45"/>
      <c r="F163" s="46"/>
      <c r="G163" s="44"/>
      <c r="H163" s="45"/>
      <c r="I163" s="46"/>
      <c r="J163" s="44"/>
      <c r="K163" s="45"/>
      <c r="L163" s="46"/>
      <c r="M163" s="44"/>
      <c r="N163" s="45"/>
      <c r="O163" s="46"/>
      <c r="P163" s="44"/>
      <c r="Q163" s="44"/>
      <c r="R163" s="52"/>
    </row>
    <row r="164" spans="1:18">
      <c r="A164" s="43"/>
      <c r="B164" s="43"/>
      <c r="C164" s="43"/>
      <c r="D164" s="43"/>
      <c r="E164" s="43"/>
      <c r="F164" s="43"/>
      <c r="G164" s="44"/>
      <c r="H164" s="45"/>
      <c r="I164" s="46"/>
      <c r="J164" s="44"/>
      <c r="K164" s="45"/>
      <c r="L164" s="46"/>
      <c r="M164" s="44"/>
      <c r="N164" s="45"/>
      <c r="O164" s="46"/>
      <c r="P164" s="44"/>
      <c r="Q164" s="44" t="s">
        <v>28</v>
      </c>
      <c r="R164" s="52"/>
    </row>
  </sheetData>
  <mergeCells count="6">
    <mergeCell ref="J134:L134"/>
    <mergeCell ref="M134:O134"/>
    <mergeCell ref="P134:R134"/>
    <mergeCell ref="A134:C134"/>
    <mergeCell ref="D134:F134"/>
    <mergeCell ref="G134:I134"/>
  </mergeCell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CCE5-1329-405A-912A-3C95AC9676C8}">
  <dimension ref="A1:Q11"/>
  <sheetViews>
    <sheetView workbookViewId="0">
      <selection activeCell="H14" sqref="H14"/>
    </sheetView>
  </sheetViews>
  <sheetFormatPr defaultColWidth="12.33203125" defaultRowHeight="14.4"/>
  <cols>
    <col min="1" max="16384" width="12.33203125" style="28"/>
  </cols>
  <sheetData>
    <row r="1" spans="1:17" s="87" customFormat="1">
      <c r="A1" s="86" t="s">
        <v>163</v>
      </c>
      <c r="B1" s="86" t="s">
        <v>164</v>
      </c>
      <c r="C1" s="86" t="s">
        <v>165</v>
      </c>
      <c r="D1" s="86" t="s">
        <v>166</v>
      </c>
      <c r="E1" s="58" t="s">
        <v>77</v>
      </c>
      <c r="F1" s="58" t="s">
        <v>143</v>
      </c>
      <c r="G1" s="58" t="s">
        <v>145</v>
      </c>
      <c r="H1" s="58" t="s">
        <v>147</v>
      </c>
      <c r="I1" s="58" t="s">
        <v>148</v>
      </c>
      <c r="J1" s="58" t="s">
        <v>160</v>
      </c>
      <c r="K1" s="58" t="s">
        <v>152</v>
      </c>
      <c r="L1" s="73" t="s">
        <v>142</v>
      </c>
      <c r="M1" s="73" t="s">
        <v>144</v>
      </c>
      <c r="N1" s="73" t="s">
        <v>146</v>
      </c>
      <c r="O1" s="73" t="s">
        <v>155</v>
      </c>
    </row>
    <row r="2" spans="1:17" s="87" customFormat="1">
      <c r="A2" s="88" t="s">
        <v>35</v>
      </c>
      <c r="B2" s="89"/>
      <c r="C2" s="89"/>
      <c r="D2" s="89"/>
    </row>
    <row r="3" spans="1:17" s="87" customFormat="1">
      <c r="A3" s="88" t="s">
        <v>36</v>
      </c>
      <c r="B3" s="89"/>
      <c r="C3" s="89"/>
      <c r="D3" s="89"/>
    </row>
    <row r="4" spans="1:17">
      <c r="A4" s="2" t="s">
        <v>4</v>
      </c>
      <c r="B4" s="2"/>
      <c r="C4" s="2"/>
      <c r="D4" s="2"/>
      <c r="E4" s="2"/>
      <c r="F4" s="2"/>
      <c r="G4" s="2"/>
      <c r="H4" s="2"/>
      <c r="I4" s="2"/>
      <c r="J4" s="2"/>
      <c r="K4" s="2"/>
      <c r="L4" s="2"/>
      <c r="M4" s="2"/>
      <c r="N4" s="2"/>
      <c r="O4" s="2"/>
      <c r="P4" s="2"/>
      <c r="Q4" s="2"/>
    </row>
    <row r="5" spans="1:17">
      <c r="A5" s="2" t="s">
        <v>3</v>
      </c>
      <c r="B5" s="2" t="s">
        <v>3</v>
      </c>
      <c r="C5" s="2" t="s">
        <v>3</v>
      </c>
      <c r="D5" s="2" t="s">
        <v>3</v>
      </c>
      <c r="E5" s="90" t="s">
        <v>7</v>
      </c>
      <c r="F5" s="90" t="s">
        <v>7</v>
      </c>
      <c r="G5" s="90" t="s">
        <v>7</v>
      </c>
      <c r="H5" s="90" t="s">
        <v>7</v>
      </c>
      <c r="I5" s="90" t="s">
        <v>7</v>
      </c>
      <c r="J5" s="90" t="s">
        <v>7</v>
      </c>
      <c r="K5" s="90" t="s">
        <v>7</v>
      </c>
      <c r="L5" s="90" t="s">
        <v>7</v>
      </c>
      <c r="M5" s="90" t="s">
        <v>7</v>
      </c>
      <c r="N5" s="90" t="s">
        <v>7</v>
      </c>
      <c r="O5" s="90" t="s">
        <v>7</v>
      </c>
      <c r="P5" s="2"/>
    </row>
    <row r="6" spans="1:17">
      <c r="A6" s="2" t="s">
        <v>5</v>
      </c>
      <c r="B6" s="2" t="s">
        <v>19</v>
      </c>
      <c r="C6" s="2" t="s">
        <v>8</v>
      </c>
      <c r="D6" s="2" t="s">
        <v>8</v>
      </c>
      <c r="E6" s="2" t="s">
        <v>8</v>
      </c>
      <c r="F6" s="2" t="s">
        <v>167</v>
      </c>
      <c r="G6" s="2" t="s">
        <v>167</v>
      </c>
      <c r="H6" s="2" t="s">
        <v>167</v>
      </c>
      <c r="I6" s="2" t="s">
        <v>167</v>
      </c>
      <c r="J6" s="2" t="s">
        <v>167</v>
      </c>
      <c r="K6" s="2" t="s">
        <v>167</v>
      </c>
      <c r="L6" s="2" t="s">
        <v>167</v>
      </c>
      <c r="M6" s="2" t="s">
        <v>167</v>
      </c>
      <c r="N6" s="2" t="s">
        <v>167</v>
      </c>
      <c r="O6" s="2" t="s">
        <v>167</v>
      </c>
      <c r="P6" s="2"/>
    </row>
    <row r="7" spans="1:17">
      <c r="A7" s="3" t="s">
        <v>168</v>
      </c>
      <c r="B7" s="2" t="s">
        <v>214</v>
      </c>
      <c r="C7" s="3" t="s">
        <v>169</v>
      </c>
      <c r="D7" s="3" t="s">
        <v>170</v>
      </c>
      <c r="E7" s="3" t="s">
        <v>171</v>
      </c>
      <c r="F7" s="3" t="s">
        <v>172</v>
      </c>
      <c r="G7" s="3" t="s">
        <v>173</v>
      </c>
      <c r="H7" s="3" t="s">
        <v>174</v>
      </c>
      <c r="I7" s="3" t="s">
        <v>175</v>
      </c>
      <c r="J7" s="3" t="s">
        <v>176</v>
      </c>
      <c r="K7" s="3" t="s">
        <v>177</v>
      </c>
      <c r="L7" s="3" t="s">
        <v>178</v>
      </c>
      <c r="M7" s="3" t="s">
        <v>179</v>
      </c>
      <c r="N7" s="3" t="s">
        <v>180</v>
      </c>
      <c r="O7" s="3" t="s">
        <v>181</v>
      </c>
      <c r="P7" s="3"/>
    </row>
    <row r="8" spans="1:17">
      <c r="A8" s="2" t="s">
        <v>6</v>
      </c>
      <c r="B8" s="2"/>
      <c r="C8" s="2"/>
      <c r="D8" s="2"/>
      <c r="E8" s="2"/>
      <c r="F8" s="2"/>
      <c r="G8" s="2"/>
      <c r="H8" s="2"/>
      <c r="I8" s="2"/>
      <c r="J8" s="2"/>
      <c r="K8" s="2"/>
      <c r="L8" s="2"/>
      <c r="M8" s="2"/>
      <c r="N8" s="2"/>
      <c r="O8" s="2"/>
      <c r="P8" s="2"/>
    </row>
    <row r="9" spans="1:17">
      <c r="A9" s="1" t="s">
        <v>182</v>
      </c>
      <c r="B9" s="1"/>
      <c r="C9" s="1"/>
      <c r="D9" s="1"/>
    </row>
    <row r="10" spans="1:17">
      <c r="A10" s="4" t="s">
        <v>183</v>
      </c>
      <c r="B10" s="1" t="s">
        <v>184</v>
      </c>
      <c r="C10" s="1" t="s">
        <v>185</v>
      </c>
      <c r="D10" s="1" t="s">
        <v>186</v>
      </c>
      <c r="E10" s="4" t="s">
        <v>202</v>
      </c>
      <c r="F10" s="28" t="s">
        <v>203</v>
      </c>
      <c r="G10" s="28" t="s">
        <v>204</v>
      </c>
      <c r="H10" s="28" t="s">
        <v>205</v>
      </c>
      <c r="I10" s="28" t="s">
        <v>206</v>
      </c>
      <c r="J10" s="28" t="s">
        <v>207</v>
      </c>
      <c r="K10" s="28" t="s">
        <v>208</v>
      </c>
      <c r="L10" s="28" t="s">
        <v>209</v>
      </c>
      <c r="M10" s="28" t="s">
        <v>210</v>
      </c>
      <c r="N10" s="28" t="s">
        <v>211</v>
      </c>
      <c r="O10" s="28" t="s">
        <v>212</v>
      </c>
    </row>
    <row r="11" spans="1:17">
      <c r="A11" s="28" t="s">
        <v>0</v>
      </c>
      <c r="B11" s="1"/>
      <c r="C11" s="1"/>
      <c r="D11" s="1"/>
    </row>
  </sheetData>
  <hyperlinks>
    <hyperlink ref="C7" r:id="rId1" location="partPartName//" xr:uid="{81CD21CB-4DA7-41C3-86B4-641F12881466}"/>
    <hyperlink ref="D7" r:id="rId2" location="partPartNumber//" xr:uid="{EE5A2EF1-4EEB-442A-8026-A6344B010E0D}"/>
    <hyperlink ref="A7" r:id="rId3" location="MetalStamping//" xr:uid="{921A18C8-38F7-429F-A06A-62F3F428A20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E403-F8A4-44D1-BD0E-565394CCB1DA}">
  <dimension ref="A1:D3"/>
  <sheetViews>
    <sheetView workbookViewId="0">
      <selection activeCell="A12" sqref="A12"/>
    </sheetView>
  </sheetViews>
  <sheetFormatPr defaultRowHeight="14.4"/>
  <cols>
    <col min="1" max="1" width="75" bestFit="1" customWidth="1"/>
    <col min="2" max="2" width="12.88671875" bestFit="1" customWidth="1"/>
    <col min="3" max="4" width="19.5546875" bestFit="1" customWidth="1"/>
  </cols>
  <sheetData>
    <row r="1" spans="1:4">
      <c r="A1" t="s">
        <v>216</v>
      </c>
    </row>
    <row r="2" spans="1:4">
      <c r="A2" t="s">
        <v>217</v>
      </c>
      <c r="B2" t="s">
        <v>218</v>
      </c>
      <c r="C2" s="28" t="s">
        <v>219</v>
      </c>
      <c r="D2" s="28" t="s">
        <v>220</v>
      </c>
    </row>
    <row r="3" spans="1:4">
      <c r="A3"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0"/>
  <dimension ref="A1:A16"/>
  <sheetViews>
    <sheetView zoomScale="91" zoomScaleNormal="91" workbookViewId="0">
      <selection activeCell="H24" sqref="H24"/>
    </sheetView>
  </sheetViews>
  <sheetFormatPr defaultColWidth="9.109375" defaultRowHeight="14.4"/>
  <sheetData>
    <row r="1" spans="1:1">
      <c r="A1" s="5" t="s">
        <v>187</v>
      </c>
    </row>
    <row r="2" spans="1:1" s="28" customFormat="1">
      <c r="A2" s="1"/>
    </row>
    <row r="3" spans="1:1">
      <c r="A3" s="28" t="s">
        <v>0</v>
      </c>
    </row>
    <row r="4" spans="1:1">
      <c r="A4" s="28"/>
    </row>
    <row r="5" spans="1:1">
      <c r="A5" s="28"/>
    </row>
    <row r="6" spans="1:1">
      <c r="A6" s="28" t="s">
        <v>263</v>
      </c>
    </row>
    <row r="7" spans="1:1">
      <c r="A7" s="28"/>
    </row>
    <row r="8" spans="1:1">
      <c r="A8" t="s">
        <v>0</v>
      </c>
    </row>
    <row r="10" spans="1:1">
      <c r="A10" s="28" t="s">
        <v>404</v>
      </c>
    </row>
    <row r="11" spans="1:1">
      <c r="A11" s="28"/>
    </row>
    <row r="12" spans="1:1">
      <c r="A12" s="28" t="s">
        <v>0</v>
      </c>
    </row>
    <row r="14" spans="1:1">
      <c r="A14" s="98" t="s">
        <v>221</v>
      </c>
    </row>
    <row r="15" spans="1:1">
      <c r="A15" s="28"/>
    </row>
    <row r="16" spans="1:1">
      <c r="A16" s="28" t="s">
        <v>0</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BBDD8-F076-4C97-81BB-DB25D2FAD731}">
  <dimension ref="A1"/>
  <sheetViews>
    <sheetView workbookViewId="0">
      <selection activeCell="D12" sqref="D12"/>
    </sheetView>
  </sheetViews>
  <sheetFormatPr defaultRowHeight="14.4"/>
  <sheetData>
    <row r="1" spans="1:1">
      <c r="A1" t="s">
        <v>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1"/>
  <dimension ref="A1:BH77"/>
  <sheetViews>
    <sheetView topLeftCell="A39" workbookViewId="0">
      <selection activeCell="B47" sqref="B47"/>
    </sheetView>
  </sheetViews>
  <sheetFormatPr defaultColWidth="35" defaultRowHeight="15.75" customHeight="1"/>
  <cols>
    <col min="1" max="1" width="125.88671875" style="7" customWidth="1"/>
    <col min="2" max="2" width="56.109375" style="6" customWidth="1"/>
    <col min="3" max="3" width="35" style="6"/>
    <col min="4" max="4" width="33.6640625" style="6" customWidth="1"/>
    <col min="5" max="5" width="35" style="6"/>
    <col min="6" max="6" width="16.6640625" style="6" customWidth="1"/>
    <col min="7" max="7" width="16.88671875" style="7" hidden="1" customWidth="1"/>
    <col min="8" max="8" width="25.88671875" style="7" customWidth="1"/>
    <col min="9" max="9" width="20.44140625" style="7" customWidth="1"/>
    <col min="10" max="11" width="23" style="7" customWidth="1"/>
    <col min="12" max="16384" width="35" style="7"/>
  </cols>
  <sheetData>
    <row r="1" spans="1:11" ht="18.75" customHeight="1">
      <c r="A1" s="375" t="s">
        <v>13</v>
      </c>
      <c r="B1" s="374" t="s">
        <v>80</v>
      </c>
      <c r="C1" s="374" t="s">
        <v>14</v>
      </c>
      <c r="D1" s="374" t="s">
        <v>9</v>
      </c>
      <c r="E1" s="374" t="s">
        <v>1</v>
      </c>
      <c r="F1" s="374" t="s">
        <v>15</v>
      </c>
      <c r="G1" s="374" t="s">
        <v>69</v>
      </c>
      <c r="H1" s="374"/>
      <c r="I1" s="374" t="s">
        <v>52</v>
      </c>
      <c r="J1" s="374"/>
    </row>
    <row r="2" spans="1:11" ht="15" customHeight="1">
      <c r="A2" s="375"/>
      <c r="B2" s="374"/>
      <c r="C2" s="374"/>
      <c r="D2" s="374"/>
      <c r="E2" s="374"/>
      <c r="F2" s="374"/>
      <c r="G2" s="54" t="s">
        <v>50</v>
      </c>
      <c r="H2" s="54" t="s">
        <v>40</v>
      </c>
      <c r="I2" s="54" t="s">
        <v>53</v>
      </c>
      <c r="J2" s="54" t="s">
        <v>2</v>
      </c>
      <c r="K2" s="54" t="s">
        <v>61</v>
      </c>
    </row>
    <row r="3" spans="1:11" ht="15.75" customHeight="1">
      <c r="A3" s="26"/>
      <c r="B3" s="27"/>
      <c r="C3" s="27"/>
      <c r="D3" s="27"/>
      <c r="E3" s="27"/>
      <c r="F3" s="27"/>
      <c r="G3" s="8"/>
      <c r="H3" s="8"/>
      <c r="I3" s="8"/>
      <c r="J3" s="8"/>
      <c r="K3" s="8"/>
    </row>
    <row r="4" spans="1:11" ht="15.75" customHeight="1">
      <c r="A4" s="26"/>
      <c r="B4" s="27"/>
      <c r="C4" s="27"/>
      <c r="D4" s="27"/>
      <c r="E4" s="27"/>
      <c r="F4" s="27"/>
      <c r="G4" s="8" t="s">
        <v>37</v>
      </c>
      <c r="H4" s="25" t="s">
        <v>98</v>
      </c>
      <c r="I4" s="8" t="s">
        <v>72</v>
      </c>
      <c r="J4" s="8"/>
      <c r="K4" s="8"/>
    </row>
    <row r="5" spans="1:11" ht="15.75" customHeight="1">
      <c r="A5" s="26"/>
      <c r="B5" s="27"/>
      <c r="C5" s="27"/>
      <c r="D5" s="27"/>
      <c r="E5" s="27"/>
      <c r="F5" s="27"/>
      <c r="G5" s="8" t="s">
        <v>38</v>
      </c>
      <c r="H5" s="25" t="s">
        <v>99</v>
      </c>
      <c r="I5" s="8" t="s">
        <v>54</v>
      </c>
      <c r="J5" s="8"/>
      <c r="K5" s="8"/>
    </row>
    <row r="6" spans="1:11" ht="15.75" customHeight="1">
      <c r="A6" s="26"/>
      <c r="B6" s="27"/>
      <c r="C6" s="27"/>
      <c r="D6" s="27"/>
      <c r="E6" s="27"/>
      <c r="F6" s="27"/>
      <c r="G6" s="8"/>
      <c r="H6" s="25" t="s">
        <v>100</v>
      </c>
      <c r="I6" s="8" t="s">
        <v>55</v>
      </c>
      <c r="J6" s="8"/>
      <c r="K6" s="8"/>
    </row>
    <row r="7" spans="1:11" ht="15.75" customHeight="1">
      <c r="A7" s="26"/>
      <c r="B7" s="27"/>
      <c r="C7" s="27"/>
      <c r="D7" s="27"/>
      <c r="E7" s="27"/>
      <c r="F7" s="27"/>
      <c r="G7" s="8"/>
      <c r="H7" s="25" t="s">
        <v>101</v>
      </c>
      <c r="I7" s="8"/>
      <c r="J7" s="8"/>
      <c r="K7" s="8"/>
    </row>
    <row r="8" spans="1:11" ht="15.75" customHeight="1">
      <c r="A8" s="26"/>
      <c r="B8" s="27"/>
      <c r="C8" s="27"/>
      <c r="D8" s="27"/>
      <c r="E8" s="27"/>
      <c r="F8" s="27"/>
      <c r="G8" s="8"/>
      <c r="H8" s="25" t="s">
        <v>102</v>
      </c>
      <c r="I8" s="8"/>
      <c r="J8" s="8"/>
      <c r="K8" s="8"/>
    </row>
    <row r="9" spans="1:11" ht="15.75" customHeight="1">
      <c r="A9" s="26"/>
      <c r="B9" s="27"/>
      <c r="C9" s="27"/>
      <c r="D9" s="27"/>
      <c r="E9" s="27"/>
      <c r="F9" s="27"/>
      <c r="G9" s="8"/>
      <c r="H9" s="25" t="s">
        <v>41</v>
      </c>
      <c r="I9" s="8"/>
      <c r="J9" s="8"/>
      <c r="K9" s="8"/>
    </row>
    <row r="10" spans="1:11" ht="15.75" customHeight="1">
      <c r="A10" s="26"/>
      <c r="B10" s="27"/>
      <c r="C10" s="27"/>
      <c r="D10" s="27"/>
      <c r="E10" s="27"/>
      <c r="F10" s="27"/>
      <c r="G10" s="8"/>
      <c r="H10" s="25" t="s">
        <v>103</v>
      </c>
      <c r="I10" s="8"/>
      <c r="J10" s="8"/>
      <c r="K10" s="8"/>
    </row>
    <row r="11" spans="1:11" ht="15.75" customHeight="1">
      <c r="A11" s="26"/>
      <c r="B11" s="27"/>
      <c r="C11" s="27"/>
      <c r="D11" s="27"/>
      <c r="E11" s="27"/>
      <c r="F11" s="27"/>
      <c r="G11" s="8"/>
      <c r="H11" s="25" t="s">
        <v>104</v>
      </c>
      <c r="I11" s="8"/>
      <c r="J11" s="8"/>
      <c r="K11" s="8"/>
    </row>
    <row r="12" spans="1:11" ht="15.75" customHeight="1">
      <c r="A12" s="26"/>
      <c r="B12" s="27"/>
      <c r="C12" s="27"/>
      <c r="D12" s="27"/>
      <c r="E12" s="27"/>
      <c r="F12" s="27"/>
      <c r="G12" s="8"/>
      <c r="H12" s="25" t="s">
        <v>105</v>
      </c>
      <c r="I12" s="8"/>
      <c r="J12" s="8"/>
      <c r="K12" s="8"/>
    </row>
    <row r="13" spans="1:11" ht="15.75" customHeight="1">
      <c r="A13" s="26"/>
      <c r="B13" s="27"/>
      <c r="C13" s="27"/>
      <c r="D13" s="27"/>
      <c r="E13" s="27"/>
      <c r="F13" s="27"/>
      <c r="G13" s="8"/>
      <c r="H13" s="25" t="s">
        <v>42</v>
      </c>
      <c r="I13" s="8"/>
      <c r="J13" s="8"/>
      <c r="K13" s="8"/>
    </row>
    <row r="14" spans="1:11" ht="15.75" customHeight="1">
      <c r="A14" s="26"/>
      <c r="B14" s="27"/>
      <c r="C14" s="27"/>
      <c r="D14" s="27"/>
      <c r="E14" s="27"/>
      <c r="F14" s="27"/>
      <c r="G14" s="8"/>
      <c r="H14" s="25" t="s">
        <v>43</v>
      </c>
      <c r="I14" s="8"/>
      <c r="J14" s="8"/>
      <c r="K14" s="8"/>
    </row>
    <row r="15" spans="1:11" ht="15.75" customHeight="1">
      <c r="A15" s="26"/>
      <c r="B15" s="27"/>
      <c r="C15" s="27"/>
      <c r="D15" s="27"/>
      <c r="E15" s="27"/>
      <c r="F15" s="27"/>
      <c r="G15" s="8"/>
      <c r="H15" s="25" t="s">
        <v>106</v>
      </c>
      <c r="I15" s="8"/>
      <c r="J15" s="8"/>
      <c r="K15" s="8"/>
    </row>
    <row r="16" spans="1:11" ht="15.75" customHeight="1">
      <c r="A16" s="26"/>
      <c r="B16" s="27"/>
      <c r="C16" s="27"/>
      <c r="D16" s="27"/>
      <c r="E16" s="27"/>
      <c r="F16" s="27"/>
      <c r="G16" s="8"/>
      <c r="H16" s="25" t="s">
        <v>107</v>
      </c>
      <c r="I16" s="8"/>
      <c r="J16" s="8"/>
      <c r="K16" s="8"/>
    </row>
    <row r="17" spans="1:11" ht="15.75" customHeight="1">
      <c r="A17" s="26"/>
      <c r="B17" s="27"/>
      <c r="C17" s="27"/>
      <c r="D17" s="27"/>
      <c r="E17" s="27"/>
      <c r="F17" s="27"/>
      <c r="G17" s="8"/>
      <c r="H17" s="25" t="s">
        <v>108</v>
      </c>
      <c r="I17" s="8"/>
      <c r="J17" s="8"/>
      <c r="K17" s="8"/>
    </row>
    <row r="18" spans="1:11" ht="15.75" customHeight="1">
      <c r="A18" s="26"/>
      <c r="B18" s="27"/>
      <c r="C18" s="27"/>
      <c r="D18" s="27"/>
      <c r="E18" s="27"/>
      <c r="F18" s="27"/>
      <c r="G18" s="8"/>
      <c r="H18" s="25" t="s">
        <v>109</v>
      </c>
      <c r="I18" s="8"/>
      <c r="J18" s="8"/>
      <c r="K18" s="8"/>
    </row>
    <row r="19" spans="1:11" ht="15.75" customHeight="1">
      <c r="A19" s="26"/>
      <c r="B19" s="27"/>
      <c r="C19" s="27"/>
      <c r="D19" s="27"/>
      <c r="E19" s="27"/>
      <c r="F19" s="27"/>
      <c r="G19" s="8"/>
      <c r="H19" s="25" t="s">
        <v>44</v>
      </c>
      <c r="I19" s="8"/>
      <c r="J19" s="8"/>
      <c r="K19" s="8"/>
    </row>
    <row r="20" spans="1:11" ht="15.75" customHeight="1">
      <c r="A20" s="26"/>
      <c r="B20" s="27"/>
      <c r="C20" s="27"/>
      <c r="D20" s="27"/>
      <c r="E20" s="27"/>
      <c r="F20" s="27"/>
      <c r="G20" s="8"/>
      <c r="H20" s="25" t="s">
        <v>45</v>
      </c>
      <c r="I20" s="8"/>
      <c r="J20" s="8"/>
      <c r="K20" s="8"/>
    </row>
    <row r="21" spans="1:11" ht="15.75" customHeight="1">
      <c r="A21" s="26"/>
      <c r="B21" s="27"/>
      <c r="C21" s="27"/>
      <c r="D21" s="27"/>
      <c r="E21" s="27"/>
      <c r="F21" s="27"/>
      <c r="G21" s="8"/>
      <c r="H21" s="25" t="s">
        <v>46</v>
      </c>
      <c r="I21" s="8"/>
      <c r="J21" s="8"/>
      <c r="K21" s="8"/>
    </row>
    <row r="22" spans="1:11" ht="15.75" customHeight="1">
      <c r="A22" s="26"/>
      <c r="B22" s="27"/>
      <c r="C22" s="27"/>
      <c r="D22" s="27"/>
      <c r="E22" s="27"/>
      <c r="F22" s="27"/>
      <c r="G22" s="8"/>
      <c r="H22" s="25" t="s">
        <v>110</v>
      </c>
      <c r="I22" s="8"/>
      <c r="J22" s="8"/>
      <c r="K22" s="8"/>
    </row>
    <row r="23" spans="1:11" ht="15.75" customHeight="1">
      <c r="A23" s="26"/>
      <c r="B23" s="27"/>
      <c r="C23" s="27"/>
      <c r="D23" s="27"/>
      <c r="E23" s="27"/>
      <c r="F23" s="27"/>
      <c r="G23" s="8"/>
      <c r="H23" s="25" t="s">
        <v>111</v>
      </c>
      <c r="I23" s="8"/>
      <c r="J23" s="8"/>
      <c r="K23" s="8"/>
    </row>
    <row r="24" spans="1:11" ht="15.75" customHeight="1">
      <c r="A24" s="26"/>
      <c r="B24" s="27"/>
      <c r="C24" s="27"/>
      <c r="D24" s="27"/>
      <c r="E24" s="27"/>
      <c r="F24" s="27"/>
      <c r="G24" s="8"/>
      <c r="H24" s="25" t="s">
        <v>47</v>
      </c>
      <c r="I24" s="8"/>
      <c r="J24" s="8"/>
      <c r="K24" s="8"/>
    </row>
    <row r="25" spans="1:11" ht="15.75" customHeight="1">
      <c r="A25" s="26"/>
      <c r="B25" s="27"/>
      <c r="C25" s="27"/>
      <c r="D25" s="27"/>
      <c r="E25" s="27"/>
      <c r="F25" s="27"/>
      <c r="G25" s="8"/>
      <c r="H25" s="25" t="s">
        <v>48</v>
      </c>
      <c r="I25" s="8"/>
      <c r="J25" s="8"/>
      <c r="K25" s="8"/>
    </row>
    <row r="26" spans="1:11" ht="15.75" customHeight="1">
      <c r="A26" s="26"/>
      <c r="B26" s="27"/>
      <c r="C26" s="27"/>
      <c r="D26" s="27"/>
      <c r="E26" s="27"/>
      <c r="F26" s="27"/>
      <c r="G26" s="8"/>
      <c r="H26" s="25" t="s">
        <v>112</v>
      </c>
      <c r="I26" s="8"/>
      <c r="J26" s="8"/>
      <c r="K26" s="8"/>
    </row>
    <row r="27" spans="1:11" ht="15.75" customHeight="1">
      <c r="A27" s="26"/>
      <c r="B27" s="27"/>
      <c r="C27" s="27"/>
      <c r="D27" s="27"/>
      <c r="E27" s="27"/>
      <c r="F27" s="27"/>
      <c r="G27" s="8"/>
      <c r="H27" s="25" t="s">
        <v>49</v>
      </c>
      <c r="I27" s="8"/>
      <c r="J27" s="8"/>
      <c r="K27" s="8"/>
    </row>
    <row r="28" spans="1:11" ht="15.75" customHeight="1">
      <c r="A28" s="26"/>
      <c r="B28" s="27"/>
      <c r="C28" s="27"/>
      <c r="D28" s="27"/>
      <c r="E28" s="27"/>
      <c r="F28" s="27"/>
      <c r="G28" s="8"/>
      <c r="H28" s="25" t="s">
        <v>113</v>
      </c>
      <c r="I28" s="8"/>
      <c r="J28" s="8"/>
      <c r="K28" s="8"/>
    </row>
    <row r="29" spans="1:11" ht="15.75" customHeight="1">
      <c r="A29" s="26"/>
      <c r="B29" s="27"/>
      <c r="C29" s="27"/>
      <c r="D29" s="27"/>
      <c r="E29" s="27"/>
      <c r="F29" s="27"/>
      <c r="G29" s="8"/>
      <c r="H29" s="25" t="s">
        <v>114</v>
      </c>
      <c r="I29" s="8"/>
      <c r="J29" s="8"/>
      <c r="K29" s="8"/>
    </row>
    <row r="30" spans="1:11" ht="15.75" customHeight="1">
      <c r="A30" s="26"/>
      <c r="B30" s="27"/>
      <c r="C30" s="27"/>
      <c r="D30" s="27"/>
      <c r="E30" s="27"/>
      <c r="F30" s="27"/>
      <c r="G30" s="8"/>
      <c r="H30" s="25" t="s">
        <v>115</v>
      </c>
      <c r="I30" s="8"/>
      <c r="J30" s="8"/>
      <c r="K30" s="8"/>
    </row>
    <row r="31" spans="1:11" ht="15.75" customHeight="1">
      <c r="A31" s="26"/>
      <c r="B31" s="27"/>
      <c r="C31" s="27"/>
      <c r="D31" s="27"/>
      <c r="E31" s="27"/>
      <c r="F31" s="27"/>
      <c r="G31" s="8"/>
      <c r="H31" s="25" t="s">
        <v>116</v>
      </c>
      <c r="I31" s="8"/>
      <c r="J31" s="8"/>
      <c r="K31" s="8"/>
    </row>
    <row r="32" spans="1:11" ht="15.75" customHeight="1">
      <c r="A32" s="26"/>
      <c r="B32" s="27"/>
      <c r="C32" s="27"/>
      <c r="D32" s="27"/>
      <c r="E32" s="27"/>
      <c r="F32" s="27"/>
      <c r="G32" s="8"/>
      <c r="H32" s="25" t="s">
        <v>117</v>
      </c>
      <c r="I32" s="8"/>
      <c r="J32" s="8"/>
      <c r="K32" s="8"/>
    </row>
    <row r="33" spans="1:11" ht="15.75" customHeight="1">
      <c r="A33" s="26"/>
      <c r="B33" s="27"/>
      <c r="C33" s="27"/>
      <c r="D33" s="27"/>
      <c r="E33" s="27"/>
      <c r="F33" s="27"/>
      <c r="G33" s="8"/>
      <c r="H33" s="25" t="s">
        <v>118</v>
      </c>
      <c r="I33" s="8"/>
      <c r="J33" s="8"/>
      <c r="K33" s="8"/>
    </row>
    <row r="34" spans="1:11" ht="15.75" customHeight="1">
      <c r="A34" s="26"/>
      <c r="B34" s="27"/>
      <c r="C34" s="27"/>
      <c r="D34" s="27"/>
      <c r="E34" s="27"/>
      <c r="F34" s="27"/>
      <c r="G34" s="8"/>
      <c r="H34" s="25" t="s">
        <v>119</v>
      </c>
      <c r="I34" s="8"/>
      <c r="J34" s="8"/>
      <c r="K34" s="8"/>
    </row>
    <row r="35" spans="1:11" ht="15.75" customHeight="1">
      <c r="A35" s="21" t="s">
        <v>35</v>
      </c>
      <c r="B35" s="22"/>
      <c r="C35" s="22"/>
      <c r="D35" s="22"/>
      <c r="E35" s="22"/>
      <c r="F35" s="22"/>
      <c r="G35" s="23"/>
      <c r="H35" s="23"/>
      <c r="I35" s="23"/>
      <c r="J35" s="23"/>
      <c r="K35" s="23"/>
    </row>
    <row r="36" spans="1:11" ht="15.75" customHeight="1">
      <c r="A36" s="21"/>
      <c r="B36" s="22"/>
      <c r="C36" s="22"/>
      <c r="D36" s="22"/>
      <c r="E36" s="22"/>
      <c r="F36" s="22"/>
      <c r="G36" s="23"/>
      <c r="H36" s="23"/>
      <c r="I36" s="23"/>
      <c r="J36" s="23"/>
      <c r="K36" s="23"/>
    </row>
    <row r="37" spans="1:11" ht="15.75" customHeight="1">
      <c r="A37" s="23"/>
      <c r="B37" s="22"/>
      <c r="C37" s="22"/>
      <c r="D37" s="22"/>
      <c r="E37" s="22"/>
      <c r="F37" s="22"/>
      <c r="G37" s="23"/>
      <c r="H37" s="23"/>
      <c r="I37" s="23"/>
      <c r="J37" s="23"/>
      <c r="K37" s="23"/>
    </row>
    <row r="38" spans="1:11" ht="15.75" customHeight="1">
      <c r="A38" s="23"/>
      <c r="B38" s="23"/>
      <c r="C38" s="22"/>
      <c r="D38" s="22"/>
      <c r="E38" s="22"/>
      <c r="F38" s="22"/>
      <c r="G38" s="23"/>
      <c r="H38" s="23"/>
      <c r="I38" s="23"/>
      <c r="J38" s="23"/>
      <c r="K38" s="23"/>
    </row>
    <row r="39" spans="1:11" ht="15.75" customHeight="1">
      <c r="A39" s="23"/>
      <c r="B39" s="22"/>
      <c r="C39" s="22"/>
      <c r="D39" s="22"/>
      <c r="E39" s="22"/>
      <c r="F39" s="22"/>
      <c r="G39" s="23"/>
      <c r="H39" s="23"/>
      <c r="I39" s="23"/>
      <c r="J39" s="23"/>
      <c r="K39" s="23"/>
    </row>
    <row r="40" spans="1:11" ht="15.75" customHeight="1">
      <c r="A40" s="21"/>
      <c r="B40" s="22"/>
      <c r="C40" s="22"/>
      <c r="D40" s="22"/>
      <c r="E40" s="22"/>
      <c r="F40" s="22"/>
      <c r="G40" s="23"/>
      <c r="H40" s="23"/>
      <c r="I40" s="23"/>
      <c r="J40" s="23"/>
      <c r="K40" s="23"/>
    </row>
    <row r="41" spans="1:11" ht="15.75" customHeight="1">
      <c r="A41" s="21" t="s">
        <v>36</v>
      </c>
      <c r="B41" s="22"/>
      <c r="C41" s="22"/>
      <c r="D41" s="22"/>
      <c r="E41" s="22"/>
      <c r="F41" s="22"/>
      <c r="G41" s="23"/>
      <c r="H41" s="23"/>
      <c r="I41" s="23"/>
      <c r="J41" s="23"/>
      <c r="K41" s="23"/>
    </row>
    <row r="42" spans="1:11" ht="15.75" customHeight="1">
      <c r="A42" s="2" t="s">
        <v>4</v>
      </c>
      <c r="B42" s="2"/>
      <c r="C42" s="8"/>
      <c r="D42" s="8"/>
      <c r="E42" s="8"/>
      <c r="F42" s="8"/>
      <c r="G42" s="8"/>
      <c r="H42" s="8"/>
      <c r="I42" s="8"/>
      <c r="J42" s="8"/>
      <c r="K42" s="8"/>
    </row>
    <row r="43" spans="1:11" ht="15.75" customHeight="1">
      <c r="A43" s="2" t="s">
        <v>3</v>
      </c>
      <c r="B43" s="2" t="s">
        <v>7</v>
      </c>
      <c r="C43" s="8" t="s">
        <v>7</v>
      </c>
      <c r="D43" s="8" t="s">
        <v>7</v>
      </c>
      <c r="E43" s="8" t="s">
        <v>7</v>
      </c>
      <c r="F43" s="8" t="s">
        <v>7</v>
      </c>
      <c r="G43" s="8" t="s">
        <v>7</v>
      </c>
      <c r="H43" s="8" t="s">
        <v>7</v>
      </c>
      <c r="I43" s="8" t="s">
        <v>7</v>
      </c>
      <c r="J43" s="8" t="s">
        <v>7</v>
      </c>
      <c r="K43" s="8" t="s">
        <v>7</v>
      </c>
    </row>
    <row r="44" spans="1:11" ht="15.75" customHeight="1">
      <c r="A44" s="2" t="s">
        <v>5</v>
      </c>
      <c r="B44" s="2" t="s">
        <v>19</v>
      </c>
      <c r="C44" s="8" t="s">
        <v>8</v>
      </c>
      <c r="D44" s="8" t="s">
        <v>8</v>
      </c>
      <c r="E44" s="8" t="s">
        <v>8</v>
      </c>
      <c r="F44" s="8" t="s">
        <v>10</v>
      </c>
      <c r="G44" s="8" t="s">
        <v>8</v>
      </c>
      <c r="H44" s="8" t="s">
        <v>8</v>
      </c>
      <c r="I44" s="8" t="s">
        <v>8</v>
      </c>
      <c r="J44" s="8" t="s">
        <v>8</v>
      </c>
      <c r="K44" s="8" t="s">
        <v>8</v>
      </c>
    </row>
    <row r="45" spans="1:11" ht="15.75" customHeight="1">
      <c r="A45" s="3" t="s">
        <v>125</v>
      </c>
      <c r="B45" s="2" t="s">
        <v>121</v>
      </c>
      <c r="C45" s="9" t="s">
        <v>73</v>
      </c>
      <c r="D45" s="3" t="s">
        <v>33</v>
      </c>
      <c r="E45" s="3" t="s">
        <v>34</v>
      </c>
      <c r="F45" s="3" t="s">
        <v>32</v>
      </c>
      <c r="G45" s="8"/>
      <c r="H45" s="8"/>
      <c r="I45" s="8"/>
      <c r="J45" s="8"/>
      <c r="K45" s="8"/>
    </row>
    <row r="46" spans="1:11" ht="15.75" customHeight="1">
      <c r="A46" s="3" t="s">
        <v>126</v>
      </c>
      <c r="B46" s="2" t="s">
        <v>122</v>
      </c>
      <c r="C46" s="9" t="s">
        <v>73</v>
      </c>
      <c r="D46" s="3"/>
      <c r="E46" s="8"/>
      <c r="F46" s="3" t="s">
        <v>32</v>
      </c>
      <c r="G46" s="8"/>
      <c r="H46" s="8"/>
      <c r="I46" s="8"/>
      <c r="J46" s="8"/>
      <c r="K46" s="8"/>
    </row>
    <row r="47" spans="1:11" ht="15.75" customHeight="1">
      <c r="A47" s="3" t="s">
        <v>127</v>
      </c>
      <c r="B47" s="2" t="s">
        <v>123</v>
      </c>
      <c r="C47" s="9" t="s">
        <v>73</v>
      </c>
      <c r="D47" s="3" t="s">
        <v>33</v>
      </c>
      <c r="E47" s="3" t="s">
        <v>34</v>
      </c>
      <c r="F47" s="3" t="s">
        <v>32</v>
      </c>
      <c r="G47" s="8"/>
      <c r="H47" s="8"/>
      <c r="I47" s="9" t="s">
        <v>60</v>
      </c>
      <c r="J47" s="9" t="s">
        <v>120</v>
      </c>
      <c r="K47" s="9" t="s">
        <v>62</v>
      </c>
    </row>
    <row r="48" spans="1:11" ht="15.75" customHeight="1">
      <c r="A48" s="3" t="s">
        <v>128</v>
      </c>
      <c r="B48" s="2" t="s">
        <v>213</v>
      </c>
      <c r="C48" s="9" t="s">
        <v>73</v>
      </c>
      <c r="D48" s="3" t="s">
        <v>33</v>
      </c>
      <c r="E48" s="3" t="s">
        <v>34</v>
      </c>
      <c r="F48" s="3" t="s">
        <v>32</v>
      </c>
      <c r="G48" s="8"/>
      <c r="H48" s="8"/>
      <c r="I48" s="9" t="s">
        <v>60</v>
      </c>
      <c r="J48" s="9" t="s">
        <v>120</v>
      </c>
      <c r="K48" s="9" t="s">
        <v>62</v>
      </c>
    </row>
    <row r="49" spans="1:60" ht="15.75" customHeight="1">
      <c r="A49" s="3" t="s">
        <v>129</v>
      </c>
      <c r="B49" s="2" t="s">
        <v>228</v>
      </c>
      <c r="C49" s="9" t="s">
        <v>73</v>
      </c>
      <c r="D49" s="3" t="s">
        <v>33</v>
      </c>
      <c r="E49" s="8"/>
      <c r="F49" s="3" t="s">
        <v>32</v>
      </c>
      <c r="G49" s="8"/>
      <c r="H49" s="8"/>
      <c r="I49" s="8"/>
      <c r="J49" s="8"/>
      <c r="K49" s="8"/>
    </row>
    <row r="50" spans="1:60" ht="15.75" customHeight="1">
      <c r="A50" s="3" t="s">
        <v>130</v>
      </c>
      <c r="B50" s="2" t="s">
        <v>227</v>
      </c>
      <c r="C50" s="9" t="s">
        <v>73</v>
      </c>
      <c r="D50" s="3" t="s">
        <v>33</v>
      </c>
      <c r="E50" s="3" t="s">
        <v>34</v>
      </c>
      <c r="F50" s="3" t="s">
        <v>32</v>
      </c>
      <c r="G50" s="8"/>
      <c r="H50" s="8"/>
      <c r="I50" s="8"/>
      <c r="J50" s="8"/>
      <c r="K50" s="8"/>
    </row>
    <row r="51" spans="1:60" ht="15.75" customHeight="1">
      <c r="A51" s="3" t="s">
        <v>131</v>
      </c>
      <c r="B51" s="2" t="s">
        <v>124</v>
      </c>
      <c r="C51" s="9" t="s">
        <v>73</v>
      </c>
      <c r="D51" s="3"/>
      <c r="E51" s="8"/>
      <c r="F51" s="3" t="s">
        <v>32</v>
      </c>
      <c r="G51" s="8"/>
      <c r="H51" s="8"/>
      <c r="I51" s="8"/>
      <c r="J51" s="8"/>
      <c r="K51" s="8"/>
    </row>
    <row r="52" spans="1:60" ht="15.75" customHeight="1">
      <c r="A52" s="3" t="s">
        <v>81</v>
      </c>
      <c r="B52" s="2" t="s">
        <v>78</v>
      </c>
      <c r="C52" s="9" t="s">
        <v>73</v>
      </c>
      <c r="D52" s="3"/>
      <c r="E52" s="8"/>
      <c r="F52" s="3" t="s">
        <v>32</v>
      </c>
      <c r="G52" s="8"/>
      <c r="H52" s="8"/>
      <c r="I52" s="8"/>
      <c r="J52" s="8"/>
      <c r="K52" s="8"/>
    </row>
    <row r="53" spans="1:60" ht="14.4">
      <c r="A53" s="3" t="s">
        <v>16</v>
      </c>
      <c r="B53" s="2" t="s">
        <v>76</v>
      </c>
      <c r="C53" s="9" t="s">
        <v>73</v>
      </c>
      <c r="D53" s="3" t="s">
        <v>33</v>
      </c>
      <c r="E53" s="3" t="s">
        <v>34</v>
      </c>
      <c r="F53" s="3" t="s">
        <v>32</v>
      </c>
      <c r="G53" s="8"/>
      <c r="H53" s="8"/>
      <c r="I53" s="9" t="s">
        <v>60</v>
      </c>
      <c r="J53" s="9" t="s">
        <v>120</v>
      </c>
      <c r="K53" s="9" t="s">
        <v>62</v>
      </c>
    </row>
    <row r="54" spans="1:60" ht="15.75" customHeight="1">
      <c r="A54" s="3" t="s">
        <v>67</v>
      </c>
      <c r="B54" s="2" t="s">
        <v>12</v>
      </c>
      <c r="C54" s="9" t="s">
        <v>73</v>
      </c>
      <c r="D54" s="3"/>
      <c r="E54" s="3"/>
      <c r="F54" s="3" t="s">
        <v>32</v>
      </c>
      <c r="G54" s="8"/>
      <c r="H54" s="8"/>
      <c r="I54" s="9"/>
      <c r="J54" s="9"/>
      <c r="K54" s="9"/>
    </row>
    <row r="55" spans="1:60" ht="15.75" customHeight="1">
      <c r="A55" s="3" t="s">
        <v>18</v>
      </c>
      <c r="B55" s="2" t="s">
        <v>66</v>
      </c>
      <c r="C55" s="9" t="s">
        <v>73</v>
      </c>
      <c r="D55" s="3"/>
      <c r="E55" s="3"/>
      <c r="F55" s="3" t="s">
        <v>32</v>
      </c>
      <c r="G55" s="8"/>
      <c r="H55" s="8"/>
      <c r="I55" s="9"/>
      <c r="J55" s="9"/>
      <c r="K55" s="9"/>
    </row>
    <row r="56" spans="1:60" ht="15.75" customHeight="1">
      <c r="A56" s="3" t="s">
        <v>17</v>
      </c>
      <c r="B56" s="2" t="s">
        <v>11</v>
      </c>
      <c r="C56" s="9" t="s">
        <v>73</v>
      </c>
      <c r="D56" s="2"/>
      <c r="E56" s="2"/>
      <c r="F56" s="3" t="s">
        <v>32</v>
      </c>
      <c r="G56" s="8"/>
      <c r="H56" s="8"/>
      <c r="I56" s="8"/>
      <c r="J56" s="8"/>
      <c r="K56" s="8"/>
    </row>
    <row r="57" spans="1:60" ht="15.75" customHeight="1">
      <c r="A57" s="3" t="s">
        <v>132</v>
      </c>
      <c r="B57" s="2" t="s">
        <v>133</v>
      </c>
      <c r="C57" s="9" t="s">
        <v>73</v>
      </c>
      <c r="D57" s="3" t="s">
        <v>33</v>
      </c>
      <c r="E57" s="3" t="s">
        <v>34</v>
      </c>
      <c r="F57" s="3" t="s">
        <v>32</v>
      </c>
      <c r="G57" s="9" t="s">
        <v>58</v>
      </c>
      <c r="H57" s="9" t="s">
        <v>59</v>
      </c>
      <c r="I57" s="8"/>
      <c r="J57" s="9" t="s">
        <v>120</v>
      </c>
      <c r="K57" s="8"/>
    </row>
    <row r="58" spans="1:60" ht="15.75" customHeight="1">
      <c r="A58" s="3" t="s">
        <v>68</v>
      </c>
      <c r="B58" s="2" t="s">
        <v>65</v>
      </c>
      <c r="C58" s="9" t="s">
        <v>73</v>
      </c>
      <c r="D58" s="3" t="s">
        <v>33</v>
      </c>
      <c r="E58" s="3" t="s">
        <v>34</v>
      </c>
      <c r="F58" s="3" t="s">
        <v>32</v>
      </c>
      <c r="G58" s="9" t="s">
        <v>58</v>
      </c>
      <c r="H58" s="9" t="s">
        <v>59</v>
      </c>
      <c r="I58" s="8"/>
      <c r="J58" s="9" t="s">
        <v>120</v>
      </c>
      <c r="K58" s="8"/>
    </row>
    <row r="59" spans="1:60" ht="15.75" customHeight="1">
      <c r="A59" s="2" t="s">
        <v>6</v>
      </c>
      <c r="B59" s="2"/>
      <c r="C59" s="9"/>
      <c r="D59" s="3"/>
      <c r="E59" s="8"/>
      <c r="F59" s="3"/>
      <c r="G59" s="8"/>
      <c r="H59" s="8"/>
      <c r="I59" s="8"/>
      <c r="J59" s="8"/>
      <c r="K59" s="8"/>
    </row>
    <row r="60" spans="1:60" ht="15.75" customHeight="1">
      <c r="A60" s="10" t="s">
        <v>29</v>
      </c>
      <c r="B60" s="11"/>
      <c r="C60" s="11"/>
      <c r="D60" s="11"/>
      <c r="E60" s="11"/>
      <c r="F60" s="11"/>
      <c r="G60" s="24"/>
      <c r="H60" s="24"/>
      <c r="I60" s="24"/>
      <c r="J60" s="24"/>
      <c r="K60" s="24"/>
    </row>
    <row r="61" spans="1:60" ht="15.75" customHeight="1">
      <c r="A61" s="10" t="s">
        <v>20</v>
      </c>
      <c r="B61" s="11" t="s">
        <v>74</v>
      </c>
      <c r="C61" s="11" t="s">
        <v>75</v>
      </c>
      <c r="D61" s="11"/>
      <c r="E61" s="11" t="s">
        <v>30</v>
      </c>
      <c r="F61" s="11" t="s">
        <v>31</v>
      </c>
      <c r="G61" s="11" t="s">
        <v>39</v>
      </c>
      <c r="H61" s="11" t="s">
        <v>51</v>
      </c>
      <c r="I61" s="11" t="s">
        <v>56</v>
      </c>
      <c r="J61" s="11" t="s">
        <v>57</v>
      </c>
      <c r="K61" s="11" t="s">
        <v>63</v>
      </c>
    </row>
    <row r="62" spans="1:60" ht="15.75" customHeight="1">
      <c r="A62" s="10" t="s">
        <v>0</v>
      </c>
      <c r="B62" s="11"/>
      <c r="C62" s="11"/>
      <c r="D62" s="11"/>
      <c r="E62" s="11"/>
      <c r="F62" s="11"/>
      <c r="G62" s="24"/>
      <c r="H62" s="24"/>
      <c r="I62" s="24"/>
      <c r="J62" s="24"/>
      <c r="K62" s="24"/>
    </row>
    <row r="63" spans="1:60" s="28" customFormat="1" ht="15.75" customHeight="1">
      <c r="B63" s="1"/>
      <c r="C63" s="1"/>
      <c r="D63" s="1"/>
      <c r="E63" s="4"/>
      <c r="F63" s="1"/>
      <c r="G63" s="1"/>
      <c r="H63" s="1"/>
      <c r="I63" s="1"/>
      <c r="J63" s="1"/>
      <c r="K63" s="1"/>
      <c r="L63" s="38"/>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row>
    <row r="73" spans="2:6" ht="15.75" customHeight="1">
      <c r="B73" s="7"/>
      <c r="C73" s="7"/>
      <c r="D73" s="7"/>
      <c r="E73" s="7"/>
      <c r="F73" s="7"/>
    </row>
    <row r="74" spans="2:6" ht="15.75" customHeight="1">
      <c r="B74" s="7"/>
      <c r="C74" s="7"/>
      <c r="D74" s="7"/>
      <c r="E74" s="7"/>
      <c r="F74" s="7"/>
    </row>
    <row r="75" spans="2:6" ht="15.75" customHeight="1">
      <c r="B75" s="7"/>
      <c r="C75" s="7"/>
      <c r="D75" s="7"/>
      <c r="E75" s="7"/>
      <c r="F75" s="7"/>
    </row>
    <row r="76" spans="2:6" ht="15.75" customHeight="1">
      <c r="B76" s="7"/>
      <c r="C76" s="7"/>
      <c r="D76" s="7"/>
      <c r="E76" s="7"/>
      <c r="F76" s="7"/>
    </row>
    <row r="77" spans="2:6" ht="15.75" customHeight="1">
      <c r="B77" s="7"/>
      <c r="C77" s="7"/>
      <c r="D77" s="7"/>
      <c r="E77" s="7"/>
      <c r="F77" s="7"/>
    </row>
  </sheetData>
  <mergeCells count="8">
    <mergeCell ref="G1:H1"/>
    <mergeCell ref="I1:J1"/>
    <mergeCell ref="A1:A2"/>
    <mergeCell ref="B1:B2"/>
    <mergeCell ref="C1:C2"/>
    <mergeCell ref="D1:D2"/>
    <mergeCell ref="E1:E2"/>
    <mergeCell ref="F1:F2"/>
  </mergeCells>
  <dataValidations count="5">
    <dataValidation operator="greaterThanOrEqual" allowBlank="1" showErrorMessage="1" errorTitle="Invalid Data Type" error="Please enter the value which is greather than 0" sqref="F1 F3:F1048576" xr:uid="{00000000-0002-0000-0200-000000000000}"/>
    <dataValidation type="list" allowBlank="1" showInputMessage="1" showErrorMessage="1" sqref="B74:B1048576 B1:B65" xr:uid="{00000000-0002-0000-0200-000001000000}">
      <formula1>product</formula1>
    </dataValidation>
    <dataValidation type="list" allowBlank="1" showInputMessage="1" showErrorMessage="1" sqref="G2:G1048576" xr:uid="{00000000-0002-0000-0200-000002000000}">
      <formula1>$G$3:$G$5</formula1>
    </dataValidation>
    <dataValidation type="list" allowBlank="1" showInputMessage="1" showErrorMessage="1" sqref="I1:I1048576" xr:uid="{00000000-0002-0000-0200-000003000000}">
      <formula1>$I$3:$I$6</formula1>
    </dataValidation>
    <dataValidation type="list" allowBlank="1" showInputMessage="1" showErrorMessage="1" sqref="H1:H1048576" xr:uid="{00000000-0002-0000-0200-000004000000}">
      <formula1>processCategory</formula1>
    </dataValidation>
  </dataValidations>
  <hyperlinks>
    <hyperlink ref="E45" r:id="rId1" location="includesConfigItem=http://www.inmindcomputing.com/application/products/products-schema.owl#partPartName//" xr:uid="{00000000-0004-0000-0200-000000000000}"/>
    <hyperlink ref="D45" r:id="rId2" location="includesConfigItem=http://www.inmindcomputing.com/application/products/products-schema.owl#partPartNumber//" xr:uid="{00000000-0004-0000-0200-000001000000}"/>
    <hyperlink ref="A45" r:id="rId3" location="EMCSAssembly//" xr:uid="{00000000-0004-0000-0200-000002000000}"/>
    <hyperlink ref="A47" r:id="rId4" location="EMCSPlasticMolding//" xr:uid="{00000000-0004-0000-0200-000003000000}"/>
    <hyperlink ref="A58" r:id="rId5" location="Subcon//" xr:uid="{00000000-0004-0000-0200-000004000000}"/>
    <hyperlink ref="C45" r:id="rId6" location="businessTypeShortText//" display="http://www.inmindcomputing.com/platform/platform-schema.owl#businessTypeShortText//" xr:uid="{00000000-0004-0000-0200-000005000000}"/>
    <hyperlink ref="C47" r:id="rId7" location="businessTypeShortText//" display="http://www.inmindcomputing.com/platform/platform-schema.owl#businessTypeShortText//" xr:uid="{00000000-0004-0000-0200-000006000000}"/>
    <hyperlink ref="F45" r:id="rId8" location="includesItemHeaderPriceItem=http://www.inmindcomputing.com/application/application-schema.owl#itemHeaderQuantity//" xr:uid="{00000000-0004-0000-0200-000007000000}"/>
    <hyperlink ref="G58" r:id="rId9" location="includesConfigItem=http://www.inmindcomputing.com/application/products/products-schema.owl#secondaryProcessInHouse//" xr:uid="{00000000-0004-0000-0200-000008000000}"/>
    <hyperlink ref="H58" r:id="rId10" location="includesConfigItem=http://www.inmindcomputing.com/application/products/products-schema.owl#secondaryProcessCategory//" xr:uid="{00000000-0004-0000-0200-000009000000}"/>
    <hyperlink ref="I47" r:id="rId11" location="includesConfigItem=http://www.inmindcomputing.com/application/products/products-schema.owl#purchasePartAppointedVendor//" xr:uid="{00000000-0004-0000-0200-00000A000000}"/>
    <hyperlink ref="J47" r:id="rId12" location="includesConfigItem=http://www.inmindcomputing.com/application/products/products-schema-mrb.owl#mrbNonMFGSource//" xr:uid="{00000000-0004-0000-0200-00000B000000}"/>
    <hyperlink ref="K47" r:id="rId13" location="includesConfigItem=http://www.inmindcomputing.com/application/products/products-schema.owl#purchasePartMaterial//" xr:uid="{00000000-0004-0000-0200-00000C000000}"/>
    <hyperlink ref="C58" r:id="rId14" location="businessTypeShortText//" display="http://www.inmindcomputing.com/platform/platform-schema.owl#businessTypeShortText//" xr:uid="{00000000-0004-0000-0200-00000D000000}"/>
    <hyperlink ref="D58" r:id="rId15" location="includesConfigItem=http://www.inmindcomputing.com/application/products/products-schema.owl#partPartNumber//" xr:uid="{00000000-0004-0000-0200-00000E000000}"/>
    <hyperlink ref="J58" r:id="rId16" location="includesConfigItem=http://www.inmindcomputing.com/application/products/products-schema-mrb.owl#mrbNonMFGSource//" xr:uid="{00000000-0004-0000-0200-00000F000000}"/>
    <hyperlink ref="A48" r:id="rId17" location="EMCSMetalPart//" xr:uid="{00000000-0004-0000-0200-000010000000}"/>
    <hyperlink ref="C48" r:id="rId18" location="businessTypeShortText//" display="http://www.inmindcomputing.com/platform/platform-schema.owl#businessTypeShortText//" xr:uid="{00000000-0004-0000-0200-000011000000}"/>
    <hyperlink ref="I48" r:id="rId19" location="includesConfigItem=http://www.inmindcomputing.com/application/products/products-schema.owl#purchasePartAppointedVendor//" xr:uid="{00000000-0004-0000-0200-000012000000}"/>
    <hyperlink ref="J48" r:id="rId20" location="includesConfigItem=http://www.inmindcomputing.com/application/products/products-schema-mrb.owl#mrbNonMFGSource//" xr:uid="{00000000-0004-0000-0200-000013000000}"/>
    <hyperlink ref="K48" r:id="rId21" location="includesConfigItem=http://www.inmindcomputing.com/application/products/products-schema.owl#purchasePartMaterial//" xr:uid="{00000000-0004-0000-0200-000014000000}"/>
    <hyperlink ref="A46" r:id="rId22" location="EMCSAssemblyProcess//" xr:uid="{00000000-0004-0000-0200-000015000000}"/>
    <hyperlink ref="A49" r:id="rId23" location="PlatingProcess//" xr:uid="{00000000-0004-0000-0200-000016000000}"/>
    <hyperlink ref="C49" r:id="rId24" location="businessTypeShortText//" display="http://www.inmindcomputing.com/platform/platform-schema.owl#businessTypeShortText//" xr:uid="{00000000-0004-0000-0200-000017000000}"/>
    <hyperlink ref="D49" r:id="rId25" location="includesConfigItem=http://www.inmindcomputing.com/application/products/products-schema.owl#partPartNumber//" xr:uid="{00000000-0004-0000-0200-000018000000}"/>
    <hyperlink ref="A50" r:id="rId26" location="PlatingArea//" xr:uid="{00000000-0004-0000-0200-000019000000}"/>
    <hyperlink ref="C50" r:id="rId27" location="businessTypeShortText//" display="http://www.inmindcomputing.com/platform/platform-schema.owl#businessTypeShortText//" xr:uid="{00000000-0004-0000-0200-00001A000000}"/>
    <hyperlink ref="E50" r:id="rId28" location="includesConfigItem=http://www.inmindcomputing.com/application/products/products-schema.owl#partPartName//" xr:uid="{00000000-0004-0000-0200-00001B000000}"/>
    <hyperlink ref="A51" r:id="rId29" location="SkivingProcess//" xr:uid="{00000000-0004-0000-0200-00001C000000}"/>
    <hyperlink ref="C52" r:id="rId30" location="businessTypeShortText//" display="http://www.inmindcomputing.com/platform/platform-schema.owl#businessTypeShortText//" xr:uid="{00000000-0004-0000-0200-00001D000000}"/>
    <hyperlink ref="A52" r:id="rId31" location="Packaging//" xr:uid="{00000000-0004-0000-0200-00001E000000}"/>
    <hyperlink ref="A53" r:id="rId32" location="PurchasedPartSubMaterial//" xr:uid="{00000000-0004-0000-0200-00001F000000}"/>
    <hyperlink ref="C53" r:id="rId33" location="businessTypeShortText//" display="http://www.inmindcomputing.com/platform/platform-schema.owl#businessTypeShortText//" xr:uid="{00000000-0004-0000-0200-000020000000}"/>
    <hyperlink ref="I53" r:id="rId34" location="includesConfigItem=http://www.inmindcomputing.com/application/products/products-schema.owl#purchasePartAppointedVendor//" xr:uid="{00000000-0004-0000-0200-000021000000}"/>
    <hyperlink ref="J53" r:id="rId35" location="includesConfigItem=http://www.inmindcomputing.com/application/products/products-schema-mrb.owl#mrbNonMFGSource//" xr:uid="{00000000-0004-0000-0200-000022000000}"/>
    <hyperlink ref="K53" r:id="rId36" location="includesConfigItem=http://www.inmindcomputing.com/application/products/products-schema.owl#purchasePartMaterial//" xr:uid="{00000000-0004-0000-0200-000023000000}"/>
    <hyperlink ref="C54" r:id="rId37" location="businessTypeShortText//" display="http://www.inmindcomputing.com/platform/platform-schema.owl#businessTypeShortText//" xr:uid="{00000000-0004-0000-0200-000024000000}"/>
    <hyperlink ref="A54" r:id="rId38" location="SecondaryFinishingProcess//" xr:uid="{00000000-0004-0000-0200-000025000000}"/>
    <hyperlink ref="C55" r:id="rId39" location="businessTypeShortText//" display="http://www.inmindcomputing.com/platform/platform-schema.owl#businessTypeShortText//" xr:uid="{00000000-0004-0000-0200-000026000000}"/>
    <hyperlink ref="A55" r:id="rId40" location="SecondaryProcess//" xr:uid="{00000000-0004-0000-0200-000027000000}"/>
    <hyperlink ref="A56" r:id="rId41" location="StampingProcess//" xr:uid="{00000000-0004-0000-0200-000028000000}"/>
    <hyperlink ref="C56" r:id="rId42" location="businessTypeShortText//" display="http://www.inmindcomputing.com/platform/platform-schema.owl#businessTypeShortText//" xr:uid="{00000000-0004-0000-0200-000029000000}"/>
    <hyperlink ref="C46" r:id="rId43" location="businessTypeShortText//" display="http://www.inmindcomputing.com/platform/platform-schema.owl#businessTypeShortText//" xr:uid="{00000000-0004-0000-0200-00002A000000}"/>
    <hyperlink ref="C51" r:id="rId44" location="businessTypeShortText//" display="http://www.inmindcomputing.com/platform/platform-schema.owl#businessTypeShortText//" xr:uid="{00000000-0004-0000-0200-00002B000000}"/>
    <hyperlink ref="A57" r:id="rId45" location="EMCSInspection//" xr:uid="{00000000-0004-0000-0200-00002C000000}"/>
    <hyperlink ref="G57" r:id="rId46" location="includesConfigItem=http://www.inmindcomputing.com/application/products/products-schema.owl#secondaryProcessInHouse//" xr:uid="{00000000-0004-0000-0200-00002D000000}"/>
    <hyperlink ref="H57" r:id="rId47" location="includesConfigItem=http://www.inmindcomputing.com/application/products/products-schema.owl#secondaryProcessCategory//" xr:uid="{00000000-0004-0000-0200-00002E000000}"/>
    <hyperlink ref="C57" r:id="rId48" location="businessTypeShortText//" display="http://www.inmindcomputing.com/platform/platform-schema.owl#businessTypeShortText//" xr:uid="{00000000-0004-0000-0200-00002F000000}"/>
    <hyperlink ref="D57" r:id="rId49" location="includesConfigItem=http://www.inmindcomputing.com/application/products/products-schema.owl#partPartNumber//" xr:uid="{00000000-0004-0000-0200-000030000000}"/>
    <hyperlink ref="J57" r:id="rId50" location="includesConfigItem=http://www.inmindcomputing.com/application/products/products-schema-mrb.owl#mrbNonMFGSource//" xr:uid="{00000000-0004-0000-0200-000031000000}"/>
  </hyperlinks>
  <pageMargins left="0.7" right="0.7" top="0.75" bottom="0.75" header="0.3" footer="0.3"/>
  <pageSetup paperSize="9" orientation="portrait" horizontalDpi="300" verticalDpi="300" r:id="rId5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topLeftCell="A13" workbookViewId="0">
      <selection activeCell="D21" sqref="D21"/>
    </sheetView>
  </sheetViews>
  <sheetFormatPr defaultRowHeight="13.8"/>
  <cols>
    <col min="1" max="1" width="32.6640625" style="58" customWidth="1"/>
    <col min="2" max="2" width="17.88671875" style="58" customWidth="1"/>
    <col min="3" max="3" width="3.6640625" style="58" customWidth="1"/>
    <col min="4" max="4" width="32.6640625" style="73" customWidth="1"/>
    <col min="5" max="5" width="17.88671875" style="73" customWidth="1"/>
    <col min="6" max="256" width="9.109375" style="55"/>
    <col min="257" max="257" width="32.6640625" style="55" customWidth="1"/>
    <col min="258" max="258" width="17.88671875" style="55" customWidth="1"/>
    <col min="259" max="259" width="3.6640625" style="55" customWidth="1"/>
    <col min="260" max="260" width="32.6640625" style="55" customWidth="1"/>
    <col min="261" max="261" width="17.88671875" style="55" customWidth="1"/>
    <col min="262" max="512" width="9.109375" style="55"/>
    <col min="513" max="513" width="32.6640625" style="55" customWidth="1"/>
    <col min="514" max="514" width="17.88671875" style="55" customWidth="1"/>
    <col min="515" max="515" width="3.6640625" style="55" customWidth="1"/>
    <col min="516" max="516" width="32.6640625" style="55" customWidth="1"/>
    <col min="517" max="517" width="17.88671875" style="55" customWidth="1"/>
    <col min="518" max="768" width="9.109375" style="55"/>
    <col min="769" max="769" width="32.6640625" style="55" customWidth="1"/>
    <col min="770" max="770" width="17.88671875" style="55" customWidth="1"/>
    <col min="771" max="771" width="3.6640625" style="55" customWidth="1"/>
    <col min="772" max="772" width="32.6640625" style="55" customWidth="1"/>
    <col min="773" max="773" width="17.88671875" style="55" customWidth="1"/>
    <col min="774" max="1024" width="9.109375" style="55"/>
    <col min="1025" max="1025" width="32.6640625" style="55" customWidth="1"/>
    <col min="1026" max="1026" width="17.88671875" style="55" customWidth="1"/>
    <col min="1027" max="1027" width="3.6640625" style="55" customWidth="1"/>
    <col min="1028" max="1028" width="32.6640625" style="55" customWidth="1"/>
    <col min="1029" max="1029" width="17.88671875" style="55" customWidth="1"/>
    <col min="1030" max="1280" width="9.109375" style="55"/>
    <col min="1281" max="1281" width="32.6640625" style="55" customWidth="1"/>
    <col min="1282" max="1282" width="17.88671875" style="55" customWidth="1"/>
    <col min="1283" max="1283" width="3.6640625" style="55" customWidth="1"/>
    <col min="1284" max="1284" width="32.6640625" style="55" customWidth="1"/>
    <col min="1285" max="1285" width="17.88671875" style="55" customWidth="1"/>
    <col min="1286" max="1536" width="9.109375" style="55"/>
    <col min="1537" max="1537" width="32.6640625" style="55" customWidth="1"/>
    <col min="1538" max="1538" width="17.88671875" style="55" customWidth="1"/>
    <col min="1539" max="1539" width="3.6640625" style="55" customWidth="1"/>
    <col min="1540" max="1540" width="32.6640625" style="55" customWidth="1"/>
    <col min="1541" max="1541" width="17.88671875" style="55" customWidth="1"/>
    <col min="1542" max="1792" width="9.109375" style="55"/>
    <col min="1793" max="1793" width="32.6640625" style="55" customWidth="1"/>
    <col min="1794" max="1794" width="17.88671875" style="55" customWidth="1"/>
    <col min="1795" max="1795" width="3.6640625" style="55" customWidth="1"/>
    <col min="1796" max="1796" width="32.6640625" style="55" customWidth="1"/>
    <col min="1797" max="1797" width="17.88671875" style="55" customWidth="1"/>
    <col min="1798" max="2048" width="9.109375" style="55"/>
    <col min="2049" max="2049" width="32.6640625" style="55" customWidth="1"/>
    <col min="2050" max="2050" width="17.88671875" style="55" customWidth="1"/>
    <col min="2051" max="2051" width="3.6640625" style="55" customWidth="1"/>
    <col min="2052" max="2052" width="32.6640625" style="55" customWidth="1"/>
    <col min="2053" max="2053" width="17.88671875" style="55" customWidth="1"/>
    <col min="2054" max="2304" width="9.109375" style="55"/>
    <col min="2305" max="2305" width="32.6640625" style="55" customWidth="1"/>
    <col min="2306" max="2306" width="17.88671875" style="55" customWidth="1"/>
    <col min="2307" max="2307" width="3.6640625" style="55" customWidth="1"/>
    <col min="2308" max="2308" width="32.6640625" style="55" customWidth="1"/>
    <col min="2309" max="2309" width="17.88671875" style="55" customWidth="1"/>
    <col min="2310" max="2560" width="9.109375" style="55"/>
    <col min="2561" max="2561" width="32.6640625" style="55" customWidth="1"/>
    <col min="2562" max="2562" width="17.88671875" style="55" customWidth="1"/>
    <col min="2563" max="2563" width="3.6640625" style="55" customWidth="1"/>
    <col min="2564" max="2564" width="32.6640625" style="55" customWidth="1"/>
    <col min="2565" max="2565" width="17.88671875" style="55" customWidth="1"/>
    <col min="2566" max="2816" width="9.109375" style="55"/>
    <col min="2817" max="2817" width="32.6640625" style="55" customWidth="1"/>
    <col min="2818" max="2818" width="17.88671875" style="55" customWidth="1"/>
    <col min="2819" max="2819" width="3.6640625" style="55" customWidth="1"/>
    <col min="2820" max="2820" width="32.6640625" style="55" customWidth="1"/>
    <col min="2821" max="2821" width="17.88671875" style="55" customWidth="1"/>
    <col min="2822" max="3072" width="9.109375" style="55"/>
    <col min="3073" max="3073" width="32.6640625" style="55" customWidth="1"/>
    <col min="3074" max="3074" width="17.88671875" style="55" customWidth="1"/>
    <col min="3075" max="3075" width="3.6640625" style="55" customWidth="1"/>
    <col min="3076" max="3076" width="32.6640625" style="55" customWidth="1"/>
    <col min="3077" max="3077" width="17.88671875" style="55" customWidth="1"/>
    <col min="3078" max="3328" width="9.109375" style="55"/>
    <col min="3329" max="3329" width="32.6640625" style="55" customWidth="1"/>
    <col min="3330" max="3330" width="17.88671875" style="55" customWidth="1"/>
    <col min="3331" max="3331" width="3.6640625" style="55" customWidth="1"/>
    <col min="3332" max="3332" width="32.6640625" style="55" customWidth="1"/>
    <col min="3333" max="3333" width="17.88671875" style="55" customWidth="1"/>
    <col min="3334" max="3584" width="9.109375" style="55"/>
    <col min="3585" max="3585" width="32.6640625" style="55" customWidth="1"/>
    <col min="3586" max="3586" width="17.88671875" style="55" customWidth="1"/>
    <col min="3587" max="3587" width="3.6640625" style="55" customWidth="1"/>
    <col min="3588" max="3588" width="32.6640625" style="55" customWidth="1"/>
    <col min="3589" max="3589" width="17.88671875" style="55" customWidth="1"/>
    <col min="3590" max="3840" width="9.109375" style="55"/>
    <col min="3841" max="3841" width="32.6640625" style="55" customWidth="1"/>
    <col min="3842" max="3842" width="17.88671875" style="55" customWidth="1"/>
    <col min="3843" max="3843" width="3.6640625" style="55" customWidth="1"/>
    <col min="3844" max="3844" width="32.6640625" style="55" customWidth="1"/>
    <col min="3845" max="3845" width="17.88671875" style="55" customWidth="1"/>
    <col min="3846" max="4096" width="9.109375" style="55"/>
    <col min="4097" max="4097" width="32.6640625" style="55" customWidth="1"/>
    <col min="4098" max="4098" width="17.88671875" style="55" customWidth="1"/>
    <col min="4099" max="4099" width="3.6640625" style="55" customWidth="1"/>
    <col min="4100" max="4100" width="32.6640625" style="55" customWidth="1"/>
    <col min="4101" max="4101" width="17.88671875" style="55" customWidth="1"/>
    <col min="4102" max="4352" width="9.109375" style="55"/>
    <col min="4353" max="4353" width="32.6640625" style="55" customWidth="1"/>
    <col min="4354" max="4354" width="17.88671875" style="55" customWidth="1"/>
    <col min="4355" max="4355" width="3.6640625" style="55" customWidth="1"/>
    <col min="4356" max="4356" width="32.6640625" style="55" customWidth="1"/>
    <col min="4357" max="4357" width="17.88671875" style="55" customWidth="1"/>
    <col min="4358" max="4608" width="9.109375" style="55"/>
    <col min="4609" max="4609" width="32.6640625" style="55" customWidth="1"/>
    <col min="4610" max="4610" width="17.88671875" style="55" customWidth="1"/>
    <col min="4611" max="4611" width="3.6640625" style="55" customWidth="1"/>
    <col min="4612" max="4612" width="32.6640625" style="55" customWidth="1"/>
    <col min="4613" max="4613" width="17.88671875" style="55" customWidth="1"/>
    <col min="4614" max="4864" width="9.109375" style="55"/>
    <col min="4865" max="4865" width="32.6640625" style="55" customWidth="1"/>
    <col min="4866" max="4866" width="17.88671875" style="55" customWidth="1"/>
    <col min="4867" max="4867" width="3.6640625" style="55" customWidth="1"/>
    <col min="4868" max="4868" width="32.6640625" style="55" customWidth="1"/>
    <col min="4869" max="4869" width="17.88671875" style="55" customWidth="1"/>
    <col min="4870" max="5120" width="9.109375" style="55"/>
    <col min="5121" max="5121" width="32.6640625" style="55" customWidth="1"/>
    <col min="5122" max="5122" width="17.88671875" style="55" customWidth="1"/>
    <col min="5123" max="5123" width="3.6640625" style="55" customWidth="1"/>
    <col min="5124" max="5124" width="32.6640625" style="55" customWidth="1"/>
    <col min="5125" max="5125" width="17.88671875" style="55" customWidth="1"/>
    <col min="5126" max="5376" width="9.109375" style="55"/>
    <col min="5377" max="5377" width="32.6640625" style="55" customWidth="1"/>
    <col min="5378" max="5378" width="17.88671875" style="55" customWidth="1"/>
    <col min="5379" max="5379" width="3.6640625" style="55" customWidth="1"/>
    <col min="5380" max="5380" width="32.6640625" style="55" customWidth="1"/>
    <col min="5381" max="5381" width="17.88671875" style="55" customWidth="1"/>
    <col min="5382" max="5632" width="9.109375" style="55"/>
    <col min="5633" max="5633" width="32.6640625" style="55" customWidth="1"/>
    <col min="5634" max="5634" width="17.88671875" style="55" customWidth="1"/>
    <col min="5635" max="5635" width="3.6640625" style="55" customWidth="1"/>
    <col min="5636" max="5636" width="32.6640625" style="55" customWidth="1"/>
    <col min="5637" max="5637" width="17.88671875" style="55" customWidth="1"/>
    <col min="5638" max="5888" width="9.109375" style="55"/>
    <col min="5889" max="5889" width="32.6640625" style="55" customWidth="1"/>
    <col min="5890" max="5890" width="17.88671875" style="55" customWidth="1"/>
    <col min="5891" max="5891" width="3.6640625" style="55" customWidth="1"/>
    <col min="5892" max="5892" width="32.6640625" style="55" customWidth="1"/>
    <col min="5893" max="5893" width="17.88671875" style="55" customWidth="1"/>
    <col min="5894" max="6144" width="9.109375" style="55"/>
    <col min="6145" max="6145" width="32.6640625" style="55" customWidth="1"/>
    <col min="6146" max="6146" width="17.88671875" style="55" customWidth="1"/>
    <col min="6147" max="6147" width="3.6640625" style="55" customWidth="1"/>
    <col min="6148" max="6148" width="32.6640625" style="55" customWidth="1"/>
    <col min="6149" max="6149" width="17.88671875" style="55" customWidth="1"/>
    <col min="6150" max="6400" width="9.109375" style="55"/>
    <col min="6401" max="6401" width="32.6640625" style="55" customWidth="1"/>
    <col min="6402" max="6402" width="17.88671875" style="55" customWidth="1"/>
    <col min="6403" max="6403" width="3.6640625" style="55" customWidth="1"/>
    <col min="6404" max="6404" width="32.6640625" style="55" customWidth="1"/>
    <col min="6405" max="6405" width="17.88671875" style="55" customWidth="1"/>
    <col min="6406" max="6656" width="9.109375" style="55"/>
    <col min="6657" max="6657" width="32.6640625" style="55" customWidth="1"/>
    <col min="6658" max="6658" width="17.88671875" style="55" customWidth="1"/>
    <col min="6659" max="6659" width="3.6640625" style="55" customWidth="1"/>
    <col min="6660" max="6660" width="32.6640625" style="55" customWidth="1"/>
    <col min="6661" max="6661" width="17.88671875" style="55" customWidth="1"/>
    <col min="6662" max="6912" width="9.109375" style="55"/>
    <col min="6913" max="6913" width="32.6640625" style="55" customWidth="1"/>
    <col min="6914" max="6914" width="17.88671875" style="55" customWidth="1"/>
    <col min="6915" max="6915" width="3.6640625" style="55" customWidth="1"/>
    <col min="6916" max="6916" width="32.6640625" style="55" customWidth="1"/>
    <col min="6917" max="6917" width="17.88671875" style="55" customWidth="1"/>
    <col min="6918" max="7168" width="9.109375" style="55"/>
    <col min="7169" max="7169" width="32.6640625" style="55" customWidth="1"/>
    <col min="7170" max="7170" width="17.88671875" style="55" customWidth="1"/>
    <col min="7171" max="7171" width="3.6640625" style="55" customWidth="1"/>
    <col min="7172" max="7172" width="32.6640625" style="55" customWidth="1"/>
    <col min="7173" max="7173" width="17.88671875" style="55" customWidth="1"/>
    <col min="7174" max="7424" width="9.109375" style="55"/>
    <col min="7425" max="7425" width="32.6640625" style="55" customWidth="1"/>
    <col min="7426" max="7426" width="17.88671875" style="55" customWidth="1"/>
    <col min="7427" max="7427" width="3.6640625" style="55" customWidth="1"/>
    <col min="7428" max="7428" width="32.6640625" style="55" customWidth="1"/>
    <col min="7429" max="7429" width="17.88671875" style="55" customWidth="1"/>
    <col min="7430" max="7680" width="9.109375" style="55"/>
    <col min="7681" max="7681" width="32.6640625" style="55" customWidth="1"/>
    <col min="7682" max="7682" width="17.88671875" style="55" customWidth="1"/>
    <col min="7683" max="7683" width="3.6640625" style="55" customWidth="1"/>
    <col min="7684" max="7684" width="32.6640625" style="55" customWidth="1"/>
    <col min="7685" max="7685" width="17.88671875" style="55" customWidth="1"/>
    <col min="7686" max="7936" width="9.109375" style="55"/>
    <col min="7937" max="7937" width="32.6640625" style="55" customWidth="1"/>
    <col min="7938" max="7938" width="17.88671875" style="55" customWidth="1"/>
    <col min="7939" max="7939" width="3.6640625" style="55" customWidth="1"/>
    <col min="7940" max="7940" width="32.6640625" style="55" customWidth="1"/>
    <col min="7941" max="7941" width="17.88671875" style="55" customWidth="1"/>
    <col min="7942" max="8192" width="9.109375" style="55"/>
    <col min="8193" max="8193" width="32.6640625" style="55" customWidth="1"/>
    <col min="8194" max="8194" width="17.88671875" style="55" customWidth="1"/>
    <col min="8195" max="8195" width="3.6640625" style="55" customWidth="1"/>
    <col min="8196" max="8196" width="32.6640625" style="55" customWidth="1"/>
    <col min="8197" max="8197" width="17.88671875" style="55" customWidth="1"/>
    <col min="8198" max="8448" width="9.109375" style="55"/>
    <col min="8449" max="8449" width="32.6640625" style="55" customWidth="1"/>
    <col min="8450" max="8450" width="17.88671875" style="55" customWidth="1"/>
    <col min="8451" max="8451" width="3.6640625" style="55" customWidth="1"/>
    <col min="8452" max="8452" width="32.6640625" style="55" customWidth="1"/>
    <col min="8453" max="8453" width="17.88671875" style="55" customWidth="1"/>
    <col min="8454" max="8704" width="9.109375" style="55"/>
    <col min="8705" max="8705" width="32.6640625" style="55" customWidth="1"/>
    <col min="8706" max="8706" width="17.88671875" style="55" customWidth="1"/>
    <col min="8707" max="8707" width="3.6640625" style="55" customWidth="1"/>
    <col min="8708" max="8708" width="32.6640625" style="55" customWidth="1"/>
    <col min="8709" max="8709" width="17.88671875" style="55" customWidth="1"/>
    <col min="8710" max="8960" width="9.109375" style="55"/>
    <col min="8961" max="8961" width="32.6640625" style="55" customWidth="1"/>
    <col min="8962" max="8962" width="17.88671875" style="55" customWidth="1"/>
    <col min="8963" max="8963" width="3.6640625" style="55" customWidth="1"/>
    <col min="8964" max="8964" width="32.6640625" style="55" customWidth="1"/>
    <col min="8965" max="8965" width="17.88671875" style="55" customWidth="1"/>
    <col min="8966" max="9216" width="9.109375" style="55"/>
    <col min="9217" max="9217" width="32.6640625" style="55" customWidth="1"/>
    <col min="9218" max="9218" width="17.88671875" style="55" customWidth="1"/>
    <col min="9219" max="9219" width="3.6640625" style="55" customWidth="1"/>
    <col min="9220" max="9220" width="32.6640625" style="55" customWidth="1"/>
    <col min="9221" max="9221" width="17.88671875" style="55" customWidth="1"/>
    <col min="9222" max="9472" width="9.109375" style="55"/>
    <col min="9473" max="9473" width="32.6640625" style="55" customWidth="1"/>
    <col min="9474" max="9474" width="17.88671875" style="55" customWidth="1"/>
    <col min="9475" max="9475" width="3.6640625" style="55" customWidth="1"/>
    <col min="9476" max="9476" width="32.6640625" style="55" customWidth="1"/>
    <col min="9477" max="9477" width="17.88671875" style="55" customWidth="1"/>
    <col min="9478" max="9728" width="9.109375" style="55"/>
    <col min="9729" max="9729" width="32.6640625" style="55" customWidth="1"/>
    <col min="9730" max="9730" width="17.88671875" style="55" customWidth="1"/>
    <col min="9731" max="9731" width="3.6640625" style="55" customWidth="1"/>
    <col min="9732" max="9732" width="32.6640625" style="55" customWidth="1"/>
    <col min="9733" max="9733" width="17.88671875" style="55" customWidth="1"/>
    <col min="9734" max="9984" width="9.109375" style="55"/>
    <col min="9985" max="9985" width="32.6640625" style="55" customWidth="1"/>
    <col min="9986" max="9986" width="17.88671875" style="55" customWidth="1"/>
    <col min="9987" max="9987" width="3.6640625" style="55" customWidth="1"/>
    <col min="9988" max="9988" width="32.6640625" style="55" customWidth="1"/>
    <col min="9989" max="9989" width="17.88671875" style="55" customWidth="1"/>
    <col min="9990" max="10240" width="9.109375" style="55"/>
    <col min="10241" max="10241" width="32.6640625" style="55" customWidth="1"/>
    <col min="10242" max="10242" width="17.88671875" style="55" customWidth="1"/>
    <col min="10243" max="10243" width="3.6640625" style="55" customWidth="1"/>
    <col min="10244" max="10244" width="32.6640625" style="55" customWidth="1"/>
    <col min="10245" max="10245" width="17.88671875" style="55" customWidth="1"/>
    <col min="10246" max="10496" width="9.109375" style="55"/>
    <col min="10497" max="10497" width="32.6640625" style="55" customWidth="1"/>
    <col min="10498" max="10498" width="17.88671875" style="55" customWidth="1"/>
    <col min="10499" max="10499" width="3.6640625" style="55" customWidth="1"/>
    <col min="10500" max="10500" width="32.6640625" style="55" customWidth="1"/>
    <col min="10501" max="10501" width="17.88671875" style="55" customWidth="1"/>
    <col min="10502" max="10752" width="9.109375" style="55"/>
    <col min="10753" max="10753" width="32.6640625" style="55" customWidth="1"/>
    <col min="10754" max="10754" width="17.88671875" style="55" customWidth="1"/>
    <col min="10755" max="10755" width="3.6640625" style="55" customWidth="1"/>
    <col min="10756" max="10756" width="32.6640625" style="55" customWidth="1"/>
    <col min="10757" max="10757" width="17.88671875" style="55" customWidth="1"/>
    <col min="10758" max="11008" width="9.109375" style="55"/>
    <col min="11009" max="11009" width="32.6640625" style="55" customWidth="1"/>
    <col min="11010" max="11010" width="17.88671875" style="55" customWidth="1"/>
    <col min="11011" max="11011" width="3.6640625" style="55" customWidth="1"/>
    <col min="11012" max="11012" width="32.6640625" style="55" customWidth="1"/>
    <col min="11013" max="11013" width="17.88671875" style="55" customWidth="1"/>
    <col min="11014" max="11264" width="9.109375" style="55"/>
    <col min="11265" max="11265" width="32.6640625" style="55" customWidth="1"/>
    <col min="11266" max="11266" width="17.88671875" style="55" customWidth="1"/>
    <col min="11267" max="11267" width="3.6640625" style="55" customWidth="1"/>
    <col min="11268" max="11268" width="32.6640625" style="55" customWidth="1"/>
    <col min="11269" max="11269" width="17.88671875" style="55" customWidth="1"/>
    <col min="11270" max="11520" width="9.109375" style="55"/>
    <col min="11521" max="11521" width="32.6640625" style="55" customWidth="1"/>
    <col min="11522" max="11522" width="17.88671875" style="55" customWidth="1"/>
    <col min="11523" max="11523" width="3.6640625" style="55" customWidth="1"/>
    <col min="11524" max="11524" width="32.6640625" style="55" customWidth="1"/>
    <col min="11525" max="11525" width="17.88671875" style="55" customWidth="1"/>
    <col min="11526" max="11776" width="9.109375" style="55"/>
    <col min="11777" max="11777" width="32.6640625" style="55" customWidth="1"/>
    <col min="11778" max="11778" width="17.88671875" style="55" customWidth="1"/>
    <col min="11779" max="11779" width="3.6640625" style="55" customWidth="1"/>
    <col min="11780" max="11780" width="32.6640625" style="55" customWidth="1"/>
    <col min="11781" max="11781" width="17.88671875" style="55" customWidth="1"/>
    <col min="11782" max="12032" width="9.109375" style="55"/>
    <col min="12033" max="12033" width="32.6640625" style="55" customWidth="1"/>
    <col min="12034" max="12034" width="17.88671875" style="55" customWidth="1"/>
    <col min="12035" max="12035" width="3.6640625" style="55" customWidth="1"/>
    <col min="12036" max="12036" width="32.6640625" style="55" customWidth="1"/>
    <col min="12037" max="12037" width="17.88671875" style="55" customWidth="1"/>
    <col min="12038" max="12288" width="9.109375" style="55"/>
    <col min="12289" max="12289" width="32.6640625" style="55" customWidth="1"/>
    <col min="12290" max="12290" width="17.88671875" style="55" customWidth="1"/>
    <col min="12291" max="12291" width="3.6640625" style="55" customWidth="1"/>
    <col min="12292" max="12292" width="32.6640625" style="55" customWidth="1"/>
    <col min="12293" max="12293" width="17.88671875" style="55" customWidth="1"/>
    <col min="12294" max="12544" width="9.109375" style="55"/>
    <col min="12545" max="12545" width="32.6640625" style="55" customWidth="1"/>
    <col min="12546" max="12546" width="17.88671875" style="55" customWidth="1"/>
    <col min="12547" max="12547" width="3.6640625" style="55" customWidth="1"/>
    <col min="12548" max="12548" width="32.6640625" style="55" customWidth="1"/>
    <col min="12549" max="12549" width="17.88671875" style="55" customWidth="1"/>
    <col min="12550" max="12800" width="9.109375" style="55"/>
    <col min="12801" max="12801" width="32.6640625" style="55" customWidth="1"/>
    <col min="12802" max="12802" width="17.88671875" style="55" customWidth="1"/>
    <col min="12803" max="12803" width="3.6640625" style="55" customWidth="1"/>
    <col min="12804" max="12804" width="32.6640625" style="55" customWidth="1"/>
    <col min="12805" max="12805" width="17.88671875" style="55" customWidth="1"/>
    <col min="12806" max="13056" width="9.109375" style="55"/>
    <col min="13057" max="13057" width="32.6640625" style="55" customWidth="1"/>
    <col min="13058" max="13058" width="17.88671875" style="55" customWidth="1"/>
    <col min="13059" max="13059" width="3.6640625" style="55" customWidth="1"/>
    <col min="13060" max="13060" width="32.6640625" style="55" customWidth="1"/>
    <col min="13061" max="13061" width="17.88671875" style="55" customWidth="1"/>
    <col min="13062" max="13312" width="9.109375" style="55"/>
    <col min="13313" max="13313" width="32.6640625" style="55" customWidth="1"/>
    <col min="13314" max="13314" width="17.88671875" style="55" customWidth="1"/>
    <col min="13315" max="13315" width="3.6640625" style="55" customWidth="1"/>
    <col min="13316" max="13316" width="32.6640625" style="55" customWidth="1"/>
    <col min="13317" max="13317" width="17.88671875" style="55" customWidth="1"/>
    <col min="13318" max="13568" width="9.109375" style="55"/>
    <col min="13569" max="13569" width="32.6640625" style="55" customWidth="1"/>
    <col min="13570" max="13570" width="17.88671875" style="55" customWidth="1"/>
    <col min="13571" max="13571" width="3.6640625" style="55" customWidth="1"/>
    <col min="13572" max="13572" width="32.6640625" style="55" customWidth="1"/>
    <col min="13573" max="13573" width="17.88671875" style="55" customWidth="1"/>
    <col min="13574" max="13824" width="9.109375" style="55"/>
    <col min="13825" max="13825" width="32.6640625" style="55" customWidth="1"/>
    <col min="13826" max="13826" width="17.88671875" style="55" customWidth="1"/>
    <col min="13827" max="13827" width="3.6640625" style="55" customWidth="1"/>
    <col min="13828" max="13828" width="32.6640625" style="55" customWidth="1"/>
    <col min="13829" max="13829" width="17.88671875" style="55" customWidth="1"/>
    <col min="13830" max="14080" width="9.109375" style="55"/>
    <col min="14081" max="14081" width="32.6640625" style="55" customWidth="1"/>
    <col min="14082" max="14082" width="17.88671875" style="55" customWidth="1"/>
    <col min="14083" max="14083" width="3.6640625" style="55" customWidth="1"/>
    <col min="14084" max="14084" width="32.6640625" style="55" customWidth="1"/>
    <col min="14085" max="14085" width="17.88671875" style="55" customWidth="1"/>
    <col min="14086" max="14336" width="9.109375" style="55"/>
    <col min="14337" max="14337" width="32.6640625" style="55" customWidth="1"/>
    <col min="14338" max="14338" width="17.88671875" style="55" customWidth="1"/>
    <col min="14339" max="14339" width="3.6640625" style="55" customWidth="1"/>
    <col min="14340" max="14340" width="32.6640625" style="55" customWidth="1"/>
    <col min="14341" max="14341" width="17.88671875" style="55" customWidth="1"/>
    <col min="14342" max="14592" width="9.109375" style="55"/>
    <col min="14593" max="14593" width="32.6640625" style="55" customWidth="1"/>
    <col min="14594" max="14594" width="17.88671875" style="55" customWidth="1"/>
    <col min="14595" max="14595" width="3.6640625" style="55" customWidth="1"/>
    <col min="14596" max="14596" width="32.6640625" style="55" customWidth="1"/>
    <col min="14597" max="14597" width="17.88671875" style="55" customWidth="1"/>
    <col min="14598" max="14848" width="9.109375" style="55"/>
    <col min="14849" max="14849" width="32.6640625" style="55" customWidth="1"/>
    <col min="14850" max="14850" width="17.88671875" style="55" customWidth="1"/>
    <col min="14851" max="14851" width="3.6640625" style="55" customWidth="1"/>
    <col min="14852" max="14852" width="32.6640625" style="55" customWidth="1"/>
    <col min="14853" max="14853" width="17.88671875" style="55" customWidth="1"/>
    <col min="14854" max="15104" width="9.109375" style="55"/>
    <col min="15105" max="15105" width="32.6640625" style="55" customWidth="1"/>
    <col min="15106" max="15106" width="17.88671875" style="55" customWidth="1"/>
    <col min="15107" max="15107" width="3.6640625" style="55" customWidth="1"/>
    <col min="15108" max="15108" width="32.6640625" style="55" customWidth="1"/>
    <col min="15109" max="15109" width="17.88671875" style="55" customWidth="1"/>
    <col min="15110" max="15360" width="9.109375" style="55"/>
    <col min="15361" max="15361" width="32.6640625" style="55" customWidth="1"/>
    <col min="15362" max="15362" width="17.88671875" style="55" customWidth="1"/>
    <col min="15363" max="15363" width="3.6640625" style="55" customWidth="1"/>
    <col min="15364" max="15364" width="32.6640625" style="55" customWidth="1"/>
    <col min="15365" max="15365" width="17.88671875" style="55" customWidth="1"/>
    <col min="15366" max="15616" width="9.109375" style="55"/>
    <col min="15617" max="15617" width="32.6640625" style="55" customWidth="1"/>
    <col min="15618" max="15618" width="17.88671875" style="55" customWidth="1"/>
    <col min="15619" max="15619" width="3.6640625" style="55" customWidth="1"/>
    <col min="15620" max="15620" width="32.6640625" style="55" customWidth="1"/>
    <col min="15621" max="15621" width="17.88671875" style="55" customWidth="1"/>
    <col min="15622" max="15872" width="9.109375" style="55"/>
    <col min="15873" max="15873" width="32.6640625" style="55" customWidth="1"/>
    <col min="15874" max="15874" width="17.88671875" style="55" customWidth="1"/>
    <col min="15875" max="15875" width="3.6640625" style="55" customWidth="1"/>
    <col min="15876" max="15876" width="32.6640625" style="55" customWidth="1"/>
    <col min="15877" max="15877" width="17.88671875" style="55" customWidth="1"/>
    <col min="15878" max="16128" width="9.109375" style="55"/>
    <col min="16129" max="16129" width="32.6640625" style="55" customWidth="1"/>
    <col min="16130" max="16130" width="17.88671875" style="55" customWidth="1"/>
    <col min="16131" max="16131" width="3.6640625" style="55" customWidth="1"/>
    <col min="16132" max="16132" width="32.6640625" style="55" customWidth="1"/>
    <col min="16133" max="16133" width="17.88671875" style="55" customWidth="1"/>
    <col min="16134" max="16384" width="9.109375" style="55"/>
  </cols>
  <sheetData>
    <row r="1" spans="1:5" ht="18.75" customHeight="1">
      <c r="A1" s="91" t="s">
        <v>134</v>
      </c>
      <c r="B1" s="92"/>
      <c r="C1" s="92"/>
      <c r="D1" s="92"/>
      <c r="E1" s="92"/>
    </row>
    <row r="2" spans="1:5" ht="18.75" customHeight="1">
      <c r="A2" s="92"/>
      <c r="B2" s="92"/>
      <c r="C2" s="92"/>
      <c r="D2" s="92"/>
      <c r="E2" s="92"/>
    </row>
    <row r="3" spans="1:5" ht="18.75" customHeight="1">
      <c r="A3" s="92"/>
      <c r="B3" s="92"/>
      <c r="C3" s="92"/>
      <c r="D3" s="92"/>
      <c r="E3" s="92"/>
    </row>
    <row r="4" spans="1:5" ht="6" customHeight="1">
      <c r="A4" s="56"/>
      <c r="B4" s="56"/>
      <c r="C4" s="56"/>
      <c r="D4" s="67"/>
      <c r="E4" s="67"/>
    </row>
    <row r="5" spans="1:5" ht="20.100000000000001" customHeight="1">
      <c r="A5" s="57" t="s">
        <v>135</v>
      </c>
      <c r="B5" s="83" t="s">
        <v>162</v>
      </c>
      <c r="D5" s="68" t="s">
        <v>136</v>
      </c>
      <c r="E5" s="69" t="s">
        <v>201</v>
      </c>
    </row>
    <row r="6" spans="1:5" ht="20.100000000000001" customHeight="1">
      <c r="A6" s="57" t="s">
        <v>137</v>
      </c>
      <c r="B6" s="59"/>
      <c r="D6" s="68" t="s">
        <v>138</v>
      </c>
      <c r="E6" s="70" t="s">
        <v>200</v>
      </c>
    </row>
    <row r="7" spans="1:5" ht="20.100000000000001" customHeight="1">
      <c r="A7" s="57" t="s">
        <v>139</v>
      </c>
      <c r="B7" s="60" t="s">
        <v>140</v>
      </c>
      <c r="C7" s="61"/>
      <c r="D7" s="71" t="s">
        <v>141</v>
      </c>
      <c r="E7" s="70"/>
    </row>
    <row r="8" spans="1:5" ht="13.5" customHeight="1">
      <c r="D8" s="71"/>
      <c r="E8" s="72"/>
    </row>
    <row r="9" spans="1:5" ht="20.100000000000001" customHeight="1">
      <c r="A9" s="58" t="s">
        <v>77</v>
      </c>
      <c r="B9" s="94" t="s">
        <v>188</v>
      </c>
      <c r="C9" s="61"/>
      <c r="D9" s="73" t="s">
        <v>142</v>
      </c>
      <c r="E9" s="95" t="s">
        <v>189</v>
      </c>
    </row>
    <row r="10" spans="1:5" ht="20.100000000000001" customHeight="1">
      <c r="A10" s="58" t="s">
        <v>143</v>
      </c>
      <c r="B10" s="95" t="s">
        <v>190</v>
      </c>
      <c r="C10" s="61"/>
      <c r="D10" s="73" t="s">
        <v>144</v>
      </c>
      <c r="E10" s="97" t="s">
        <v>191</v>
      </c>
    </row>
    <row r="11" spans="1:5" ht="20.100000000000001" customHeight="1">
      <c r="A11" s="58" t="s">
        <v>145</v>
      </c>
      <c r="B11" s="95" t="s">
        <v>192</v>
      </c>
      <c r="C11" s="61"/>
      <c r="D11" s="73" t="s">
        <v>146</v>
      </c>
      <c r="E11" s="95" t="s">
        <v>193</v>
      </c>
    </row>
    <row r="12" spans="1:5" ht="20.100000000000001" customHeight="1">
      <c r="A12" s="58" t="s">
        <v>147</v>
      </c>
      <c r="B12" s="95" t="s">
        <v>194</v>
      </c>
      <c r="C12" s="61"/>
      <c r="D12" s="73" t="s">
        <v>155</v>
      </c>
      <c r="E12" s="95" t="s">
        <v>195</v>
      </c>
    </row>
    <row r="13" spans="1:5" ht="20.100000000000001" customHeight="1">
      <c r="A13" s="58" t="s">
        <v>148</v>
      </c>
      <c r="B13" s="95" t="s">
        <v>196</v>
      </c>
      <c r="C13" s="61"/>
      <c r="D13" s="74" t="s">
        <v>149</v>
      </c>
      <c r="E13" s="96" t="e">
        <f>B13/B12</f>
        <v>#VALUE!</v>
      </c>
    </row>
    <row r="14" spans="1:5" ht="20.100000000000001" customHeight="1">
      <c r="A14" s="58" t="s">
        <v>150</v>
      </c>
      <c r="B14" s="95" t="s">
        <v>197</v>
      </c>
      <c r="D14" s="75" t="s">
        <v>151</v>
      </c>
      <c r="E14" s="96" t="e">
        <f>(B10-B11)/B10*E13</f>
        <v>#VALUE!</v>
      </c>
    </row>
    <row r="15" spans="1:5" ht="20.100000000000001" customHeight="1">
      <c r="A15" s="58" t="s">
        <v>160</v>
      </c>
      <c r="B15" s="95" t="s">
        <v>198</v>
      </c>
      <c r="D15" s="75" t="s">
        <v>161</v>
      </c>
      <c r="E15" s="95" t="s">
        <v>215</v>
      </c>
    </row>
    <row r="16" spans="1:5" ht="20.100000000000001" customHeight="1">
      <c r="A16" s="58" t="s">
        <v>152</v>
      </c>
      <c r="B16" s="97" t="s">
        <v>199</v>
      </c>
      <c r="D16" s="62" t="s">
        <v>160</v>
      </c>
      <c r="E16" s="93" t="e">
        <f>B15*(1+B16)</f>
        <v>#VALUE!</v>
      </c>
    </row>
    <row r="17" spans="1:8" ht="11.25" customHeight="1">
      <c r="A17" s="62"/>
      <c r="D17" s="75"/>
      <c r="E17" s="76"/>
    </row>
    <row r="18" spans="1:8" ht="20.100000000000001" customHeight="1">
      <c r="A18" s="84" t="s">
        <v>153</v>
      </c>
      <c r="B18" s="85"/>
      <c r="D18" s="376"/>
      <c r="E18" s="377"/>
    </row>
    <row r="19" spans="1:8" ht="9" customHeight="1">
      <c r="A19" s="63"/>
      <c r="B19" s="63"/>
      <c r="D19" s="77"/>
      <c r="E19" s="72"/>
    </row>
    <row r="20" spans="1:8" ht="20.100000000000001" customHeight="1">
      <c r="A20" s="62" t="s">
        <v>154</v>
      </c>
      <c r="B20" s="93" t="e">
        <f>E9*60*B10*B12*B14/1000*E10/E11</f>
        <v>#VALUE!</v>
      </c>
      <c r="D20" s="62"/>
      <c r="E20" s="79"/>
    </row>
    <row r="21" spans="1:8" ht="20.100000000000001" customHeight="1">
      <c r="A21" s="63" t="s">
        <v>156</v>
      </c>
      <c r="B21" s="93" t="e">
        <f>E16-B15</f>
        <v>#VALUE!</v>
      </c>
      <c r="D21" s="77"/>
      <c r="E21" s="80"/>
    </row>
    <row r="22" spans="1:8" ht="20.100000000000001" customHeight="1">
      <c r="A22" s="63" t="s">
        <v>157</v>
      </c>
      <c r="B22" s="93" t="e">
        <f>E12/B20</f>
        <v>#VALUE!</v>
      </c>
      <c r="D22" s="77"/>
      <c r="E22" s="80"/>
    </row>
    <row r="23" spans="1:8" ht="20.100000000000001" customHeight="1">
      <c r="A23" s="64" t="s">
        <v>158</v>
      </c>
      <c r="B23" s="93" t="e">
        <f>E14*E15</f>
        <v>#VALUE!</v>
      </c>
      <c r="D23" s="75"/>
      <c r="E23" s="81"/>
      <c r="H23" s="65"/>
    </row>
    <row r="24" spans="1:8" ht="20.100000000000001" customHeight="1">
      <c r="A24" s="66" t="s">
        <v>159</v>
      </c>
      <c r="B24" s="93" t="e">
        <f>SUM(B21+B22-B23)</f>
        <v>#VALUE!</v>
      </c>
      <c r="D24" s="78"/>
      <c r="E24" s="82"/>
    </row>
  </sheetData>
  <mergeCells count="1">
    <mergeCell ref="D18:E18"/>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6F77-345C-48C0-9BB9-DAA0BCF9DEB7}">
  <dimension ref="A1:W63"/>
  <sheetViews>
    <sheetView topLeftCell="A4" workbookViewId="0">
      <selection activeCell="B16" sqref="B16"/>
    </sheetView>
  </sheetViews>
  <sheetFormatPr defaultRowHeight="14.4"/>
  <cols>
    <col min="1" max="1" width="21.33203125" style="287" customWidth="1"/>
    <col min="2" max="2" width="41.33203125" style="287" customWidth="1"/>
    <col min="3" max="16384" width="8.88671875" style="286"/>
  </cols>
  <sheetData>
    <row r="1" spans="1:23" ht="14.4" customHeight="1">
      <c r="A1" s="283" t="s">
        <v>163</v>
      </c>
      <c r="B1" s="283" t="s">
        <v>225</v>
      </c>
      <c r="C1" s="284" t="s">
        <v>229</v>
      </c>
      <c r="D1" s="285"/>
      <c r="E1" s="285"/>
      <c r="F1" s="285"/>
      <c r="G1" s="285"/>
      <c r="H1" s="285"/>
      <c r="I1" s="285"/>
      <c r="J1" s="285"/>
      <c r="K1" s="285"/>
      <c r="L1" s="285"/>
      <c r="M1" s="285"/>
      <c r="N1" s="285"/>
      <c r="O1" s="285"/>
    </row>
    <row r="2" spans="1:23" ht="14.4" customHeight="1">
      <c r="C2" s="285"/>
      <c r="D2" s="285"/>
      <c r="E2" s="285"/>
      <c r="F2" s="285"/>
      <c r="G2" s="285"/>
      <c r="H2" s="285"/>
      <c r="I2" s="285"/>
      <c r="J2" s="285"/>
      <c r="K2" s="285"/>
      <c r="L2" s="285"/>
      <c r="M2" s="285"/>
      <c r="N2" s="285"/>
      <c r="O2" s="285"/>
    </row>
    <row r="3" spans="1:23" ht="14.4" customHeight="1">
      <c r="C3" s="285"/>
      <c r="D3" s="285"/>
      <c r="E3" s="285"/>
      <c r="F3" s="285"/>
      <c r="G3" s="285"/>
      <c r="H3" s="285"/>
      <c r="I3" s="285"/>
      <c r="J3" s="285"/>
      <c r="K3" s="285"/>
      <c r="L3" s="285"/>
      <c r="M3" s="285"/>
      <c r="N3" s="285"/>
      <c r="O3" s="285"/>
    </row>
    <row r="4" spans="1:23">
      <c r="C4" s="288" t="s">
        <v>230</v>
      </c>
      <c r="D4" s="289"/>
      <c r="E4" s="289"/>
      <c r="F4" s="378" t="s">
        <v>162</v>
      </c>
      <c r="G4" s="379"/>
      <c r="H4" s="289"/>
      <c r="I4" s="289"/>
      <c r="J4" s="289"/>
      <c r="K4" s="289"/>
      <c r="L4" s="290"/>
      <c r="M4" s="291"/>
      <c r="N4" s="292" t="s">
        <v>231</v>
      </c>
      <c r="O4" s="293" t="s">
        <v>201</v>
      </c>
    </row>
    <row r="5" spans="1:23">
      <c r="C5" s="288" t="s">
        <v>232</v>
      </c>
      <c r="D5" s="289"/>
      <c r="E5" s="289"/>
      <c r="F5" s="378" t="s">
        <v>259</v>
      </c>
      <c r="G5" s="379"/>
      <c r="H5" s="378"/>
      <c r="I5" s="379"/>
      <c r="J5" s="289"/>
      <c r="K5" s="289"/>
      <c r="L5" s="290"/>
      <c r="M5" s="291"/>
      <c r="N5" s="292" t="s">
        <v>233</v>
      </c>
      <c r="O5" s="294" t="s">
        <v>200</v>
      </c>
    </row>
    <row r="6" spans="1:23">
      <c r="C6" s="288" t="s">
        <v>234</v>
      </c>
      <c r="D6" s="289"/>
      <c r="E6" s="295"/>
      <c r="F6" s="378" t="s">
        <v>260</v>
      </c>
      <c r="G6" s="379"/>
      <c r="H6" s="296"/>
      <c r="I6" s="296"/>
      <c r="J6" s="295"/>
      <c r="K6" s="295"/>
      <c r="L6" s="290"/>
      <c r="M6" s="291"/>
      <c r="N6" s="297" t="s">
        <v>235</v>
      </c>
      <c r="O6" s="287" t="s">
        <v>261</v>
      </c>
    </row>
    <row r="7" spans="1:23" ht="17.399999999999999">
      <c r="C7" s="288" t="s">
        <v>236</v>
      </c>
      <c r="D7" s="289"/>
      <c r="E7" s="298"/>
      <c r="F7" s="299" t="s">
        <v>222</v>
      </c>
      <c r="G7" s="300"/>
      <c r="H7" s="298"/>
      <c r="I7" s="290"/>
      <c r="J7" s="291"/>
      <c r="K7" s="301"/>
      <c r="L7" s="300"/>
      <c r="M7" s="302"/>
      <c r="N7" s="303"/>
      <c r="O7" s="298"/>
    </row>
    <row r="8" spans="1:23" ht="15.6">
      <c r="C8" s="288" t="s">
        <v>237</v>
      </c>
      <c r="D8" s="289"/>
      <c r="E8" s="304"/>
      <c r="F8" s="305"/>
      <c r="G8" s="305"/>
      <c r="H8" s="305"/>
      <c r="I8" s="305"/>
      <c r="J8" s="305"/>
      <c r="K8" s="305"/>
      <c r="L8" s="305"/>
      <c r="M8" s="305"/>
      <c r="N8" s="305"/>
      <c r="O8" s="306"/>
    </row>
    <row r="9" spans="1:23" ht="15.6">
      <c r="C9" s="288" t="s">
        <v>236</v>
      </c>
      <c r="D9" s="289"/>
      <c r="E9" s="307"/>
      <c r="F9" s="305"/>
      <c r="G9" s="305"/>
      <c r="H9" s="305"/>
      <c r="I9" s="305"/>
      <c r="J9" s="305"/>
      <c r="K9" s="305"/>
      <c r="L9" s="305"/>
      <c r="M9" s="305"/>
      <c r="N9" s="305"/>
      <c r="O9" s="306"/>
    </row>
    <row r="10" spans="1:23">
      <c r="A10" s="308" t="s">
        <v>223</v>
      </c>
      <c r="B10" s="308"/>
      <c r="C10" s="308"/>
      <c r="D10" s="308"/>
      <c r="E10" s="308"/>
      <c r="F10" s="308"/>
      <c r="G10" s="308"/>
      <c r="H10" s="308"/>
      <c r="I10" s="308"/>
      <c r="J10" s="308"/>
      <c r="K10" s="308"/>
      <c r="L10" s="308"/>
      <c r="M10" s="308"/>
      <c r="N10" s="308"/>
      <c r="O10" s="308"/>
    </row>
    <row r="11" spans="1:23">
      <c r="A11" s="308" t="s">
        <v>226</v>
      </c>
      <c r="B11" s="308"/>
      <c r="C11" s="308"/>
      <c r="D11" s="308"/>
      <c r="E11" s="308"/>
      <c r="F11" s="308"/>
      <c r="G11" s="308"/>
      <c r="H11" s="308"/>
      <c r="I11" s="308"/>
      <c r="J11" s="308"/>
      <c r="K11" s="308"/>
      <c r="L11" s="308"/>
      <c r="M11" s="308"/>
      <c r="N11" s="308"/>
      <c r="O11" s="308"/>
    </row>
    <row r="12" spans="1:23">
      <c r="A12" s="309" t="s">
        <v>224</v>
      </c>
      <c r="B12" s="309"/>
      <c r="C12" s="309"/>
      <c r="D12" s="309"/>
      <c r="E12" s="309"/>
      <c r="F12" s="309"/>
      <c r="G12" s="309"/>
      <c r="H12" s="309"/>
      <c r="I12" s="309"/>
      <c r="J12" s="309"/>
      <c r="K12" s="309"/>
      <c r="L12" s="309"/>
      <c r="M12" s="309"/>
      <c r="N12" s="309"/>
      <c r="O12" s="309"/>
    </row>
    <row r="13" spans="1:23">
      <c r="A13" s="308" t="s">
        <v>35</v>
      </c>
      <c r="B13" s="310"/>
      <c r="C13" s="310"/>
      <c r="D13" s="310"/>
      <c r="E13" s="310"/>
      <c r="F13" s="310"/>
      <c r="G13" s="310"/>
      <c r="H13" s="310"/>
      <c r="I13" s="310"/>
      <c r="J13" s="310"/>
      <c r="K13" s="310"/>
      <c r="L13" s="310"/>
      <c r="M13" s="310"/>
      <c r="N13" s="310"/>
      <c r="O13" s="310"/>
    </row>
    <row r="14" spans="1:23">
      <c r="A14" s="308"/>
      <c r="B14" s="310"/>
      <c r="C14" s="310"/>
      <c r="D14" s="310"/>
      <c r="E14" s="310"/>
      <c r="F14" s="310"/>
      <c r="G14" s="310"/>
      <c r="H14" s="310"/>
      <c r="I14" s="310"/>
      <c r="J14" s="310"/>
      <c r="K14" s="310"/>
      <c r="L14" s="310"/>
      <c r="M14" s="310"/>
      <c r="N14" s="310"/>
      <c r="O14" s="310"/>
    </row>
    <row r="15" spans="1:23">
      <c r="A15" s="311" t="s">
        <v>130</v>
      </c>
      <c r="B15" s="310"/>
      <c r="C15" s="310"/>
      <c r="D15" s="310"/>
      <c r="E15" s="310"/>
      <c r="F15" s="310"/>
      <c r="G15" s="310"/>
      <c r="H15" s="310"/>
      <c r="I15" s="310"/>
      <c r="J15" s="310"/>
      <c r="K15" s="310"/>
      <c r="L15" s="310"/>
      <c r="M15" s="310"/>
      <c r="N15" s="310"/>
      <c r="O15" s="310"/>
    </row>
    <row r="16" spans="1:23">
      <c r="A16" s="308" t="s">
        <v>36</v>
      </c>
      <c r="B16" s="310"/>
      <c r="C16" s="310"/>
      <c r="D16" s="310"/>
      <c r="E16" s="310"/>
      <c r="F16" s="310"/>
      <c r="G16" s="310"/>
      <c r="H16" s="310"/>
      <c r="I16" s="310"/>
      <c r="J16" s="310"/>
      <c r="K16" s="310"/>
      <c r="L16" s="310"/>
      <c r="M16" s="310"/>
      <c r="N16" s="310"/>
      <c r="O16" s="310"/>
      <c r="P16" s="312"/>
      <c r="Q16" s="312"/>
      <c r="R16" s="289"/>
      <c r="S16" s="289"/>
      <c r="T16" s="289"/>
      <c r="U16" s="289"/>
      <c r="V16" s="289"/>
      <c r="W16" s="298"/>
    </row>
    <row r="17" spans="1:23">
      <c r="A17" s="313" t="s">
        <v>4</v>
      </c>
      <c r="B17" s="314"/>
      <c r="C17" s="314"/>
      <c r="D17" s="314"/>
      <c r="E17" s="314"/>
      <c r="F17" s="314"/>
      <c r="G17" s="314"/>
      <c r="H17" s="314"/>
      <c r="I17" s="314"/>
      <c r="J17" s="314"/>
      <c r="K17" s="314"/>
      <c r="L17" s="314"/>
      <c r="M17" s="314"/>
      <c r="N17" s="314"/>
      <c r="O17" s="314"/>
      <c r="P17" s="314"/>
      <c r="Q17" s="314"/>
      <c r="R17" s="314"/>
      <c r="S17" s="314"/>
      <c r="T17" s="314"/>
      <c r="U17" s="314"/>
      <c r="V17" s="314"/>
      <c r="W17" s="314"/>
    </row>
    <row r="18" spans="1:23">
      <c r="A18" s="313" t="s">
        <v>3</v>
      </c>
      <c r="B18" s="314" t="s">
        <v>3</v>
      </c>
      <c r="C18" s="314"/>
      <c r="D18" s="314"/>
      <c r="E18" s="314"/>
      <c r="F18" s="314"/>
      <c r="G18" s="314"/>
      <c r="H18" s="314"/>
      <c r="I18" s="314"/>
      <c r="J18" s="314"/>
      <c r="K18" s="314"/>
      <c r="L18" s="314"/>
      <c r="M18" s="314"/>
      <c r="N18" s="314"/>
      <c r="O18" s="314"/>
      <c r="P18" s="314"/>
      <c r="Q18" s="314"/>
      <c r="R18" s="314"/>
      <c r="S18" s="314"/>
      <c r="T18" s="314"/>
      <c r="U18" s="314"/>
      <c r="V18" s="314"/>
      <c r="W18" s="314"/>
    </row>
    <row r="19" spans="1:23">
      <c r="A19" s="313" t="s">
        <v>5</v>
      </c>
      <c r="B19" s="314" t="s">
        <v>19</v>
      </c>
      <c r="C19" s="314"/>
      <c r="D19" s="314"/>
      <c r="E19" s="314"/>
      <c r="F19" s="314"/>
      <c r="G19" s="314"/>
      <c r="H19" s="314"/>
      <c r="I19" s="314"/>
      <c r="J19" s="314"/>
      <c r="K19" s="314"/>
      <c r="L19" s="314"/>
      <c r="M19" s="314"/>
      <c r="N19" s="314"/>
      <c r="O19" s="314"/>
      <c r="P19" s="314"/>
      <c r="Q19" s="314"/>
      <c r="R19" s="314"/>
      <c r="S19" s="314"/>
      <c r="T19" s="314"/>
      <c r="U19" s="314"/>
      <c r="V19" s="314"/>
      <c r="W19" s="314"/>
    </row>
    <row r="20" spans="1:23">
      <c r="A20" s="315" t="s">
        <v>129</v>
      </c>
      <c r="B20" s="314" t="s">
        <v>228</v>
      </c>
      <c r="C20" s="314"/>
      <c r="D20" s="314"/>
      <c r="E20" s="314"/>
      <c r="F20" s="314"/>
      <c r="G20" s="314"/>
      <c r="H20" s="314"/>
      <c r="I20" s="314"/>
      <c r="J20" s="314"/>
      <c r="K20" s="314"/>
      <c r="L20" s="314"/>
      <c r="M20" s="314"/>
      <c r="N20" s="314"/>
      <c r="O20" s="314"/>
      <c r="P20" s="314"/>
      <c r="Q20" s="314"/>
      <c r="R20" s="314"/>
      <c r="S20" s="314"/>
      <c r="T20" s="314"/>
      <c r="U20" s="314"/>
      <c r="V20" s="314"/>
      <c r="W20" s="314"/>
    </row>
    <row r="21" spans="1:23">
      <c r="A21" s="315" t="s">
        <v>130</v>
      </c>
      <c r="B21" s="314" t="s">
        <v>227</v>
      </c>
      <c r="C21" s="314"/>
      <c r="D21" s="314"/>
      <c r="E21" s="314"/>
      <c r="F21" s="314"/>
      <c r="G21" s="314"/>
      <c r="H21" s="314"/>
      <c r="I21" s="314"/>
      <c r="J21" s="314"/>
      <c r="K21" s="314"/>
      <c r="L21" s="314"/>
      <c r="M21" s="314"/>
      <c r="N21" s="314"/>
      <c r="O21" s="314"/>
      <c r="P21" s="314"/>
      <c r="Q21" s="314"/>
      <c r="R21" s="314"/>
      <c r="S21" s="314"/>
      <c r="T21" s="314"/>
      <c r="U21" s="314"/>
      <c r="V21" s="314"/>
      <c r="W21" s="314"/>
    </row>
    <row r="22" spans="1:23">
      <c r="A22" s="313" t="s">
        <v>6</v>
      </c>
      <c r="B22" s="314"/>
      <c r="C22" s="314"/>
      <c r="D22" s="314"/>
      <c r="E22" s="314"/>
      <c r="F22" s="314"/>
      <c r="G22" s="314"/>
      <c r="H22" s="314"/>
      <c r="I22" s="314"/>
      <c r="J22" s="314"/>
      <c r="K22" s="314"/>
      <c r="L22" s="314"/>
      <c r="M22" s="314"/>
      <c r="N22" s="314"/>
      <c r="O22" s="314"/>
      <c r="P22" s="314"/>
      <c r="Q22" s="314"/>
      <c r="R22" s="314"/>
      <c r="S22" s="314"/>
      <c r="T22" s="314"/>
      <c r="U22" s="314"/>
      <c r="V22" s="314"/>
      <c r="W22" s="314"/>
    </row>
    <row r="23" spans="1:23" ht="39">
      <c r="C23" s="380" t="s">
        <v>238</v>
      </c>
      <c r="D23" s="316" t="s">
        <v>239</v>
      </c>
      <c r="E23" s="316" t="s">
        <v>240</v>
      </c>
      <c r="F23" s="317" t="s">
        <v>241</v>
      </c>
      <c r="G23" s="317" t="s">
        <v>242</v>
      </c>
      <c r="H23" s="317" t="s">
        <v>243</v>
      </c>
      <c r="I23" s="317" t="s">
        <v>244</v>
      </c>
      <c r="J23" s="316" t="s">
        <v>245</v>
      </c>
      <c r="K23" s="317" t="s">
        <v>383</v>
      </c>
      <c r="L23" s="317" t="s">
        <v>246</v>
      </c>
      <c r="M23" s="316" t="s">
        <v>247</v>
      </c>
      <c r="N23" s="317" t="s">
        <v>248</v>
      </c>
      <c r="O23" s="317" t="s">
        <v>249</v>
      </c>
    </row>
    <row r="24" spans="1:23">
      <c r="C24" s="380"/>
      <c r="D24" s="370" t="s">
        <v>388</v>
      </c>
      <c r="E24" s="319" t="s">
        <v>390</v>
      </c>
      <c r="F24" s="320">
        <v>1.2</v>
      </c>
      <c r="G24" s="319">
        <v>0.8</v>
      </c>
      <c r="H24" s="321">
        <v>8</v>
      </c>
      <c r="I24" s="322">
        <v>1.3</v>
      </c>
      <c r="J24" s="323">
        <v>19.3</v>
      </c>
      <c r="K24" s="319">
        <v>9300</v>
      </c>
      <c r="L24" s="319">
        <v>1.2</v>
      </c>
      <c r="M24" s="324" t="e">
        <f>D24*E24*F24*G24*H24*I24*J24*K24*L24/1000/31.1035</f>
        <v>#VALUE!</v>
      </c>
      <c r="N24" s="325" t="e">
        <f>M24/K24</f>
        <v>#VALUE!</v>
      </c>
      <c r="O24" s="326" t="e">
        <f>N24*31.1035</f>
        <v>#VALUE!</v>
      </c>
    </row>
    <row r="25" spans="1:23">
      <c r="C25" s="327"/>
      <c r="D25" s="327"/>
      <c r="E25" s="327"/>
      <c r="F25" s="327"/>
      <c r="G25" s="327"/>
      <c r="H25" s="327"/>
      <c r="I25" s="327"/>
      <c r="J25" s="327"/>
      <c r="K25" s="327"/>
      <c r="L25" s="327"/>
      <c r="M25" s="327"/>
      <c r="N25" s="327"/>
      <c r="O25" s="327"/>
    </row>
    <row r="26" spans="1:23" ht="39">
      <c r="A26" s="328"/>
      <c r="B26" s="329"/>
      <c r="C26" s="316" t="s">
        <v>250</v>
      </c>
      <c r="D26" s="316" t="s">
        <v>239</v>
      </c>
      <c r="E26" s="316" t="s">
        <v>240</v>
      </c>
      <c r="F26" s="317" t="s">
        <v>241</v>
      </c>
      <c r="G26" s="317" t="s">
        <v>242</v>
      </c>
      <c r="H26" s="317" t="s">
        <v>243</v>
      </c>
      <c r="I26" s="317" t="s">
        <v>244</v>
      </c>
      <c r="J26" s="316" t="s">
        <v>245</v>
      </c>
      <c r="K26" s="317" t="s">
        <v>383</v>
      </c>
      <c r="L26" s="317" t="s">
        <v>246</v>
      </c>
      <c r="M26" s="316" t="s">
        <v>247</v>
      </c>
      <c r="N26" s="317" t="s">
        <v>248</v>
      </c>
      <c r="O26" s="317" t="s">
        <v>249</v>
      </c>
    </row>
    <row r="27" spans="1:23">
      <c r="A27" s="330"/>
      <c r="B27" s="331"/>
      <c r="C27" s="316"/>
      <c r="D27" s="370" t="s">
        <v>389</v>
      </c>
      <c r="E27" s="319"/>
      <c r="F27" s="320">
        <v>1.2</v>
      </c>
      <c r="G27" s="319">
        <v>0.8</v>
      </c>
      <c r="H27" s="321">
        <v>1</v>
      </c>
      <c r="I27" s="322">
        <v>1.35</v>
      </c>
      <c r="J27" s="323">
        <v>19.3</v>
      </c>
      <c r="K27" s="319">
        <v>8700</v>
      </c>
      <c r="L27" s="319">
        <v>1.2</v>
      </c>
      <c r="M27" s="324" t="e">
        <f>D27*E27*F27*G27*H27*I27*J27*K27*L27/1000/31.1035</f>
        <v>#VALUE!</v>
      </c>
      <c r="N27" s="325" t="e">
        <f>M27/K27</f>
        <v>#VALUE!</v>
      </c>
      <c r="O27" s="326" t="e">
        <f>N27*31.1035</f>
        <v>#VALUE!</v>
      </c>
    </row>
    <row r="28" spans="1:23" ht="14.4" customHeight="1">
      <c r="A28" s="330"/>
      <c r="B28" s="331"/>
      <c r="C28" s="327"/>
      <c r="D28" s="327"/>
      <c r="E28" s="327"/>
      <c r="F28" s="327"/>
      <c r="G28" s="327"/>
      <c r="H28" s="327"/>
      <c r="I28" s="327"/>
      <c r="J28" s="327"/>
      <c r="K28" s="327"/>
      <c r="L28" s="327"/>
      <c r="M28" s="327"/>
      <c r="N28" s="327"/>
      <c r="O28" s="327"/>
    </row>
    <row r="29" spans="1:23" ht="39">
      <c r="A29" s="330"/>
      <c r="B29" s="331"/>
      <c r="C29" s="316" t="s">
        <v>250</v>
      </c>
      <c r="D29" s="316" t="s">
        <v>239</v>
      </c>
      <c r="E29" s="316" t="s">
        <v>240</v>
      </c>
      <c r="F29" s="317" t="s">
        <v>241</v>
      </c>
      <c r="G29" s="317" t="s">
        <v>242</v>
      </c>
      <c r="H29" s="317" t="s">
        <v>243</v>
      </c>
      <c r="I29" s="317" t="s">
        <v>244</v>
      </c>
      <c r="J29" s="316" t="s">
        <v>245</v>
      </c>
      <c r="K29" s="317" t="s">
        <v>383</v>
      </c>
      <c r="L29" s="317" t="s">
        <v>246</v>
      </c>
      <c r="M29" s="316" t="s">
        <v>247</v>
      </c>
      <c r="N29" s="317" t="s">
        <v>248</v>
      </c>
      <c r="O29" s="317" t="s">
        <v>249</v>
      </c>
    </row>
    <row r="30" spans="1:23">
      <c r="A30" s="330"/>
      <c r="B30" s="331"/>
      <c r="C30" s="316"/>
      <c r="D30" s="318">
        <v>1</v>
      </c>
      <c r="E30" s="319"/>
      <c r="F30" s="320">
        <v>1.2</v>
      </c>
      <c r="G30" s="319">
        <v>0.5</v>
      </c>
      <c r="H30" s="321">
        <v>2</v>
      </c>
      <c r="I30" s="322">
        <v>1.2</v>
      </c>
      <c r="J30" s="323">
        <v>12</v>
      </c>
      <c r="K30" s="319">
        <v>5200</v>
      </c>
      <c r="L30" s="319">
        <v>1.2</v>
      </c>
      <c r="M30" s="324">
        <f>D30*E30*F30*G30*H30*I30*J30*K30*L30/1000/31.1035</f>
        <v>0</v>
      </c>
      <c r="N30" s="325">
        <f>M30/K30</f>
        <v>0</v>
      </c>
      <c r="O30" s="326">
        <f>N30*31.1035</f>
        <v>0</v>
      </c>
    </row>
    <row r="31" spans="1:23" ht="14.4" customHeight="1">
      <c r="A31" s="332"/>
      <c r="B31" s="331"/>
      <c r="C31" s="327"/>
      <c r="D31" s="327"/>
      <c r="E31" s="327"/>
      <c r="F31" s="327"/>
      <c r="G31" s="327"/>
      <c r="H31" s="327"/>
      <c r="I31" s="327"/>
      <c r="J31" s="327"/>
      <c r="K31" s="327"/>
      <c r="L31" s="327"/>
      <c r="M31" s="327"/>
      <c r="N31" s="327"/>
      <c r="O31" s="327"/>
    </row>
    <row r="32" spans="1:23" ht="39">
      <c r="A32" s="328"/>
      <c r="B32" s="329"/>
      <c r="C32" s="316" t="s">
        <v>250</v>
      </c>
      <c r="D32" s="316" t="s">
        <v>239</v>
      </c>
      <c r="E32" s="316" t="s">
        <v>240</v>
      </c>
      <c r="F32" s="317" t="s">
        <v>241</v>
      </c>
      <c r="G32" s="317" t="s">
        <v>242</v>
      </c>
      <c r="H32" s="317" t="s">
        <v>243</v>
      </c>
      <c r="I32" s="317" t="s">
        <v>244</v>
      </c>
      <c r="J32" s="316" t="s">
        <v>245</v>
      </c>
      <c r="K32" s="317" t="s">
        <v>383</v>
      </c>
      <c r="L32" s="317" t="s">
        <v>246</v>
      </c>
      <c r="M32" s="316" t="s">
        <v>247</v>
      </c>
      <c r="N32" s="317" t="s">
        <v>248</v>
      </c>
      <c r="O32" s="317" t="s">
        <v>249</v>
      </c>
    </row>
    <row r="33" spans="1:15">
      <c r="A33" s="330"/>
      <c r="B33" s="331"/>
      <c r="C33" s="316"/>
      <c r="D33" s="318">
        <v>1</v>
      </c>
      <c r="E33" s="319"/>
      <c r="F33" s="320">
        <v>1.2</v>
      </c>
      <c r="G33" s="319">
        <v>0.5</v>
      </c>
      <c r="H33" s="321">
        <v>1</v>
      </c>
      <c r="I33" s="322">
        <v>1.35</v>
      </c>
      <c r="J33" s="323">
        <v>10.5</v>
      </c>
      <c r="K33" s="319">
        <v>160</v>
      </c>
      <c r="L33" s="319">
        <v>1.2</v>
      </c>
      <c r="M33" s="324">
        <f>D33*E33*F33*G33*H33*I33*J33*K33*L33/1000/31.1035</f>
        <v>0</v>
      </c>
      <c r="N33" s="325">
        <f>M33/K33</f>
        <v>0</v>
      </c>
      <c r="O33" s="326">
        <f>N33*31.1035</f>
        <v>0</v>
      </c>
    </row>
    <row r="34" spans="1:15">
      <c r="A34" s="332"/>
      <c r="B34" s="331"/>
      <c r="C34" s="327"/>
      <c r="D34" s="327"/>
      <c r="E34" s="327"/>
      <c r="F34" s="327"/>
      <c r="G34" s="327"/>
      <c r="H34" s="327"/>
      <c r="I34" s="327"/>
      <c r="J34" s="327"/>
      <c r="K34" s="327"/>
      <c r="L34" s="327"/>
      <c r="M34" s="327"/>
      <c r="N34" s="327"/>
      <c r="O34" s="327"/>
    </row>
    <row r="35" spans="1:15" ht="39">
      <c r="A35" s="332"/>
      <c r="B35" s="331"/>
      <c r="C35" s="316" t="s">
        <v>251</v>
      </c>
      <c r="D35" s="316" t="s">
        <v>239</v>
      </c>
      <c r="E35" s="316" t="s">
        <v>240</v>
      </c>
      <c r="F35" s="317" t="s">
        <v>241</v>
      </c>
      <c r="G35" s="317" t="s">
        <v>242</v>
      </c>
      <c r="H35" s="317" t="s">
        <v>243</v>
      </c>
      <c r="I35" s="317" t="s">
        <v>244</v>
      </c>
      <c r="J35" s="316" t="s">
        <v>245</v>
      </c>
      <c r="K35" s="317" t="s">
        <v>383</v>
      </c>
      <c r="L35" s="317" t="s">
        <v>246</v>
      </c>
      <c r="M35" s="316" t="s">
        <v>247</v>
      </c>
      <c r="N35" s="317" t="s">
        <v>248</v>
      </c>
      <c r="O35" s="317" t="s">
        <v>249</v>
      </c>
    </row>
    <row r="36" spans="1:15">
      <c r="A36" s="332"/>
      <c r="B36" s="331"/>
      <c r="C36" s="333"/>
      <c r="D36" s="334">
        <v>1</v>
      </c>
      <c r="E36" s="335"/>
      <c r="F36" s="336">
        <v>1.2</v>
      </c>
      <c r="G36" s="319">
        <v>0.8</v>
      </c>
      <c r="H36" s="321">
        <v>1</v>
      </c>
      <c r="I36" s="322">
        <v>1.35</v>
      </c>
      <c r="J36" s="323">
        <v>9</v>
      </c>
      <c r="K36" s="319">
        <v>4</v>
      </c>
      <c r="L36" s="319">
        <v>1.2</v>
      </c>
      <c r="M36" s="324">
        <f>D36*E36*F36*G36*H36*I36*J36*K36*L36/1000/31.1035</f>
        <v>0</v>
      </c>
      <c r="N36" s="325">
        <f>M36/K36</f>
        <v>0</v>
      </c>
      <c r="O36" s="326">
        <f>N36*31.1035</f>
        <v>0</v>
      </c>
    </row>
    <row r="37" spans="1:15">
      <c r="A37" s="332"/>
      <c r="B37" s="331"/>
      <c r="C37" s="337"/>
      <c r="D37" s="338"/>
      <c r="E37" s="338"/>
      <c r="F37" s="338"/>
      <c r="G37" s="338"/>
      <c r="H37" s="338"/>
      <c r="I37" s="339" t="s">
        <v>252</v>
      </c>
      <c r="J37" s="339"/>
      <c r="K37" s="339"/>
      <c r="L37" s="340"/>
      <c r="M37" s="341" t="e">
        <f>M24+M27+M30+M33+M36</f>
        <v>#VALUE!</v>
      </c>
      <c r="N37" s="342" t="e">
        <f>N24+N27+N30+N33+N36</f>
        <v>#VALUE!</v>
      </c>
      <c r="O37" s="343" t="e">
        <f>N37*31.1035</f>
        <v>#VALUE!</v>
      </c>
    </row>
    <row r="38" spans="1:15">
      <c r="A38" s="328"/>
      <c r="B38" s="329"/>
      <c r="C38" s="338"/>
      <c r="D38" s="338"/>
      <c r="E38" s="338"/>
      <c r="F38" s="338"/>
      <c r="G38" s="338"/>
      <c r="H38" s="338"/>
      <c r="I38" s="339"/>
      <c r="J38" s="339"/>
      <c r="K38" s="339"/>
      <c r="L38" s="339"/>
      <c r="M38" s="344">
        <v>2</v>
      </c>
      <c r="N38" s="344">
        <v>1</v>
      </c>
      <c r="O38" s="345"/>
    </row>
    <row r="39" spans="1:15" ht="41.4">
      <c r="A39" s="330"/>
      <c r="B39" s="331"/>
      <c r="C39" s="346" t="s">
        <v>384</v>
      </c>
      <c r="D39" s="347"/>
      <c r="E39" s="348"/>
      <c r="F39" s="349">
        <v>0.05</v>
      </c>
      <c r="G39" s="350" t="s">
        <v>385</v>
      </c>
      <c r="H39" s="348"/>
      <c r="I39" s="351">
        <f>7000*0.8</f>
        <v>5600</v>
      </c>
      <c r="J39" s="352" t="s">
        <v>253</v>
      </c>
      <c r="K39" s="352"/>
      <c r="L39" s="353"/>
      <c r="M39" s="354" t="e">
        <f>N39*I39</f>
        <v>#VALUE!</v>
      </c>
      <c r="N39" s="355" t="e">
        <f>N37*F39</f>
        <v>#VALUE!</v>
      </c>
      <c r="O39" s="356" t="e">
        <f>N39*31.1035</f>
        <v>#VALUE!</v>
      </c>
    </row>
    <row r="40" spans="1:15">
      <c r="A40" s="332"/>
      <c r="B40" s="331"/>
      <c r="C40" s="357"/>
      <c r="D40" s="358"/>
      <c r="E40" s="358"/>
      <c r="F40" s="358"/>
      <c r="G40" s="358"/>
      <c r="H40" s="358"/>
      <c r="I40" s="358"/>
      <c r="J40" s="358"/>
      <c r="K40" s="358"/>
      <c r="L40" s="358"/>
      <c r="M40" s="358"/>
      <c r="N40" s="358"/>
      <c r="O40" s="358"/>
    </row>
    <row r="41" spans="1:15" ht="27.6">
      <c r="A41" s="332"/>
      <c r="B41" s="331"/>
      <c r="C41" s="359" t="s">
        <v>254</v>
      </c>
      <c r="D41" s="359" t="s">
        <v>386</v>
      </c>
      <c r="E41" s="360" t="s">
        <v>255</v>
      </c>
      <c r="F41" s="359" t="s">
        <v>256</v>
      </c>
      <c r="G41" s="361" t="s">
        <v>257</v>
      </c>
      <c r="H41" s="359" t="s">
        <v>258</v>
      </c>
      <c r="I41" s="362"/>
      <c r="J41" s="362"/>
      <c r="K41" s="362"/>
      <c r="L41" s="362"/>
      <c r="M41" s="363">
        <f>IF(D42=0,0,D42/N42)</f>
        <v>257.09876543209873</v>
      </c>
      <c r="N41" s="364" t="s">
        <v>387</v>
      </c>
      <c r="O41" s="359"/>
    </row>
    <row r="42" spans="1:15" ht="15.6">
      <c r="A42" s="332"/>
      <c r="B42" s="331"/>
      <c r="C42" s="359"/>
      <c r="D42" s="365">
        <v>850</v>
      </c>
      <c r="E42" s="366">
        <v>0.9</v>
      </c>
      <c r="F42" s="365">
        <v>1</v>
      </c>
      <c r="G42" s="365">
        <v>3</v>
      </c>
      <c r="H42" s="367">
        <v>49</v>
      </c>
      <c r="I42" s="362"/>
      <c r="J42" s="362"/>
      <c r="K42" s="362"/>
      <c r="L42" s="362"/>
      <c r="M42" s="363"/>
      <c r="N42" s="368">
        <f>G42*60/H42*F42*E42</f>
        <v>3.306122448979592</v>
      </c>
      <c r="O42" s="368"/>
    </row>
    <row r="43" spans="1:15">
      <c r="A43" s="332"/>
      <c r="B43" s="331"/>
    </row>
    <row r="45" spans="1:15">
      <c r="A45" s="331"/>
    </row>
    <row r="63" spans="2:2">
      <c r="B63" s="369"/>
    </row>
  </sheetData>
  <mergeCells count="5">
    <mergeCell ref="H5:I5"/>
    <mergeCell ref="F6:G6"/>
    <mergeCell ref="C23:C24"/>
    <mergeCell ref="F5:G5"/>
    <mergeCell ref="F4:G4"/>
  </mergeCells>
  <dataValidations count="1">
    <dataValidation type="list" allowBlank="1" showInputMessage="1" showErrorMessage="1" sqref="F7" xr:uid="{DCFA8890-4D29-4744-9EE3-9EC84F21B534}">
      <formula1>"Reel-reel Plating,Barrel Rack Plating"</formula1>
    </dataValidation>
  </dataValidations>
  <hyperlinks>
    <hyperlink ref="A21" r:id="rId1" location="PlatingArea//" xr:uid="{47C231A1-098A-463B-8DCC-764C558BC657}"/>
    <hyperlink ref="A20" r:id="rId2" location="PlatingProcess//" xr:uid="{F34EA194-0456-4784-BF64-48614235ED7B}"/>
    <hyperlink ref="A15" r:id="rId3" location="PlatingArea//" xr:uid="{E59D17C0-2E17-4A1C-9E38-6EC413114E85}"/>
  </hyperlinks>
  <pageMargins left="0.7" right="0.7" top="0.75" bottom="0.75" header="0.3" footer="0.3"/>
  <pageSetup paperSize="9" orientation="portrait" r:id="rId4"/>
  <drawing r:id="rId5"/>
  <legacy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_Mold</vt:lpstr>
      <vt:lpstr>_MasterData</vt:lpstr>
      <vt:lpstr>_Skive</vt:lpstr>
      <vt:lpstr>Sheet2</vt:lpstr>
      <vt:lpstr>_DynamicSheetData</vt:lpstr>
      <vt:lpstr>MetalPart</vt:lpstr>
      <vt:lpstr>BOM</vt:lpstr>
      <vt:lpstr>Skive</vt:lpstr>
      <vt:lpstr>Plating</vt:lpstr>
      <vt:lpstr>Mold</vt:lpstr>
      <vt:lpstr>dcmc</vt:lpstr>
      <vt:lpstr>mc</vt:lpstr>
      <vt:lpstr>pms</vt:lpstr>
      <vt:lpstr>product</vt:lpstr>
      <vt:lpstr>rate</vt:lpstr>
      <vt:lpstr>stmc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dc:creator>
  <cp:lastModifiedBy>Nilar</cp:lastModifiedBy>
  <dcterms:created xsi:type="dcterms:W3CDTF">2015-01-16T04:02:23Z</dcterms:created>
  <dcterms:modified xsi:type="dcterms:W3CDTF">2017-10-19T05:57:46Z</dcterms:modified>
</cp:coreProperties>
</file>