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analytic\"/>
    </mc:Choice>
  </mc:AlternateContent>
  <bookViews>
    <workbookView xWindow="0" yWindow="0" windowWidth="0" windowHeight="8835" activeTab="3" xr2:uid="{00000000-000D-0000-FFFF-FFFF00000000}"/>
  </bookViews>
  <sheets>
    <sheet name="Quick Tips" sheetId="10" r:id="rId1"/>
    <sheet name="3. RFQ Charts" sheetId="7" r:id="rId2"/>
    <sheet name="2. YTD RFQ &amp; Awarded (Summary)" sheetId="6" r:id="rId3"/>
    <sheet name="1. YTD RFQ &amp; Awarded" sheetId="8" r:id="rId4"/>
    <sheet name="_DropDownList" sheetId="9" state="hidden" r:id="rId5"/>
  </sheets>
  <definedNames>
    <definedName name="_xlnm._FilterDatabase" localSheetId="3" hidden="1">'1. YTD RFQ &amp; Awarded'!$A$4:$AZ$4</definedName>
    <definedName name="crossSelling">_DropDownList!$C$2:$C$17</definedName>
    <definedName name="Industry">_DropDownList!$B$2:$B$19</definedName>
    <definedName name="ptype">_DropDownList!$A$2:$A$3</definedName>
    <definedName name="reason">_DropDownList!$D$2:$D$3</definedName>
  </definedNames>
  <calcPr calcId="171027" forceFullCalc="1"/>
</workbook>
</file>

<file path=xl/calcChain.xml><?xml version="1.0" encoding="utf-8"?>
<calcChain xmlns="http://schemas.openxmlformats.org/spreadsheetml/2006/main">
  <c r="B104" i="7" l="1"/>
  <c r="B77" i="7"/>
  <c r="B51" i="7"/>
  <c r="B25" i="7"/>
  <c r="BC34" i="8" l="1"/>
  <c r="BC33" i="8"/>
  <c r="BC32" i="8"/>
  <c r="BC31" i="8"/>
  <c r="BC30" i="8"/>
  <c r="BC29" i="8"/>
  <c r="BC28" i="8"/>
  <c r="BC27" i="8"/>
  <c r="BC26" i="8"/>
  <c r="BC25" i="8"/>
  <c r="BC24" i="8"/>
  <c r="BC23" i="8"/>
  <c r="BC22" i="8"/>
  <c r="BC21" i="8"/>
  <c r="BC20" i="8"/>
  <c r="BC19" i="8"/>
  <c r="BC18" i="8"/>
  <c r="BC17" i="8"/>
  <c r="BC16" i="8"/>
  <c r="BC15" i="8"/>
  <c r="BC14" i="8"/>
  <c r="BC13" i="8"/>
  <c r="BC12" i="8"/>
  <c r="BC11" i="8"/>
  <c r="BC10" i="8"/>
  <c r="AR4" i="8"/>
  <c r="BB4" i="8" s="1"/>
  <c r="E240" i="6"/>
  <c r="N246" i="6" s="1"/>
  <c r="N72" i="7" s="1"/>
  <c r="D240" i="6"/>
  <c r="N245" i="6" s="1"/>
  <c r="C240" i="6"/>
  <c r="N244" i="6" s="1"/>
  <c r="N21" i="7" s="1"/>
  <c r="AF21" i="7" s="1"/>
  <c r="E239" i="6"/>
  <c r="M246" i="6" s="1"/>
  <c r="M72" i="7" s="1"/>
  <c r="D239" i="6"/>
  <c r="M245" i="6" s="1"/>
  <c r="M46" i="7" s="1"/>
  <c r="C239" i="6"/>
  <c r="M244" i="6" s="1"/>
  <c r="E238" i="6"/>
  <c r="L246" i="6" s="1"/>
  <c r="D238" i="6"/>
  <c r="L245" i="6" s="1"/>
  <c r="L46" i="7" s="1"/>
  <c r="C238" i="6"/>
  <c r="L244" i="6" s="1"/>
  <c r="L21" i="7" s="1"/>
  <c r="AD21" i="7" s="1"/>
  <c r="E237" i="6"/>
  <c r="K246" i="6" s="1"/>
  <c r="D237" i="6"/>
  <c r="K245" i="6" s="1"/>
  <c r="C237" i="6"/>
  <c r="K244" i="6" s="1"/>
  <c r="K21" i="7" s="1"/>
  <c r="AC21" i="7" s="1"/>
  <c r="E236" i="6"/>
  <c r="J246" i="6" s="1"/>
  <c r="J72" i="7" s="1"/>
  <c r="D236" i="6"/>
  <c r="J245" i="6" s="1"/>
  <c r="C236" i="6"/>
  <c r="J244" i="6" s="1"/>
  <c r="E235" i="6"/>
  <c r="I246" i="6" s="1"/>
  <c r="D235" i="6"/>
  <c r="I245" i="6" s="1"/>
  <c r="I46" i="7" s="1"/>
  <c r="C235" i="6"/>
  <c r="I244" i="6" s="1"/>
  <c r="I21" i="7" s="1"/>
  <c r="AA21" i="7" s="1"/>
  <c r="E234" i="6"/>
  <c r="H246" i="6" s="1"/>
  <c r="D234" i="6"/>
  <c r="H245" i="6" s="1"/>
  <c r="H46" i="7" s="1"/>
  <c r="C234" i="6"/>
  <c r="H244" i="6" s="1"/>
  <c r="E233" i="6"/>
  <c r="G246" i="6" s="1"/>
  <c r="D233" i="6"/>
  <c r="G245" i="6" s="1"/>
  <c r="C233" i="6"/>
  <c r="G244" i="6" s="1"/>
  <c r="G21" i="7" s="1"/>
  <c r="V21" i="7" s="1"/>
  <c r="E232" i="6"/>
  <c r="F246" i="6" s="1"/>
  <c r="F72" i="7" s="1"/>
  <c r="D232" i="6"/>
  <c r="F245" i="6" s="1"/>
  <c r="C232" i="6"/>
  <c r="F244" i="6" s="1"/>
  <c r="E231" i="6"/>
  <c r="E246" i="6" s="1"/>
  <c r="E72" i="7" s="1"/>
  <c r="D231" i="6"/>
  <c r="E245" i="6" s="1"/>
  <c r="E46" i="7" s="1"/>
  <c r="C231" i="6"/>
  <c r="E244" i="6" s="1"/>
  <c r="E230" i="6"/>
  <c r="D246" i="6" s="1"/>
  <c r="D230" i="6"/>
  <c r="D245" i="6" s="1"/>
  <c r="D46" i="7" s="1"/>
  <c r="C230" i="6"/>
  <c r="D244" i="6" s="1"/>
  <c r="D21" i="7" s="1"/>
  <c r="S21" i="7" s="1"/>
  <c r="E229" i="6"/>
  <c r="D229" i="6"/>
  <c r="C229" i="6"/>
  <c r="C244" i="6" s="1"/>
  <c r="F222" i="6"/>
  <c r="E222" i="6"/>
  <c r="D222" i="6"/>
  <c r="C222" i="6"/>
  <c r="F221" i="6"/>
  <c r="E221" i="6"/>
  <c r="D221" i="6"/>
  <c r="C221" i="6"/>
  <c r="F220" i="6"/>
  <c r="E220" i="6"/>
  <c r="D220" i="6"/>
  <c r="C220" i="6"/>
  <c r="F219" i="6"/>
  <c r="E219" i="6"/>
  <c r="D219" i="6"/>
  <c r="C219" i="6"/>
  <c r="F218" i="6"/>
  <c r="E218" i="6"/>
  <c r="D218" i="6"/>
  <c r="C218" i="6"/>
  <c r="F217" i="6"/>
  <c r="E217" i="6"/>
  <c r="D217" i="6"/>
  <c r="C217" i="6"/>
  <c r="F216" i="6"/>
  <c r="E216" i="6"/>
  <c r="D216" i="6"/>
  <c r="C216" i="6"/>
  <c r="F215" i="6"/>
  <c r="E215" i="6"/>
  <c r="D215" i="6"/>
  <c r="C215" i="6"/>
  <c r="F214" i="6"/>
  <c r="E214" i="6"/>
  <c r="D214" i="6"/>
  <c r="C214" i="6"/>
  <c r="F213" i="6"/>
  <c r="E213" i="6"/>
  <c r="D213" i="6"/>
  <c r="C213" i="6"/>
  <c r="F212" i="6"/>
  <c r="E212" i="6"/>
  <c r="D212" i="6"/>
  <c r="C212" i="6"/>
  <c r="F211" i="6"/>
  <c r="E211" i="6"/>
  <c r="D211" i="6"/>
  <c r="C211" i="6"/>
  <c r="F210" i="6"/>
  <c r="E210" i="6"/>
  <c r="D210" i="6"/>
  <c r="C210" i="6"/>
  <c r="F209" i="6"/>
  <c r="E209" i="6"/>
  <c r="D209" i="6"/>
  <c r="C209" i="6"/>
  <c r="F208" i="6"/>
  <c r="E208" i="6"/>
  <c r="D208" i="6"/>
  <c r="C208" i="6"/>
  <c r="F207" i="6"/>
  <c r="E207" i="6"/>
  <c r="D207" i="6"/>
  <c r="C207" i="6"/>
  <c r="F206" i="6"/>
  <c r="E206" i="6"/>
  <c r="D206" i="6"/>
  <c r="C206" i="6"/>
  <c r="F205" i="6"/>
  <c r="F223" i="6" s="1"/>
  <c r="E205" i="6"/>
  <c r="E223" i="6" s="1"/>
  <c r="D205" i="6"/>
  <c r="D223" i="6" s="1"/>
  <c r="C205" i="6"/>
  <c r="C223" i="6" s="1"/>
  <c r="N196" i="6"/>
  <c r="N71" i="7" s="1"/>
  <c r="M196" i="6"/>
  <c r="M71" i="7" s="1"/>
  <c r="L196" i="6"/>
  <c r="K196" i="6"/>
  <c r="K71" i="7" s="1"/>
  <c r="J196" i="6"/>
  <c r="J71" i="7" s="1"/>
  <c r="I196" i="6"/>
  <c r="I71" i="7" s="1"/>
  <c r="H196" i="6"/>
  <c r="G196" i="6"/>
  <c r="G71" i="7" s="1"/>
  <c r="F196" i="6"/>
  <c r="F71" i="7" s="1"/>
  <c r="E196" i="6"/>
  <c r="E71" i="7" s="1"/>
  <c r="D196" i="6"/>
  <c r="C196" i="6"/>
  <c r="C71" i="7" s="1"/>
  <c r="N195" i="6"/>
  <c r="N197" i="6" s="1"/>
  <c r="M195" i="6"/>
  <c r="M197" i="6" s="1"/>
  <c r="L195" i="6"/>
  <c r="L197" i="6" s="1"/>
  <c r="K195" i="6"/>
  <c r="K70" i="7" s="1"/>
  <c r="J195" i="6"/>
  <c r="J197" i="6" s="1"/>
  <c r="I195" i="6"/>
  <c r="I197" i="6" s="1"/>
  <c r="H195" i="6"/>
  <c r="H197" i="6" s="1"/>
  <c r="G195" i="6"/>
  <c r="G70" i="7" s="1"/>
  <c r="F195" i="6"/>
  <c r="F197" i="6" s="1"/>
  <c r="E195" i="6"/>
  <c r="E70" i="7" s="1"/>
  <c r="D195" i="6"/>
  <c r="D197" i="6" s="1"/>
  <c r="C195" i="6"/>
  <c r="C70" i="7" s="1"/>
  <c r="N191" i="6"/>
  <c r="N201" i="6" s="1"/>
  <c r="M191" i="6"/>
  <c r="L191" i="6"/>
  <c r="L201" i="6" s="1"/>
  <c r="K191" i="6"/>
  <c r="J191" i="6"/>
  <c r="J201" i="6" s="1"/>
  <c r="I191" i="6"/>
  <c r="H191" i="6"/>
  <c r="H201" i="6" s="1"/>
  <c r="G191" i="6"/>
  <c r="F191" i="6"/>
  <c r="F201" i="6" s="1"/>
  <c r="E191" i="6"/>
  <c r="E45" i="7" s="1"/>
  <c r="E97" i="7" s="1"/>
  <c r="D191" i="6"/>
  <c r="D201" i="6" s="1"/>
  <c r="C191" i="6"/>
  <c r="N190" i="6"/>
  <c r="N200" i="6" s="1"/>
  <c r="N202" i="6" s="1"/>
  <c r="M190" i="6"/>
  <c r="M192" i="6" s="1"/>
  <c r="L190" i="6"/>
  <c r="L192" i="6" s="1"/>
  <c r="K190" i="6"/>
  <c r="J190" i="6"/>
  <c r="J200" i="6" s="1"/>
  <c r="I190" i="6"/>
  <c r="I44" i="7" s="1"/>
  <c r="H190" i="6"/>
  <c r="G190" i="6"/>
  <c r="F190" i="6"/>
  <c r="F200" i="6" s="1"/>
  <c r="F202" i="6" s="1"/>
  <c r="E190" i="6"/>
  <c r="E44" i="7" s="1"/>
  <c r="D190" i="6"/>
  <c r="D200" i="6" s="1"/>
  <c r="C190" i="6"/>
  <c r="P183" i="6"/>
  <c r="P182" i="6"/>
  <c r="P181" i="6"/>
  <c r="P180" i="6"/>
  <c r="P179" i="6"/>
  <c r="P178" i="6"/>
  <c r="P177" i="6"/>
  <c r="P176" i="6"/>
  <c r="P175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P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P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P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P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P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P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P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P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P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P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P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P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P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P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P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P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P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P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P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P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P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P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P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P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P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P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P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P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P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P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P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P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P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P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P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2" i="6"/>
  <c r="N62" i="6"/>
  <c r="M62" i="6"/>
  <c r="L62" i="6"/>
  <c r="K62" i="6"/>
  <c r="J62" i="6"/>
  <c r="I62" i="6"/>
  <c r="H62" i="6"/>
  <c r="G62" i="6"/>
  <c r="F62" i="6"/>
  <c r="E62" i="6"/>
  <c r="D62" i="6"/>
  <c r="C62" i="6"/>
  <c r="P61" i="6"/>
  <c r="N61" i="6"/>
  <c r="M61" i="6"/>
  <c r="L61" i="6"/>
  <c r="K61" i="6"/>
  <c r="J61" i="6"/>
  <c r="I61" i="6"/>
  <c r="H61" i="6"/>
  <c r="G61" i="6"/>
  <c r="F61" i="6"/>
  <c r="E61" i="6"/>
  <c r="D61" i="6"/>
  <c r="C61" i="6"/>
  <c r="P60" i="6"/>
  <c r="N60" i="6"/>
  <c r="M60" i="6"/>
  <c r="L60" i="6"/>
  <c r="K60" i="6"/>
  <c r="J60" i="6"/>
  <c r="I60" i="6"/>
  <c r="H60" i="6"/>
  <c r="G60" i="6"/>
  <c r="F60" i="6"/>
  <c r="E60" i="6"/>
  <c r="D60" i="6"/>
  <c r="C60" i="6"/>
  <c r="P59" i="6"/>
  <c r="N59" i="6"/>
  <c r="M59" i="6"/>
  <c r="L59" i="6"/>
  <c r="K59" i="6"/>
  <c r="J59" i="6"/>
  <c r="I59" i="6"/>
  <c r="H59" i="6"/>
  <c r="G59" i="6"/>
  <c r="F59" i="6"/>
  <c r="E59" i="6"/>
  <c r="D59" i="6"/>
  <c r="C59" i="6"/>
  <c r="P58" i="6"/>
  <c r="N58" i="6"/>
  <c r="M58" i="6"/>
  <c r="L58" i="6"/>
  <c r="K58" i="6"/>
  <c r="J58" i="6"/>
  <c r="I58" i="6"/>
  <c r="H58" i="6"/>
  <c r="G58" i="6"/>
  <c r="F58" i="6"/>
  <c r="E58" i="6"/>
  <c r="D58" i="6"/>
  <c r="C58" i="6"/>
  <c r="P57" i="6"/>
  <c r="N57" i="6"/>
  <c r="M57" i="6"/>
  <c r="L57" i="6"/>
  <c r="K57" i="6"/>
  <c r="J57" i="6"/>
  <c r="I57" i="6"/>
  <c r="H57" i="6"/>
  <c r="G57" i="6"/>
  <c r="F57" i="6"/>
  <c r="E57" i="6"/>
  <c r="D57" i="6"/>
  <c r="C57" i="6"/>
  <c r="P56" i="6"/>
  <c r="N56" i="6"/>
  <c r="M56" i="6"/>
  <c r="L56" i="6"/>
  <c r="K56" i="6"/>
  <c r="J56" i="6"/>
  <c r="I56" i="6"/>
  <c r="H56" i="6"/>
  <c r="G56" i="6"/>
  <c r="F56" i="6"/>
  <c r="E56" i="6"/>
  <c r="D56" i="6"/>
  <c r="C56" i="6"/>
  <c r="P55" i="6"/>
  <c r="N55" i="6"/>
  <c r="M55" i="6"/>
  <c r="L55" i="6"/>
  <c r="K55" i="6"/>
  <c r="J55" i="6"/>
  <c r="I55" i="6"/>
  <c r="H55" i="6"/>
  <c r="G55" i="6"/>
  <c r="F55" i="6"/>
  <c r="E55" i="6"/>
  <c r="D55" i="6"/>
  <c r="C55" i="6"/>
  <c r="P54" i="6"/>
  <c r="N54" i="6"/>
  <c r="M54" i="6"/>
  <c r="L54" i="6"/>
  <c r="K54" i="6"/>
  <c r="J54" i="6"/>
  <c r="I54" i="6"/>
  <c r="H54" i="6"/>
  <c r="G54" i="6"/>
  <c r="F54" i="6"/>
  <c r="E54" i="6"/>
  <c r="D54" i="6"/>
  <c r="C54" i="6"/>
  <c r="P53" i="6"/>
  <c r="N53" i="6"/>
  <c r="M53" i="6"/>
  <c r="L53" i="6"/>
  <c r="K53" i="6"/>
  <c r="J53" i="6"/>
  <c r="I53" i="6"/>
  <c r="H53" i="6"/>
  <c r="G53" i="6"/>
  <c r="F53" i="6"/>
  <c r="E53" i="6"/>
  <c r="D53" i="6"/>
  <c r="C53" i="6"/>
  <c r="P52" i="6"/>
  <c r="N52" i="6"/>
  <c r="M52" i="6"/>
  <c r="L52" i="6"/>
  <c r="K52" i="6"/>
  <c r="J52" i="6"/>
  <c r="I52" i="6"/>
  <c r="H52" i="6"/>
  <c r="G52" i="6"/>
  <c r="F52" i="6"/>
  <c r="E52" i="6"/>
  <c r="D52" i="6"/>
  <c r="C52" i="6"/>
  <c r="P51" i="6"/>
  <c r="N51" i="6"/>
  <c r="M51" i="6"/>
  <c r="L51" i="6"/>
  <c r="K51" i="6"/>
  <c r="J51" i="6"/>
  <c r="I51" i="6"/>
  <c r="H51" i="6"/>
  <c r="G51" i="6"/>
  <c r="F51" i="6"/>
  <c r="E51" i="6"/>
  <c r="D51" i="6"/>
  <c r="C51" i="6"/>
  <c r="P50" i="6"/>
  <c r="N50" i="6"/>
  <c r="M50" i="6"/>
  <c r="L50" i="6"/>
  <c r="K50" i="6"/>
  <c r="J50" i="6"/>
  <c r="I50" i="6"/>
  <c r="H50" i="6"/>
  <c r="G50" i="6"/>
  <c r="F50" i="6"/>
  <c r="E50" i="6"/>
  <c r="D50" i="6"/>
  <c r="C50" i="6"/>
  <c r="P49" i="6"/>
  <c r="N49" i="6"/>
  <c r="M49" i="6"/>
  <c r="L49" i="6"/>
  <c r="K49" i="6"/>
  <c r="J49" i="6"/>
  <c r="I49" i="6"/>
  <c r="H49" i="6"/>
  <c r="G49" i="6"/>
  <c r="F49" i="6"/>
  <c r="E49" i="6"/>
  <c r="D49" i="6"/>
  <c r="C49" i="6"/>
  <c r="P48" i="6"/>
  <c r="N48" i="6"/>
  <c r="M48" i="6"/>
  <c r="L48" i="6"/>
  <c r="K48" i="6"/>
  <c r="J48" i="6"/>
  <c r="I48" i="6"/>
  <c r="H48" i="6"/>
  <c r="G48" i="6"/>
  <c r="F48" i="6"/>
  <c r="E48" i="6"/>
  <c r="D48" i="6"/>
  <c r="C48" i="6"/>
  <c r="P47" i="6"/>
  <c r="N47" i="6"/>
  <c r="M47" i="6"/>
  <c r="L47" i="6"/>
  <c r="K47" i="6"/>
  <c r="J47" i="6"/>
  <c r="I47" i="6"/>
  <c r="H47" i="6"/>
  <c r="G47" i="6"/>
  <c r="F47" i="6"/>
  <c r="E47" i="6"/>
  <c r="D47" i="6"/>
  <c r="C47" i="6"/>
  <c r="P46" i="6"/>
  <c r="N46" i="6"/>
  <c r="M46" i="6"/>
  <c r="L46" i="6"/>
  <c r="K46" i="6"/>
  <c r="J46" i="6"/>
  <c r="I46" i="6"/>
  <c r="H46" i="6"/>
  <c r="G46" i="6"/>
  <c r="F46" i="6"/>
  <c r="E46" i="6"/>
  <c r="D46" i="6"/>
  <c r="C46" i="6"/>
  <c r="P45" i="6"/>
  <c r="N45" i="6"/>
  <c r="M45" i="6"/>
  <c r="L45" i="6"/>
  <c r="K45" i="6"/>
  <c r="J45" i="6"/>
  <c r="I45" i="6"/>
  <c r="H45" i="6"/>
  <c r="G45" i="6"/>
  <c r="F45" i="6"/>
  <c r="E45" i="6"/>
  <c r="D45" i="6"/>
  <c r="C45" i="6"/>
  <c r="P41" i="6"/>
  <c r="N41" i="6"/>
  <c r="M41" i="6"/>
  <c r="L41" i="6"/>
  <c r="K41" i="6"/>
  <c r="J41" i="6"/>
  <c r="I41" i="6"/>
  <c r="H41" i="6"/>
  <c r="G41" i="6"/>
  <c r="F41" i="6"/>
  <c r="E41" i="6"/>
  <c r="D41" i="6"/>
  <c r="C41" i="6"/>
  <c r="P40" i="6"/>
  <c r="N40" i="6"/>
  <c r="M40" i="6"/>
  <c r="L40" i="6"/>
  <c r="K40" i="6"/>
  <c r="J40" i="6"/>
  <c r="I40" i="6"/>
  <c r="H40" i="6"/>
  <c r="G40" i="6"/>
  <c r="F40" i="6"/>
  <c r="E40" i="6"/>
  <c r="D40" i="6"/>
  <c r="C40" i="6"/>
  <c r="P39" i="6"/>
  <c r="N39" i="6"/>
  <c r="M39" i="6"/>
  <c r="L39" i="6"/>
  <c r="K39" i="6"/>
  <c r="J39" i="6"/>
  <c r="I39" i="6"/>
  <c r="H39" i="6"/>
  <c r="G39" i="6"/>
  <c r="F39" i="6"/>
  <c r="E39" i="6"/>
  <c r="D39" i="6"/>
  <c r="C39" i="6"/>
  <c r="P38" i="6"/>
  <c r="N38" i="6"/>
  <c r="M38" i="6"/>
  <c r="L38" i="6"/>
  <c r="K38" i="6"/>
  <c r="J38" i="6"/>
  <c r="I38" i="6"/>
  <c r="H38" i="6"/>
  <c r="G38" i="6"/>
  <c r="F38" i="6"/>
  <c r="E38" i="6"/>
  <c r="D38" i="6"/>
  <c r="C38" i="6"/>
  <c r="P37" i="6"/>
  <c r="N37" i="6"/>
  <c r="M37" i="6"/>
  <c r="L37" i="6"/>
  <c r="K37" i="6"/>
  <c r="J37" i="6"/>
  <c r="I37" i="6"/>
  <c r="H37" i="6"/>
  <c r="G37" i="6"/>
  <c r="F37" i="6"/>
  <c r="E37" i="6"/>
  <c r="D37" i="6"/>
  <c r="C37" i="6"/>
  <c r="P36" i="6"/>
  <c r="N36" i="6"/>
  <c r="M36" i="6"/>
  <c r="L36" i="6"/>
  <c r="K36" i="6"/>
  <c r="J36" i="6"/>
  <c r="I36" i="6"/>
  <c r="H36" i="6"/>
  <c r="G36" i="6"/>
  <c r="F36" i="6"/>
  <c r="E36" i="6"/>
  <c r="D36" i="6"/>
  <c r="C36" i="6"/>
  <c r="P35" i="6"/>
  <c r="N35" i="6"/>
  <c r="M35" i="6"/>
  <c r="L35" i="6"/>
  <c r="K35" i="6"/>
  <c r="J35" i="6"/>
  <c r="I35" i="6"/>
  <c r="H35" i="6"/>
  <c r="G35" i="6"/>
  <c r="F35" i="6"/>
  <c r="E35" i="6"/>
  <c r="D35" i="6"/>
  <c r="C35" i="6"/>
  <c r="P34" i="6"/>
  <c r="N34" i="6"/>
  <c r="M34" i="6"/>
  <c r="L34" i="6"/>
  <c r="K34" i="6"/>
  <c r="J34" i="6"/>
  <c r="I34" i="6"/>
  <c r="H34" i="6"/>
  <c r="G34" i="6"/>
  <c r="F34" i="6"/>
  <c r="E34" i="6"/>
  <c r="D34" i="6"/>
  <c r="C34" i="6"/>
  <c r="P33" i="6"/>
  <c r="N33" i="6"/>
  <c r="M33" i="6"/>
  <c r="L33" i="6"/>
  <c r="K33" i="6"/>
  <c r="J33" i="6"/>
  <c r="I33" i="6"/>
  <c r="H33" i="6"/>
  <c r="G33" i="6"/>
  <c r="F33" i="6"/>
  <c r="E33" i="6"/>
  <c r="D33" i="6"/>
  <c r="C33" i="6"/>
  <c r="P32" i="6"/>
  <c r="N32" i="6"/>
  <c r="M32" i="6"/>
  <c r="L32" i="6"/>
  <c r="K32" i="6"/>
  <c r="J32" i="6"/>
  <c r="I32" i="6"/>
  <c r="H32" i="6"/>
  <c r="G32" i="6"/>
  <c r="F32" i="6"/>
  <c r="E32" i="6"/>
  <c r="D32" i="6"/>
  <c r="C32" i="6"/>
  <c r="P31" i="6"/>
  <c r="N31" i="6"/>
  <c r="M31" i="6"/>
  <c r="L31" i="6"/>
  <c r="K31" i="6"/>
  <c r="J31" i="6"/>
  <c r="I31" i="6"/>
  <c r="H31" i="6"/>
  <c r="G31" i="6"/>
  <c r="F31" i="6"/>
  <c r="E31" i="6"/>
  <c r="D31" i="6"/>
  <c r="C31" i="6"/>
  <c r="P30" i="6"/>
  <c r="N30" i="6"/>
  <c r="M30" i="6"/>
  <c r="L30" i="6"/>
  <c r="K30" i="6"/>
  <c r="J30" i="6"/>
  <c r="I30" i="6"/>
  <c r="H30" i="6"/>
  <c r="G30" i="6"/>
  <c r="F30" i="6"/>
  <c r="E30" i="6"/>
  <c r="D30" i="6"/>
  <c r="C30" i="6"/>
  <c r="P29" i="6"/>
  <c r="N29" i="6"/>
  <c r="M29" i="6"/>
  <c r="L29" i="6"/>
  <c r="K29" i="6"/>
  <c r="J29" i="6"/>
  <c r="I29" i="6"/>
  <c r="H29" i="6"/>
  <c r="G29" i="6"/>
  <c r="F29" i="6"/>
  <c r="E29" i="6"/>
  <c r="D29" i="6"/>
  <c r="C29" i="6"/>
  <c r="P28" i="6"/>
  <c r="N28" i="6"/>
  <c r="M28" i="6"/>
  <c r="L28" i="6"/>
  <c r="K28" i="6"/>
  <c r="J28" i="6"/>
  <c r="I28" i="6"/>
  <c r="H28" i="6"/>
  <c r="G28" i="6"/>
  <c r="F28" i="6"/>
  <c r="E28" i="6"/>
  <c r="D28" i="6"/>
  <c r="C28" i="6"/>
  <c r="P27" i="6"/>
  <c r="N27" i="6"/>
  <c r="M27" i="6"/>
  <c r="L27" i="6"/>
  <c r="K27" i="6"/>
  <c r="J27" i="6"/>
  <c r="I27" i="6"/>
  <c r="H27" i="6"/>
  <c r="G27" i="6"/>
  <c r="F27" i="6"/>
  <c r="E27" i="6"/>
  <c r="D27" i="6"/>
  <c r="C27" i="6"/>
  <c r="P26" i="6"/>
  <c r="N26" i="6"/>
  <c r="M26" i="6"/>
  <c r="L26" i="6"/>
  <c r="K26" i="6"/>
  <c r="J26" i="6"/>
  <c r="I26" i="6"/>
  <c r="H26" i="6"/>
  <c r="G26" i="6"/>
  <c r="F26" i="6"/>
  <c r="E26" i="6"/>
  <c r="D26" i="6"/>
  <c r="C26" i="6"/>
  <c r="P25" i="6"/>
  <c r="N25" i="6"/>
  <c r="M25" i="6"/>
  <c r="L25" i="6"/>
  <c r="K25" i="6"/>
  <c r="J25" i="6"/>
  <c r="I25" i="6"/>
  <c r="H25" i="6"/>
  <c r="G25" i="6"/>
  <c r="F25" i="6"/>
  <c r="E25" i="6"/>
  <c r="D25" i="6"/>
  <c r="C25" i="6"/>
  <c r="P24" i="6"/>
  <c r="N24" i="6"/>
  <c r="M24" i="6"/>
  <c r="L24" i="6"/>
  <c r="K24" i="6"/>
  <c r="J24" i="6"/>
  <c r="I24" i="6"/>
  <c r="H24" i="6"/>
  <c r="G24" i="6"/>
  <c r="F24" i="6"/>
  <c r="E24" i="6"/>
  <c r="D24" i="6"/>
  <c r="C24" i="6"/>
  <c r="K16" i="6"/>
  <c r="I16" i="6"/>
  <c r="G16" i="6"/>
  <c r="E16" i="6"/>
  <c r="D16" i="6"/>
  <c r="C16" i="6"/>
  <c r="K15" i="6"/>
  <c r="I15" i="6"/>
  <c r="G15" i="6"/>
  <c r="E15" i="6"/>
  <c r="D15" i="6"/>
  <c r="C15" i="6"/>
  <c r="K14" i="6"/>
  <c r="I14" i="6"/>
  <c r="G14" i="6"/>
  <c r="E14" i="6"/>
  <c r="D14" i="6"/>
  <c r="C14" i="6"/>
  <c r="K13" i="6"/>
  <c r="I13" i="6"/>
  <c r="G13" i="6"/>
  <c r="E13" i="6"/>
  <c r="D13" i="6"/>
  <c r="C13" i="6"/>
  <c r="K12" i="6"/>
  <c r="I12" i="6"/>
  <c r="G12" i="6"/>
  <c r="E12" i="6"/>
  <c r="D12" i="6"/>
  <c r="C12" i="6"/>
  <c r="K11" i="6"/>
  <c r="I11" i="6"/>
  <c r="G11" i="6"/>
  <c r="E11" i="6"/>
  <c r="D11" i="6"/>
  <c r="C11" i="6"/>
  <c r="K10" i="6"/>
  <c r="I10" i="6"/>
  <c r="G10" i="6"/>
  <c r="E10" i="6"/>
  <c r="D10" i="6"/>
  <c r="C10" i="6"/>
  <c r="K9" i="6"/>
  <c r="I9" i="6"/>
  <c r="G9" i="6"/>
  <c r="E9" i="6"/>
  <c r="D9" i="6"/>
  <c r="C9" i="6"/>
  <c r="K8" i="6"/>
  <c r="I8" i="6"/>
  <c r="G8" i="6"/>
  <c r="E8" i="6"/>
  <c r="D8" i="6"/>
  <c r="C8" i="6"/>
  <c r="K7" i="6"/>
  <c r="I7" i="6"/>
  <c r="G7" i="6"/>
  <c r="E7" i="6"/>
  <c r="D7" i="6"/>
  <c r="C7" i="6"/>
  <c r="K6" i="6"/>
  <c r="I6" i="6"/>
  <c r="G6" i="6"/>
  <c r="E6" i="6"/>
  <c r="D6" i="6"/>
  <c r="C6" i="6"/>
  <c r="K5" i="6"/>
  <c r="I5" i="6"/>
  <c r="G5" i="6"/>
  <c r="E5" i="6"/>
  <c r="D5" i="6"/>
  <c r="C5" i="6"/>
  <c r="L72" i="7"/>
  <c r="K72" i="7"/>
  <c r="I72" i="7"/>
  <c r="H72" i="7"/>
  <c r="G72" i="7"/>
  <c r="D72" i="7"/>
  <c r="L71" i="7"/>
  <c r="H71" i="7"/>
  <c r="D71" i="7"/>
  <c r="L70" i="7"/>
  <c r="H70" i="7"/>
  <c r="D70" i="7"/>
  <c r="N46" i="7"/>
  <c r="K46" i="7"/>
  <c r="J46" i="7"/>
  <c r="G46" i="7"/>
  <c r="F46" i="7"/>
  <c r="N45" i="7"/>
  <c r="M45" i="7"/>
  <c r="L45" i="7"/>
  <c r="I45" i="7"/>
  <c r="H45" i="7"/>
  <c r="D45" i="7"/>
  <c r="M44" i="7"/>
  <c r="L44" i="7"/>
  <c r="J44" i="7"/>
  <c r="H44" i="7"/>
  <c r="D44" i="7"/>
  <c r="Z21" i="7"/>
  <c r="Q21" i="7"/>
  <c r="M21" i="7"/>
  <c r="AE21" i="7" s="1"/>
  <c r="J21" i="7"/>
  <c r="AB21" i="7" s="1"/>
  <c r="H21" i="7"/>
  <c r="W21" i="7" s="1"/>
  <c r="F21" i="7"/>
  <c r="U21" i="7" s="1"/>
  <c r="E21" i="7"/>
  <c r="T21" i="7" s="1"/>
  <c r="Z20" i="7"/>
  <c r="Q20" i="7"/>
  <c r="Z19" i="7"/>
  <c r="Q19" i="7"/>
  <c r="Q2" i="7"/>
  <c r="B2" i="7"/>
  <c r="N1" i="8"/>
  <c r="H66" i="6" l="1"/>
  <c r="C67" i="6"/>
  <c r="G67" i="6"/>
  <c r="J68" i="6"/>
  <c r="D70" i="6"/>
  <c r="L70" i="6"/>
  <c r="G71" i="6"/>
  <c r="D74" i="6"/>
  <c r="H74" i="6"/>
  <c r="L74" i="6"/>
  <c r="C75" i="6"/>
  <c r="G75" i="6"/>
  <c r="K75" i="6"/>
  <c r="F76" i="6"/>
  <c r="J76" i="6"/>
  <c r="N76" i="6"/>
  <c r="D78" i="6"/>
  <c r="H78" i="6"/>
  <c r="L78" i="6"/>
  <c r="C79" i="6"/>
  <c r="G79" i="6"/>
  <c r="K79" i="6"/>
  <c r="D82" i="6"/>
  <c r="H82" i="6"/>
  <c r="L82" i="6"/>
  <c r="C83" i="6"/>
  <c r="G83" i="6"/>
  <c r="K83" i="6"/>
  <c r="D156" i="6"/>
  <c r="H156" i="6"/>
  <c r="L156" i="6"/>
  <c r="C157" i="6"/>
  <c r="G157" i="6"/>
  <c r="K157" i="6"/>
  <c r="F158" i="6"/>
  <c r="J158" i="6"/>
  <c r="N158" i="6"/>
  <c r="C161" i="6"/>
  <c r="G161" i="6"/>
  <c r="K161" i="6"/>
  <c r="F162" i="6"/>
  <c r="J162" i="6"/>
  <c r="N162" i="6"/>
  <c r="D164" i="6"/>
  <c r="D179" i="6" s="1"/>
  <c r="D127" i="7" s="1"/>
  <c r="H164" i="6"/>
  <c r="H179" i="6" s="1"/>
  <c r="H127" i="7" s="1"/>
  <c r="L164" i="6"/>
  <c r="L179" i="6" s="1"/>
  <c r="L127" i="7" s="1"/>
  <c r="C165" i="6"/>
  <c r="G165" i="6"/>
  <c r="G180" i="6" s="1"/>
  <c r="G128" i="7" s="1"/>
  <c r="K165" i="6"/>
  <c r="K180" i="6" s="1"/>
  <c r="K128" i="7" s="1"/>
  <c r="F166" i="6"/>
  <c r="J166" i="6"/>
  <c r="N166" i="6"/>
  <c r="C169" i="6"/>
  <c r="G169" i="6"/>
  <c r="K169" i="6"/>
  <c r="F170" i="6"/>
  <c r="J170" i="6"/>
  <c r="N170" i="6"/>
  <c r="I171" i="6"/>
  <c r="K67" i="6"/>
  <c r="F68" i="6"/>
  <c r="N68" i="6"/>
  <c r="M69" i="6"/>
  <c r="H70" i="6"/>
  <c r="C71" i="6"/>
  <c r="K71" i="6"/>
  <c r="F7" i="6"/>
  <c r="G98" i="7"/>
  <c r="F44" i="7"/>
  <c r="L96" i="7"/>
  <c r="J45" i="7"/>
  <c r="J97" i="7" s="1"/>
  <c r="J70" i="7"/>
  <c r="J96" i="7" s="1"/>
  <c r="F45" i="7"/>
  <c r="F97" i="7" s="1"/>
  <c r="I66" i="6"/>
  <c r="D67" i="6"/>
  <c r="F69" i="6"/>
  <c r="J69" i="6"/>
  <c r="N69" i="6"/>
  <c r="E70" i="6"/>
  <c r="I70" i="6"/>
  <c r="M70" i="6"/>
  <c r="D71" i="6"/>
  <c r="H71" i="6"/>
  <c r="L71" i="6"/>
  <c r="F73" i="6"/>
  <c r="J73" i="6"/>
  <c r="N73" i="6"/>
  <c r="E74" i="6"/>
  <c r="I74" i="6"/>
  <c r="M74" i="6"/>
  <c r="F77" i="6"/>
  <c r="J77" i="6"/>
  <c r="N77" i="6"/>
  <c r="E78" i="6"/>
  <c r="I78" i="6"/>
  <c r="M78" i="6"/>
  <c r="D79" i="6"/>
  <c r="H79" i="6"/>
  <c r="L79" i="6"/>
  <c r="F81" i="6"/>
  <c r="J81" i="6"/>
  <c r="N81" i="6"/>
  <c r="E82" i="6"/>
  <c r="I82" i="6"/>
  <c r="M82" i="6"/>
  <c r="H169" i="6"/>
  <c r="E66" i="6"/>
  <c r="M66" i="6"/>
  <c r="N44" i="7"/>
  <c r="F70" i="7"/>
  <c r="N70" i="7"/>
  <c r="P71" i="7"/>
  <c r="B57" i="7" s="1"/>
  <c r="H16" i="6"/>
  <c r="K98" i="7"/>
  <c r="D154" i="6"/>
  <c r="D175" i="6" s="1"/>
  <c r="L154" i="6"/>
  <c r="L175" i="6" s="1"/>
  <c r="C155" i="6"/>
  <c r="G155" i="6"/>
  <c r="K155" i="6"/>
  <c r="F156" i="6"/>
  <c r="J156" i="6"/>
  <c r="N156" i="6"/>
  <c r="H158" i="6"/>
  <c r="L158" i="6"/>
  <c r="C159" i="6"/>
  <c r="G159" i="6"/>
  <c r="K159" i="6"/>
  <c r="F160" i="6"/>
  <c r="J160" i="6"/>
  <c r="N160" i="6"/>
  <c r="D162" i="6"/>
  <c r="H162" i="6"/>
  <c r="L162" i="6"/>
  <c r="C163" i="6"/>
  <c r="G163" i="6"/>
  <c r="K163" i="6"/>
  <c r="F164" i="6"/>
  <c r="F179" i="6" s="1"/>
  <c r="F127" i="7" s="1"/>
  <c r="J164" i="6"/>
  <c r="J179" i="6" s="1"/>
  <c r="J127" i="7" s="1"/>
  <c r="N164" i="6"/>
  <c r="N179" i="6" s="1"/>
  <c r="N127" i="7" s="1"/>
  <c r="D166" i="6"/>
  <c r="H166" i="6"/>
  <c r="L166" i="6"/>
  <c r="C167" i="6"/>
  <c r="G167" i="6"/>
  <c r="K167" i="6"/>
  <c r="F168" i="6"/>
  <c r="J168" i="6"/>
  <c r="N168" i="6"/>
  <c r="M169" i="6"/>
  <c r="D170" i="6"/>
  <c r="H170" i="6"/>
  <c r="L170" i="6"/>
  <c r="C171" i="6"/>
  <c r="G171" i="6"/>
  <c r="K171" i="6"/>
  <c r="H98" i="7"/>
  <c r="H8" i="6"/>
  <c r="H13" i="6"/>
  <c r="I98" i="7"/>
  <c r="M98" i="7"/>
  <c r="H96" i="7"/>
  <c r="F6" i="6"/>
  <c r="F8" i="6"/>
  <c r="J10" i="6"/>
  <c r="J14" i="6"/>
  <c r="D96" i="7"/>
  <c r="J75" i="6"/>
  <c r="C78" i="6"/>
  <c r="E154" i="6"/>
  <c r="E175" i="6" s="1"/>
  <c r="I154" i="6"/>
  <c r="I175" i="6" s="1"/>
  <c r="I123" i="7" s="1"/>
  <c r="M154" i="6"/>
  <c r="M175" i="6" s="1"/>
  <c r="M123" i="7" s="1"/>
  <c r="D155" i="6"/>
  <c r="H155" i="6"/>
  <c r="L155" i="6"/>
  <c r="F157" i="6"/>
  <c r="J157" i="6"/>
  <c r="N157" i="6"/>
  <c r="E158" i="6"/>
  <c r="I158" i="6"/>
  <c r="M158" i="6"/>
  <c r="D159" i="6"/>
  <c r="H159" i="6"/>
  <c r="L159" i="6"/>
  <c r="E162" i="6"/>
  <c r="I162" i="6"/>
  <c r="M162" i="6"/>
  <c r="D163" i="6"/>
  <c r="H163" i="6"/>
  <c r="L163" i="6"/>
  <c r="F165" i="6"/>
  <c r="F180" i="6" s="1"/>
  <c r="F128" i="7" s="1"/>
  <c r="J165" i="6"/>
  <c r="J180" i="6" s="1"/>
  <c r="J128" i="7" s="1"/>
  <c r="N165" i="6"/>
  <c r="N180" i="6" s="1"/>
  <c r="N128" i="7" s="1"/>
  <c r="E166" i="6"/>
  <c r="I166" i="6"/>
  <c r="M166" i="6"/>
  <c r="D167" i="6"/>
  <c r="H167" i="6"/>
  <c r="H181" i="6" s="1"/>
  <c r="H129" i="7" s="1"/>
  <c r="L167" i="6"/>
  <c r="G168" i="6"/>
  <c r="K168" i="6"/>
  <c r="K182" i="6" s="1"/>
  <c r="K130" i="7" s="1"/>
  <c r="E170" i="6"/>
  <c r="I170" i="6"/>
  <c r="I183" i="6" s="1"/>
  <c r="I131" i="7" s="1"/>
  <c r="M170" i="6"/>
  <c r="D171" i="6"/>
  <c r="H171" i="6"/>
  <c r="L171" i="6"/>
  <c r="O133" i="6"/>
  <c r="N155" i="6"/>
  <c r="O137" i="6"/>
  <c r="N159" i="6"/>
  <c r="O141" i="6"/>
  <c r="O145" i="6"/>
  <c r="F167" i="6"/>
  <c r="F181" i="6" s="1"/>
  <c r="F129" i="7" s="1"/>
  <c r="O149" i="6"/>
  <c r="N97" i="7"/>
  <c r="L98" i="7"/>
  <c r="F15" i="6"/>
  <c r="C200" i="6"/>
  <c r="G200" i="6"/>
  <c r="K200" i="6"/>
  <c r="C201" i="6"/>
  <c r="G201" i="6"/>
  <c r="K201" i="6"/>
  <c r="D192" i="6"/>
  <c r="I97" i="7"/>
  <c r="M97" i="7"/>
  <c r="F14" i="6"/>
  <c r="C44" i="7"/>
  <c r="C96" i="7" s="1"/>
  <c r="G44" i="7"/>
  <c r="G96" i="7" s="1"/>
  <c r="K44" i="7"/>
  <c r="K96" i="7" s="1"/>
  <c r="C45" i="7"/>
  <c r="C97" i="7" s="1"/>
  <c r="G45" i="7"/>
  <c r="G97" i="7" s="1"/>
  <c r="K45" i="7"/>
  <c r="K97" i="7" s="1"/>
  <c r="H6" i="6"/>
  <c r="F11" i="6"/>
  <c r="N192" i="6"/>
  <c r="N193" i="6" s="1"/>
  <c r="D98" i="7"/>
  <c r="F98" i="7"/>
  <c r="J98" i="7"/>
  <c r="N98" i="7"/>
  <c r="I70" i="7"/>
  <c r="I96" i="7" s="1"/>
  <c r="M70" i="7"/>
  <c r="M96" i="7" s="1"/>
  <c r="J8" i="6"/>
  <c r="H14" i="6"/>
  <c r="F67" i="6"/>
  <c r="J67" i="6"/>
  <c r="N67" i="6"/>
  <c r="E68" i="6"/>
  <c r="I68" i="6"/>
  <c r="M68" i="6"/>
  <c r="D69" i="6"/>
  <c r="H69" i="6"/>
  <c r="L69" i="6"/>
  <c r="C70" i="6"/>
  <c r="G70" i="6"/>
  <c r="F71" i="6"/>
  <c r="J71" i="6"/>
  <c r="N71" i="6"/>
  <c r="E72" i="6"/>
  <c r="I72" i="6"/>
  <c r="M72" i="6"/>
  <c r="C74" i="6"/>
  <c r="F75" i="6"/>
  <c r="N75" i="6"/>
  <c r="E76" i="6"/>
  <c r="I76" i="6"/>
  <c r="M76" i="6"/>
  <c r="D77" i="6"/>
  <c r="H77" i="6"/>
  <c r="L77" i="6"/>
  <c r="G78" i="6"/>
  <c r="F79" i="6"/>
  <c r="J79" i="6"/>
  <c r="N79" i="6"/>
  <c r="E80" i="6"/>
  <c r="I80" i="6"/>
  <c r="M80" i="6"/>
  <c r="C82" i="6"/>
  <c r="F83" i="6"/>
  <c r="J83" i="6"/>
  <c r="N83" i="6"/>
  <c r="C105" i="6"/>
  <c r="C108" i="6" s="1"/>
  <c r="D105" i="6"/>
  <c r="D108" i="6" s="1"/>
  <c r="E200" i="6"/>
  <c r="I200" i="6"/>
  <c r="E201" i="6"/>
  <c r="I201" i="6"/>
  <c r="M201" i="6"/>
  <c r="F63" i="6"/>
  <c r="F69" i="7" s="1"/>
  <c r="J63" i="6"/>
  <c r="J69" i="7" s="1"/>
  <c r="N63" i="6"/>
  <c r="N69" i="7" s="1"/>
  <c r="E67" i="6"/>
  <c r="I67" i="6"/>
  <c r="M67" i="6"/>
  <c r="E71" i="6"/>
  <c r="M71" i="6"/>
  <c r="O52" i="6"/>
  <c r="M75" i="6"/>
  <c r="M79" i="6"/>
  <c r="O60" i="6"/>
  <c r="M83" i="6"/>
  <c r="L181" i="6"/>
  <c r="L129" i="7" s="1"/>
  <c r="O244" i="6"/>
  <c r="C21" i="7"/>
  <c r="R21" i="7" s="1"/>
  <c r="X21" i="7" s="1"/>
  <c r="F10" i="6"/>
  <c r="F159" i="6"/>
  <c r="AS4" i="8"/>
  <c r="AU4" i="8"/>
  <c r="H5" i="6"/>
  <c r="H10" i="6"/>
  <c r="E75" i="6"/>
  <c r="E79" i="6"/>
  <c r="E83" i="6"/>
  <c r="AT4" i="8"/>
  <c r="O71" i="7"/>
  <c r="C17" i="6"/>
  <c r="C20" i="6" s="1"/>
  <c r="H7" i="6"/>
  <c r="O30" i="6"/>
  <c r="O38" i="6"/>
  <c r="C66" i="6"/>
  <c r="G66" i="6"/>
  <c r="K66" i="6"/>
  <c r="O49" i="6"/>
  <c r="K70" i="6"/>
  <c r="K74" i="6"/>
  <c r="O57" i="6"/>
  <c r="K78" i="6"/>
  <c r="K82" i="6"/>
  <c r="F155" i="6"/>
  <c r="J155" i="6"/>
  <c r="E156" i="6"/>
  <c r="I156" i="6"/>
  <c r="M156" i="6"/>
  <c r="D157" i="6"/>
  <c r="H157" i="6"/>
  <c r="L157" i="6"/>
  <c r="E160" i="6"/>
  <c r="I160" i="6"/>
  <c r="M160" i="6"/>
  <c r="D161" i="6"/>
  <c r="H161" i="6"/>
  <c r="L161" i="6"/>
  <c r="F163" i="6"/>
  <c r="J163" i="6"/>
  <c r="N163" i="6"/>
  <c r="E164" i="6"/>
  <c r="E179" i="6" s="1"/>
  <c r="E127" i="7" s="1"/>
  <c r="I164" i="6"/>
  <c r="I179" i="6" s="1"/>
  <c r="I127" i="7" s="1"/>
  <c r="M164" i="6"/>
  <c r="M179" i="6" s="1"/>
  <c r="M127" i="7" s="1"/>
  <c r="D165" i="6"/>
  <c r="D180" i="6" s="1"/>
  <c r="D128" i="7" s="1"/>
  <c r="H165" i="6"/>
  <c r="H180" i="6" s="1"/>
  <c r="H128" i="7" s="1"/>
  <c r="L165" i="6"/>
  <c r="L180" i="6" s="1"/>
  <c r="L128" i="7" s="1"/>
  <c r="E168" i="6"/>
  <c r="I168" i="6"/>
  <c r="M168" i="6"/>
  <c r="D169" i="6"/>
  <c r="L169" i="6"/>
  <c r="O128" i="6"/>
  <c r="F171" i="6"/>
  <c r="J171" i="6"/>
  <c r="N171" i="6"/>
  <c r="N183" i="6" s="1"/>
  <c r="N131" i="7" s="1"/>
  <c r="O134" i="6"/>
  <c r="O142" i="6"/>
  <c r="O150" i="6"/>
  <c r="O196" i="6"/>
  <c r="L200" i="6"/>
  <c r="L202" i="6" s="1"/>
  <c r="D17" i="6"/>
  <c r="D20" i="6" s="1"/>
  <c r="J7" i="6"/>
  <c r="H15" i="6"/>
  <c r="F16" i="6"/>
  <c r="D68" i="6"/>
  <c r="H68" i="6"/>
  <c r="L68" i="6"/>
  <c r="C69" i="6"/>
  <c r="G69" i="6"/>
  <c r="K69" i="6"/>
  <c r="F70" i="6"/>
  <c r="J70" i="6"/>
  <c r="N70" i="6"/>
  <c r="I71" i="6"/>
  <c r="D72" i="6"/>
  <c r="H72" i="6"/>
  <c r="L72" i="6"/>
  <c r="C73" i="6"/>
  <c r="G73" i="6"/>
  <c r="K73" i="6"/>
  <c r="D76" i="6"/>
  <c r="H76" i="6"/>
  <c r="L76" i="6"/>
  <c r="C77" i="6"/>
  <c r="G77" i="6"/>
  <c r="K77" i="6"/>
  <c r="F78" i="6"/>
  <c r="J78" i="6"/>
  <c r="N78" i="6"/>
  <c r="I79" i="6"/>
  <c r="D80" i="6"/>
  <c r="H80" i="6"/>
  <c r="L80" i="6"/>
  <c r="C81" i="6"/>
  <c r="G81" i="6"/>
  <c r="K81" i="6"/>
  <c r="E69" i="6"/>
  <c r="I69" i="6"/>
  <c r="O50" i="6"/>
  <c r="E73" i="6"/>
  <c r="I73" i="6"/>
  <c r="M73" i="6"/>
  <c r="E77" i="6"/>
  <c r="I77" i="6"/>
  <c r="M77" i="6"/>
  <c r="O58" i="6"/>
  <c r="E81" i="6"/>
  <c r="I81" i="6"/>
  <c r="M81" i="6"/>
  <c r="H130" i="6"/>
  <c r="O113" i="6"/>
  <c r="O121" i="6"/>
  <c r="O135" i="6"/>
  <c r="O139" i="6"/>
  <c r="J151" i="6"/>
  <c r="O143" i="6"/>
  <c r="O147" i="6"/>
  <c r="H154" i="6"/>
  <c r="H175" i="6" s="1"/>
  <c r="C170" i="6"/>
  <c r="D202" i="6"/>
  <c r="I192" i="6"/>
  <c r="M200" i="6"/>
  <c r="C68" i="6"/>
  <c r="G68" i="6"/>
  <c r="K68" i="6"/>
  <c r="C72" i="6"/>
  <c r="G72" i="6"/>
  <c r="K72" i="6"/>
  <c r="C76" i="6"/>
  <c r="G76" i="6"/>
  <c r="K76" i="6"/>
  <c r="C80" i="6"/>
  <c r="G80" i="6"/>
  <c r="K80" i="6"/>
  <c r="L130" i="6"/>
  <c r="E151" i="6"/>
  <c r="I151" i="6"/>
  <c r="H160" i="6"/>
  <c r="E171" i="6"/>
  <c r="E197" i="6"/>
  <c r="B20" i="6"/>
  <c r="AG21" i="7"/>
  <c r="J6" i="6"/>
  <c r="K17" i="6"/>
  <c r="O41" i="6"/>
  <c r="C63" i="6"/>
  <c r="C69" i="7" s="1"/>
  <c r="E17" i="6"/>
  <c r="E20" i="6" s="1"/>
  <c r="H9" i="6"/>
  <c r="O33" i="6"/>
  <c r="J66" i="6"/>
  <c r="J11" i="6"/>
  <c r="J12" i="6"/>
  <c r="F12" i="6"/>
  <c r="O53" i="6"/>
  <c r="K63" i="6"/>
  <c r="K69" i="7" s="1"/>
  <c r="D158" i="6"/>
  <c r="D130" i="6"/>
  <c r="O117" i="6"/>
  <c r="H12" i="6"/>
  <c r="I17" i="6"/>
  <c r="O55" i="6"/>
  <c r="N66" i="6"/>
  <c r="O46" i="7"/>
  <c r="E98" i="7"/>
  <c r="F5" i="6"/>
  <c r="G17" i="6"/>
  <c r="J9" i="6"/>
  <c r="D66" i="6"/>
  <c r="D42" i="6"/>
  <c r="D43" i="7" s="1"/>
  <c r="L66" i="6"/>
  <c r="L42" i="6"/>
  <c r="O25" i="6"/>
  <c r="H42" i="6"/>
  <c r="H43" i="7" s="1"/>
  <c r="O47" i="6"/>
  <c r="O61" i="6"/>
  <c r="F66" i="6"/>
  <c r="F9" i="6"/>
  <c r="J13" i="6"/>
  <c r="H67" i="6"/>
  <c r="O28" i="6"/>
  <c r="O31" i="6"/>
  <c r="H75" i="6"/>
  <c r="L75" i="6"/>
  <c r="O36" i="6"/>
  <c r="I42" i="6"/>
  <c r="I43" i="7" s="1"/>
  <c r="O45" i="6"/>
  <c r="O125" i="6"/>
  <c r="C180" i="6"/>
  <c r="J15" i="6"/>
  <c r="L67" i="6"/>
  <c r="D75" i="6"/>
  <c r="O39" i="6"/>
  <c r="D97" i="7"/>
  <c r="P97" i="7" s="1"/>
  <c r="B83" i="7" s="1"/>
  <c r="H97" i="7"/>
  <c r="L97" i="7"/>
  <c r="P45" i="7"/>
  <c r="B32" i="7" s="1"/>
  <c r="J16" i="6"/>
  <c r="F42" i="6"/>
  <c r="F43" i="7" s="1"/>
  <c r="N42" i="6"/>
  <c r="N43" i="7" s="1"/>
  <c r="O26" i="6"/>
  <c r="O29" i="6"/>
  <c r="D73" i="6"/>
  <c r="H73" i="6"/>
  <c r="L73" i="6"/>
  <c r="F74" i="6"/>
  <c r="J74" i="6"/>
  <c r="N74" i="6"/>
  <c r="I75" i="6"/>
  <c r="O34" i="6"/>
  <c r="O37" i="6"/>
  <c r="D81" i="6"/>
  <c r="H81" i="6"/>
  <c r="I83" i="6"/>
  <c r="D63" i="6"/>
  <c r="D69" i="7" s="1"/>
  <c r="H63" i="6"/>
  <c r="H69" i="7" s="1"/>
  <c r="L63" i="6"/>
  <c r="L69" i="7" s="1"/>
  <c r="O48" i="6"/>
  <c r="O51" i="6"/>
  <c r="O56" i="6"/>
  <c r="O59" i="6"/>
  <c r="G63" i="6"/>
  <c r="G69" i="7" s="1"/>
  <c r="F130" i="6"/>
  <c r="F154" i="6"/>
  <c r="J154" i="6"/>
  <c r="J130" i="6"/>
  <c r="N154" i="6"/>
  <c r="N130" i="6"/>
  <c r="O115" i="6"/>
  <c r="J161" i="6"/>
  <c r="H200" i="6"/>
  <c r="H202" i="6" s="1"/>
  <c r="H192" i="6"/>
  <c r="F13" i="6"/>
  <c r="J42" i="6"/>
  <c r="J43" i="7" s="1"/>
  <c r="E96" i="7"/>
  <c r="J5" i="6"/>
  <c r="H11" i="6"/>
  <c r="C42" i="6"/>
  <c r="C43" i="7" s="1"/>
  <c r="G42" i="6"/>
  <c r="G43" i="7" s="1"/>
  <c r="K42" i="6"/>
  <c r="K43" i="7" s="1"/>
  <c r="O27" i="6"/>
  <c r="F72" i="6"/>
  <c r="J72" i="6"/>
  <c r="N72" i="6"/>
  <c r="O32" i="6"/>
  <c r="G74" i="6"/>
  <c r="O35" i="6"/>
  <c r="F80" i="6"/>
  <c r="J80" i="6"/>
  <c r="N80" i="6"/>
  <c r="O40" i="6"/>
  <c r="G82" i="6"/>
  <c r="E42" i="6"/>
  <c r="E43" i="7" s="1"/>
  <c r="M42" i="6"/>
  <c r="M43" i="7" s="1"/>
  <c r="E63" i="6"/>
  <c r="E69" i="7" s="1"/>
  <c r="I63" i="6"/>
  <c r="I69" i="7" s="1"/>
  <c r="M63" i="6"/>
  <c r="M69" i="7" s="1"/>
  <c r="O46" i="6"/>
  <c r="O54" i="6"/>
  <c r="O62" i="6"/>
  <c r="E105" i="6"/>
  <c r="E108" i="6" s="1"/>
  <c r="O123" i="6"/>
  <c r="M151" i="6"/>
  <c r="N151" i="6"/>
  <c r="E130" i="6"/>
  <c r="M130" i="6"/>
  <c r="F151" i="6"/>
  <c r="O140" i="6"/>
  <c r="O148" i="6"/>
  <c r="C151" i="6"/>
  <c r="C245" i="6"/>
  <c r="D241" i="6"/>
  <c r="F82" i="6"/>
  <c r="N82" i="6"/>
  <c r="H83" i="6"/>
  <c r="J169" i="6"/>
  <c r="K151" i="6"/>
  <c r="O138" i="6"/>
  <c r="O146" i="6"/>
  <c r="E241" i="6"/>
  <c r="C246" i="6"/>
  <c r="L81" i="6"/>
  <c r="J82" i="6"/>
  <c r="D83" i="6"/>
  <c r="L83" i="6"/>
  <c r="F161" i="6"/>
  <c r="N161" i="6"/>
  <c r="F169" i="6"/>
  <c r="N169" i="6"/>
  <c r="O129" i="6"/>
  <c r="G151" i="6"/>
  <c r="O24" i="6"/>
  <c r="J159" i="6"/>
  <c r="J177" i="6" s="1"/>
  <c r="J125" i="7" s="1"/>
  <c r="D160" i="6"/>
  <c r="L160" i="6"/>
  <c r="O119" i="6"/>
  <c r="J167" i="6"/>
  <c r="J181" i="6" s="1"/>
  <c r="J129" i="7" s="1"/>
  <c r="N167" i="6"/>
  <c r="N181" i="6" s="1"/>
  <c r="N129" i="7" s="1"/>
  <c r="D168" i="6"/>
  <c r="H168" i="6"/>
  <c r="L168" i="6"/>
  <c r="O127" i="6"/>
  <c r="I130" i="6"/>
  <c r="D151" i="6"/>
  <c r="H151" i="6"/>
  <c r="L151" i="6"/>
  <c r="O136" i="6"/>
  <c r="O144" i="6"/>
  <c r="O191" i="6"/>
  <c r="C154" i="6"/>
  <c r="G154" i="6"/>
  <c r="K154" i="6"/>
  <c r="O112" i="6"/>
  <c r="E155" i="6"/>
  <c r="I155" i="6"/>
  <c r="M155" i="6"/>
  <c r="C156" i="6"/>
  <c r="C176" i="6" s="1"/>
  <c r="G156" i="6"/>
  <c r="K156" i="6"/>
  <c r="O114" i="6"/>
  <c r="E157" i="6"/>
  <c r="I157" i="6"/>
  <c r="M157" i="6"/>
  <c r="C158" i="6"/>
  <c r="G158" i="6"/>
  <c r="K158" i="6"/>
  <c r="O116" i="6"/>
  <c r="E159" i="6"/>
  <c r="I159" i="6"/>
  <c r="M159" i="6"/>
  <c r="C160" i="6"/>
  <c r="G160" i="6"/>
  <c r="K160" i="6"/>
  <c r="O118" i="6"/>
  <c r="E161" i="6"/>
  <c r="I161" i="6"/>
  <c r="M161" i="6"/>
  <c r="C162" i="6"/>
  <c r="G162" i="6"/>
  <c r="K162" i="6"/>
  <c r="O120" i="6"/>
  <c r="E163" i="6"/>
  <c r="I163" i="6"/>
  <c r="M163" i="6"/>
  <c r="C164" i="6"/>
  <c r="G164" i="6"/>
  <c r="G179" i="6" s="1"/>
  <c r="G127" i="7" s="1"/>
  <c r="K164" i="6"/>
  <c r="K179" i="6" s="1"/>
  <c r="K127" i="7" s="1"/>
  <c r="O122" i="6"/>
  <c r="E165" i="6"/>
  <c r="E180" i="6" s="1"/>
  <c r="E128" i="7" s="1"/>
  <c r="I165" i="6"/>
  <c r="I180" i="6" s="1"/>
  <c r="I128" i="7" s="1"/>
  <c r="M165" i="6"/>
  <c r="M180" i="6" s="1"/>
  <c r="M128" i="7" s="1"/>
  <c r="C166" i="6"/>
  <c r="G166" i="6"/>
  <c r="K166" i="6"/>
  <c r="K181" i="6" s="1"/>
  <c r="K129" i="7" s="1"/>
  <c r="O124" i="6"/>
  <c r="E167" i="6"/>
  <c r="E181" i="6" s="1"/>
  <c r="E129" i="7" s="1"/>
  <c r="I167" i="6"/>
  <c r="M167" i="6"/>
  <c r="C168" i="6"/>
  <c r="O126" i="6"/>
  <c r="E169" i="6"/>
  <c r="I169" i="6"/>
  <c r="G170" i="6"/>
  <c r="K170" i="6"/>
  <c r="M171" i="6"/>
  <c r="C130" i="6"/>
  <c r="G130" i="6"/>
  <c r="K130" i="6"/>
  <c r="J202" i="6"/>
  <c r="E192" i="6"/>
  <c r="J192" i="6"/>
  <c r="C192" i="6"/>
  <c r="G192" i="6"/>
  <c r="K192" i="6"/>
  <c r="O190" i="6"/>
  <c r="F192" i="6"/>
  <c r="C197" i="6"/>
  <c r="G197" i="6"/>
  <c r="K197" i="6"/>
  <c r="O195" i="6"/>
  <c r="O197" i="6" s="1"/>
  <c r="C241" i="6"/>
  <c r="J183" i="6" l="1"/>
  <c r="J131" i="7" s="1"/>
  <c r="G182" i="6"/>
  <c r="G130" i="7" s="1"/>
  <c r="M202" i="6"/>
  <c r="J178" i="6"/>
  <c r="J126" i="7" s="1"/>
  <c r="F183" i="6"/>
  <c r="F131" i="7" s="1"/>
  <c r="J73" i="7"/>
  <c r="L176" i="6"/>
  <c r="L124" i="7" s="1"/>
  <c r="H182" i="6"/>
  <c r="H130" i="7" s="1"/>
  <c r="M182" i="6"/>
  <c r="M130" i="7" s="1"/>
  <c r="L178" i="6"/>
  <c r="L126" i="7" s="1"/>
  <c r="G176" i="6"/>
  <c r="G124" i="7" s="1"/>
  <c r="F73" i="7"/>
  <c r="I181" i="6"/>
  <c r="I129" i="7" s="1"/>
  <c r="N96" i="7"/>
  <c r="F96" i="7"/>
  <c r="F178" i="6"/>
  <c r="F126" i="7" s="1"/>
  <c r="E183" i="6"/>
  <c r="E131" i="7" s="1"/>
  <c r="C183" i="6"/>
  <c r="C131" i="7" s="1"/>
  <c r="D183" i="6"/>
  <c r="D131" i="7" s="1"/>
  <c r="N177" i="6"/>
  <c r="N125" i="7" s="1"/>
  <c r="N176" i="6"/>
  <c r="N124" i="7" s="1"/>
  <c r="E182" i="6"/>
  <c r="E130" i="7" s="1"/>
  <c r="F182" i="6"/>
  <c r="F130" i="7" s="1"/>
  <c r="G183" i="6"/>
  <c r="G131" i="7" s="1"/>
  <c r="L182" i="6"/>
  <c r="L130" i="7" s="1"/>
  <c r="H176" i="6"/>
  <c r="H124" i="7" s="1"/>
  <c r="K202" i="6"/>
  <c r="D176" i="6"/>
  <c r="D124" i="7" s="1"/>
  <c r="H183" i="6"/>
  <c r="H131" i="7" s="1"/>
  <c r="J182" i="6"/>
  <c r="J130" i="7" s="1"/>
  <c r="N178" i="6"/>
  <c r="N126" i="7" s="1"/>
  <c r="G202" i="6"/>
  <c r="K183" i="6"/>
  <c r="K131" i="7" s="1"/>
  <c r="N74" i="7"/>
  <c r="N73" i="7"/>
  <c r="F74" i="7"/>
  <c r="H177" i="6"/>
  <c r="H125" i="7" s="1"/>
  <c r="G178" i="6"/>
  <c r="G126" i="7" s="1"/>
  <c r="K176" i="6"/>
  <c r="K124" i="7" s="1"/>
  <c r="J176" i="6"/>
  <c r="J124" i="7" s="1"/>
  <c r="O70" i="7"/>
  <c r="I182" i="6"/>
  <c r="I130" i="7" s="1"/>
  <c r="L183" i="6"/>
  <c r="L131" i="7" s="1"/>
  <c r="D181" i="6"/>
  <c r="D129" i="7" s="1"/>
  <c r="F177" i="6"/>
  <c r="F125" i="7" s="1"/>
  <c r="F176" i="6"/>
  <c r="F124" i="7" s="1"/>
  <c r="C202" i="6"/>
  <c r="E177" i="6"/>
  <c r="E125" i="7" s="1"/>
  <c r="J74" i="7"/>
  <c r="O44" i="7"/>
  <c r="O79" i="6"/>
  <c r="O77" i="6"/>
  <c r="O68" i="6"/>
  <c r="M181" i="6"/>
  <c r="M129" i="7" s="1"/>
  <c r="M177" i="6"/>
  <c r="M125" i="7" s="1"/>
  <c r="D182" i="6"/>
  <c r="D130" i="7" s="1"/>
  <c r="L172" i="6"/>
  <c r="N182" i="6"/>
  <c r="N130" i="7" s="1"/>
  <c r="O82" i="6"/>
  <c r="O201" i="6"/>
  <c r="O171" i="6"/>
  <c r="G181" i="6"/>
  <c r="G129" i="7" s="1"/>
  <c r="O21" i="7"/>
  <c r="C84" i="6"/>
  <c r="H178" i="6"/>
  <c r="H126" i="7" s="1"/>
  <c r="I177" i="6"/>
  <c r="I125" i="7" s="1"/>
  <c r="K178" i="6"/>
  <c r="K126" i="7" s="1"/>
  <c r="O66" i="6"/>
  <c r="D178" i="6"/>
  <c r="D126" i="7" s="1"/>
  <c r="O45" i="7"/>
  <c r="M178" i="6"/>
  <c r="M126" i="7" s="1"/>
  <c r="G177" i="6"/>
  <c r="G125" i="7" s="1"/>
  <c r="E202" i="6"/>
  <c r="K84" i="6"/>
  <c r="O78" i="6"/>
  <c r="M84" i="6"/>
  <c r="O70" i="6"/>
  <c r="O69" i="6"/>
  <c r="O192" i="6"/>
  <c r="O160" i="6"/>
  <c r="O200" i="6"/>
  <c r="D172" i="6"/>
  <c r="O83" i="6"/>
  <c r="O80" i="6"/>
  <c r="I84" i="6"/>
  <c r="I202" i="6"/>
  <c r="O76" i="6"/>
  <c r="O163" i="6"/>
  <c r="K177" i="6"/>
  <c r="K125" i="7" s="1"/>
  <c r="E176" i="6"/>
  <c r="E124" i="7" s="1"/>
  <c r="O81" i="6"/>
  <c r="O74" i="6"/>
  <c r="O71" i="6"/>
  <c r="E84" i="6"/>
  <c r="O167" i="6"/>
  <c r="M172" i="6"/>
  <c r="M183" i="6"/>
  <c r="M131" i="7" s="1"/>
  <c r="G84" i="6"/>
  <c r="O72" i="6"/>
  <c r="O159" i="6"/>
  <c r="E178" i="6"/>
  <c r="E126" i="7" s="1"/>
  <c r="I176" i="6"/>
  <c r="I124" i="7" s="1"/>
  <c r="O151" i="6"/>
  <c r="H84" i="6"/>
  <c r="O157" i="6"/>
  <c r="O75" i="6"/>
  <c r="O67" i="6"/>
  <c r="O168" i="6"/>
  <c r="C182" i="6"/>
  <c r="G175" i="6"/>
  <c r="G172" i="6"/>
  <c r="I172" i="6"/>
  <c r="M47" i="7"/>
  <c r="M95" i="7"/>
  <c r="M100" i="7" s="1"/>
  <c r="M48" i="7"/>
  <c r="K47" i="7"/>
  <c r="K95" i="7"/>
  <c r="K100" i="7" s="1"/>
  <c r="K48" i="7"/>
  <c r="J95" i="7"/>
  <c r="J100" i="7" s="1"/>
  <c r="J48" i="7"/>
  <c r="J47" i="7"/>
  <c r="H123" i="7"/>
  <c r="F175" i="6"/>
  <c r="F172" i="6"/>
  <c r="G73" i="7"/>
  <c r="G74" i="7"/>
  <c r="H74" i="7"/>
  <c r="H73" i="7"/>
  <c r="N95" i="7"/>
  <c r="N48" i="7"/>
  <c r="N47" i="7"/>
  <c r="O73" i="6"/>
  <c r="O180" i="6"/>
  <c r="C128" i="7"/>
  <c r="O128" i="7" s="1"/>
  <c r="C124" i="7"/>
  <c r="O170" i="6"/>
  <c r="F17" i="6"/>
  <c r="G20" i="6"/>
  <c r="F20" i="6" s="1"/>
  <c r="N84" i="6"/>
  <c r="H17" i="6"/>
  <c r="I20" i="6"/>
  <c r="H20" i="6" s="1"/>
  <c r="O69" i="7"/>
  <c r="C74" i="7"/>
  <c r="O162" i="6"/>
  <c r="C175" i="6"/>
  <c r="O154" i="6"/>
  <c r="C172" i="6"/>
  <c r="O161" i="6"/>
  <c r="E123" i="7"/>
  <c r="O245" i="6"/>
  <c r="C46" i="7"/>
  <c r="C47" i="7" s="1"/>
  <c r="M74" i="7"/>
  <c r="M73" i="7"/>
  <c r="E95" i="7"/>
  <c r="E100" i="7" s="1"/>
  <c r="E48" i="7"/>
  <c r="E47" i="7"/>
  <c r="G47" i="7"/>
  <c r="G95" i="7"/>
  <c r="G100" i="7" s="1"/>
  <c r="G48" i="7"/>
  <c r="H172" i="6"/>
  <c r="N172" i="6"/>
  <c r="N175" i="6"/>
  <c r="D74" i="7"/>
  <c r="D73" i="7"/>
  <c r="F95" i="7"/>
  <c r="F48" i="7"/>
  <c r="F47" i="7"/>
  <c r="F99" i="7" s="1"/>
  <c r="D95" i="7"/>
  <c r="D100" i="7" s="1"/>
  <c r="D48" i="7"/>
  <c r="D47" i="7"/>
  <c r="L177" i="6"/>
  <c r="L125" i="7" s="1"/>
  <c r="L123" i="7"/>
  <c r="C179" i="6"/>
  <c r="O164" i="6"/>
  <c r="O156" i="6"/>
  <c r="O130" i="6"/>
  <c r="E172" i="6"/>
  <c r="I74" i="7"/>
  <c r="I73" i="7"/>
  <c r="C95" i="7"/>
  <c r="C48" i="7"/>
  <c r="I95" i="7"/>
  <c r="I100" i="7" s="1"/>
  <c r="I48" i="7"/>
  <c r="I47" i="7"/>
  <c r="L43" i="7"/>
  <c r="L43" i="6"/>
  <c r="D84" i="6"/>
  <c r="J84" i="6"/>
  <c r="J17" i="6"/>
  <c r="K20" i="6"/>
  <c r="J20" i="6" s="1"/>
  <c r="C181" i="6"/>
  <c r="O166" i="6"/>
  <c r="I178" i="6"/>
  <c r="I126" i="7" s="1"/>
  <c r="C177" i="6"/>
  <c r="O158" i="6"/>
  <c r="M176" i="6"/>
  <c r="K175" i="6"/>
  <c r="K172" i="6"/>
  <c r="O169" i="6"/>
  <c r="C178" i="6"/>
  <c r="O42" i="6"/>
  <c r="O246" i="6"/>
  <c r="C72" i="7"/>
  <c r="O72" i="7" s="1"/>
  <c r="D123" i="7"/>
  <c r="E74" i="7"/>
  <c r="E73" i="7"/>
  <c r="J172" i="6"/>
  <c r="J175" i="6"/>
  <c r="L73" i="7"/>
  <c r="L74" i="7"/>
  <c r="O165" i="6"/>
  <c r="O155" i="6"/>
  <c r="O63" i="6"/>
  <c r="F84" i="6"/>
  <c r="H47" i="7"/>
  <c r="H95" i="7"/>
  <c r="H100" i="7" s="1"/>
  <c r="H48" i="7"/>
  <c r="L84" i="6"/>
  <c r="O97" i="7"/>
  <c r="D177" i="6"/>
  <c r="D125" i="7" s="1"/>
  <c r="K73" i="7"/>
  <c r="K74" i="7"/>
  <c r="B108" i="6"/>
  <c r="B187" i="6"/>
  <c r="B87" i="6"/>
  <c r="J99" i="7" l="1"/>
  <c r="F100" i="7"/>
  <c r="N100" i="7"/>
  <c r="O96" i="7"/>
  <c r="H132" i="7"/>
  <c r="H184" i="6"/>
  <c r="N99" i="7"/>
  <c r="O202" i="6"/>
  <c r="O84" i="6"/>
  <c r="D99" i="7"/>
  <c r="I132" i="7"/>
  <c r="E132" i="7"/>
  <c r="O131" i="7"/>
  <c r="H99" i="7"/>
  <c r="O183" i="6"/>
  <c r="E184" i="6"/>
  <c r="L184" i="6"/>
  <c r="D184" i="6"/>
  <c r="O178" i="6"/>
  <c r="C126" i="7"/>
  <c r="O126" i="7" s="1"/>
  <c r="M124" i="7"/>
  <c r="M132" i="7" s="1"/>
  <c r="M184" i="6"/>
  <c r="I99" i="7"/>
  <c r="C98" i="7"/>
  <c r="O98" i="7" s="1"/>
  <c r="O175" i="6"/>
  <c r="C184" i="6"/>
  <c r="C123" i="7"/>
  <c r="O74" i="7"/>
  <c r="O73" i="7"/>
  <c r="M99" i="7"/>
  <c r="O182" i="6"/>
  <c r="C130" i="7"/>
  <c r="O130" i="7" s="1"/>
  <c r="O181" i="6"/>
  <c r="C129" i="7"/>
  <c r="O129" i="7" s="1"/>
  <c r="C100" i="7"/>
  <c r="O179" i="6"/>
  <c r="C127" i="7"/>
  <c r="O127" i="7" s="1"/>
  <c r="L132" i="7"/>
  <c r="N184" i="6"/>
  <c r="N123" i="7"/>
  <c r="N132" i="7" s="1"/>
  <c r="O176" i="6"/>
  <c r="F184" i="6"/>
  <c r="F123" i="7"/>
  <c r="F132" i="7" s="1"/>
  <c r="K99" i="7"/>
  <c r="P87" i="6"/>
  <c r="L87" i="6"/>
  <c r="L19" i="7" s="1"/>
  <c r="AD19" i="7" s="1"/>
  <c r="H87" i="6"/>
  <c r="H19" i="7" s="1"/>
  <c r="W19" i="7" s="1"/>
  <c r="D87" i="6"/>
  <c r="D19" i="7" s="1"/>
  <c r="S19" i="7" s="1"/>
  <c r="K87" i="6"/>
  <c r="K19" i="7" s="1"/>
  <c r="AC19" i="7" s="1"/>
  <c r="F87" i="6"/>
  <c r="F19" i="7" s="1"/>
  <c r="U19" i="7" s="1"/>
  <c r="J87" i="6"/>
  <c r="J19" i="7" s="1"/>
  <c r="AB19" i="7" s="1"/>
  <c r="E87" i="6"/>
  <c r="E19" i="7" s="1"/>
  <c r="T19" i="7" s="1"/>
  <c r="N87" i="6"/>
  <c r="N19" i="7" s="1"/>
  <c r="AF19" i="7" s="1"/>
  <c r="I87" i="6"/>
  <c r="I19" i="7" s="1"/>
  <c r="AA19" i="7" s="1"/>
  <c r="C87" i="6"/>
  <c r="G87" i="6"/>
  <c r="G19" i="7" s="1"/>
  <c r="V19" i="7" s="1"/>
  <c r="M87" i="6"/>
  <c r="M19" i="7" s="1"/>
  <c r="AE19" i="7" s="1"/>
  <c r="O177" i="6"/>
  <c r="C125" i="7"/>
  <c r="O125" i="7" s="1"/>
  <c r="G99" i="7"/>
  <c r="I184" i="6"/>
  <c r="C73" i="7"/>
  <c r="C99" i="7" s="1"/>
  <c r="K187" i="6"/>
  <c r="K20" i="7" s="1"/>
  <c r="G187" i="6"/>
  <c r="G20" i="7" s="1"/>
  <c r="C187" i="6"/>
  <c r="L187" i="6"/>
  <c r="L20" i="7" s="1"/>
  <c r="F187" i="6"/>
  <c r="F20" i="7" s="1"/>
  <c r="P187" i="6"/>
  <c r="J187" i="6"/>
  <c r="J20" i="7" s="1"/>
  <c r="E187" i="6"/>
  <c r="E20" i="7" s="1"/>
  <c r="N187" i="6"/>
  <c r="N20" i="7" s="1"/>
  <c r="D187" i="6"/>
  <c r="D20" i="7" s="1"/>
  <c r="M187" i="6"/>
  <c r="M20" i="7" s="1"/>
  <c r="I187" i="6"/>
  <c r="I20" i="7" s="1"/>
  <c r="H187" i="6"/>
  <c r="H20" i="7" s="1"/>
  <c r="J184" i="6"/>
  <c r="J123" i="7"/>
  <c r="J132" i="7" s="1"/>
  <c r="D132" i="7"/>
  <c r="B110" i="7" s="1"/>
  <c r="K184" i="6"/>
  <c r="K123" i="7"/>
  <c r="K132" i="7" s="1"/>
  <c r="L47" i="7"/>
  <c r="L99" i="7" s="1"/>
  <c r="L95" i="7"/>
  <c r="L100" i="7" s="1"/>
  <c r="L48" i="7"/>
  <c r="O43" i="7"/>
  <c r="E99" i="7"/>
  <c r="O172" i="6"/>
  <c r="G184" i="6"/>
  <c r="G123" i="7"/>
  <c r="G132" i="7" s="1"/>
  <c r="AG19" i="7" l="1"/>
  <c r="O124" i="7"/>
  <c r="O99" i="7"/>
  <c r="O47" i="7"/>
  <c r="O48" i="7"/>
  <c r="S20" i="7"/>
  <c r="S22" i="7" s="1"/>
  <c r="D22" i="7"/>
  <c r="V20" i="7"/>
  <c r="V22" i="7" s="1"/>
  <c r="G22" i="7"/>
  <c r="C132" i="7"/>
  <c r="O123" i="7"/>
  <c r="W20" i="7"/>
  <c r="W22" i="7" s="1"/>
  <c r="H22" i="7"/>
  <c r="N22" i="7"/>
  <c r="AF20" i="7"/>
  <c r="AF22" i="7" s="1"/>
  <c r="F22" i="7"/>
  <c r="U20" i="7"/>
  <c r="U22" i="7" s="1"/>
  <c r="AC20" i="7"/>
  <c r="AC22" i="7" s="1"/>
  <c r="K22" i="7"/>
  <c r="I22" i="7"/>
  <c r="AA20" i="7"/>
  <c r="E22" i="7"/>
  <c r="T20" i="7"/>
  <c r="T22" i="7" s="1"/>
  <c r="AD20" i="7"/>
  <c r="AD22" i="7" s="1"/>
  <c r="L22" i="7"/>
  <c r="O87" i="6"/>
  <c r="C19" i="7"/>
  <c r="O95" i="7"/>
  <c r="O100" i="7" s="1"/>
  <c r="O184" i="6"/>
  <c r="M22" i="7"/>
  <c r="AE20" i="7"/>
  <c r="AE22" i="7" s="1"/>
  <c r="J22" i="7"/>
  <c r="AB20" i="7"/>
  <c r="AB22" i="7" s="1"/>
  <c r="O187" i="6"/>
  <c r="C20" i="7"/>
  <c r="O132" i="7" l="1"/>
  <c r="B109" i="7" s="1"/>
  <c r="Q3" i="7"/>
  <c r="R19" i="7"/>
  <c r="X19" i="7" s="1"/>
  <c r="O19" i="7"/>
  <c r="O20" i="7"/>
  <c r="O22" i="7" s="1"/>
  <c r="R20" i="7"/>
  <c r="C22" i="7"/>
  <c r="AG20" i="7"/>
  <c r="AG22" i="7" s="1"/>
  <c r="AA22" i="7"/>
  <c r="X20" i="7" l="1"/>
  <c r="X22" i="7" s="1"/>
  <c r="R2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Nura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Nura:  </t>
        </r>
        <r>
          <rPr>
            <sz val="9"/>
            <color indexed="81"/>
            <rFont val="Tahoma"/>
            <family val="2"/>
          </rPr>
          <t>Please change this monthly</t>
        </r>
      </text>
    </comment>
  </commentList>
</comments>
</file>

<file path=xl/sharedStrings.xml><?xml version="1.0" encoding="utf-8"?>
<sst xmlns="http://schemas.openxmlformats.org/spreadsheetml/2006/main" count="671" uniqueCount="214">
  <si>
    <t>&lt;/jx:forEach&gt;</t>
  </si>
  <si>
    <t>${data.accountName}</t>
  </si>
  <si>
    <t>${data.toolCost}</t>
  </si>
  <si>
    <t>${data.gmm}</t>
  </si>
  <si>
    <t>${data.copa}</t>
  </si>
  <si>
    <t>${data.gm}</t>
  </si>
  <si>
    <t>${data.rCompanyName}</t>
  </si>
  <si>
    <t>Quoted Month</t>
  </si>
  <si>
    <t>${data.rQuoteDateOfExpiry}</t>
  </si>
  <si>
    <t>Customer</t>
  </si>
  <si>
    <t>${data.objectName}</t>
  </si>
  <si>
    <t>Total No of Parts</t>
  </si>
  <si>
    <t>GMM
%</t>
  </si>
  <si>
    <t>GM
%</t>
  </si>
  <si>
    <t>Product Life</t>
  </si>
  <si>
    <t>New or Replacement</t>
  </si>
  <si>
    <t>Awarded</t>
  </si>
  <si>
    <t>Lost</t>
  </si>
  <si>
    <t>Pending</t>
  </si>
  <si>
    <t>Benchmark</t>
  </si>
  <si>
    <t>Project Cancelled</t>
  </si>
  <si>
    <t>Total no of parts</t>
  </si>
  <si>
    <t>Awarded Month</t>
  </si>
  <si>
    <t>${data.rCostPerSet}</t>
  </si>
  <si>
    <t>${data.rYearlySales}</t>
  </si>
  <si>
    <t>${data.rQuoteSOPDate}</t>
  </si>
  <si>
    <t>EST. SOP</t>
  </si>
  <si>
    <t>${data.rProductLife}</t>
  </si>
  <si>
    <t>${data.rProductType}</t>
  </si>
  <si>
    <t>${data.rBenchMark}</t>
  </si>
  <si>
    <t>${data.rPlasticParts}</t>
  </si>
  <si>
    <t>${data.rAwarded}</t>
  </si>
  <si>
    <t>${data.rLost}</t>
  </si>
  <si>
    <t>${data.rPending}</t>
  </si>
  <si>
    <t>${data.rMetalParts}</t>
  </si>
  <si>
    <t>Entity</t>
  </si>
  <si>
    <t>Project Name</t>
  </si>
  <si>
    <t>Awarded Date</t>
  </si>
  <si>
    <t>Lost Date</t>
  </si>
  <si>
    <t>${data.rQuoteAwardedDate}</t>
  </si>
  <si>
    <t>${data.rQuoteLostDate}</t>
  </si>
  <si>
    <t>Cross Selling</t>
  </si>
  <si>
    <t xml:space="preserve">RFQ </t>
  </si>
  <si>
    <t>RFQ  &amp; Awarded Job</t>
  </si>
  <si>
    <t># of Parts (Metal)</t>
  </si>
  <si>
    <t>COPA 
%</t>
  </si>
  <si>
    <t>Total</t>
  </si>
  <si>
    <t>RFQ</t>
  </si>
  <si>
    <t xml:space="preserve">Tooling 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</si>
  <si>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</si>
  <si>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</si>
  <si>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</si>
  <si>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</si>
  <si>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</si>
  <si>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</si>
  <si>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</si>
  <si>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</si>
  <si>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</si>
  <si>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</si>
  <si>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</si>
  <si>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</si>
  <si>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AUTOMOTIVE</t>
  </si>
  <si>
    <t>ENTERPRISE SERVER</t>
  </si>
  <si>
    <t>COMPUTER PRODUCT ASSEMBLY</t>
  </si>
  <si>
    <t>NETWORK DEVICES</t>
  </si>
  <si>
    <t>AUDIO/VIDEO DEVICES</t>
  </si>
  <si>
    <t>HOME APPLIANCES</t>
  </si>
  <si>
    <t>DISPLAY DEVICES</t>
  </si>
  <si>
    <t>ELECTRICAL &amp; ELECTRONICS INDUSTRY</t>
  </si>
  <si>
    <t>INDUSTRIAL DEVICES</t>
  </si>
  <si>
    <t>INDUSTRIAL ELECTRONICS</t>
  </si>
  <si>
    <t>IMAGING &amp; PRINTING</t>
  </si>
  <si>
    <t>MASS STORAGE DEVICES</t>
  </si>
  <si>
    <t>LIFE SCIENCE AND MEDICAL</t>
  </si>
  <si>
    <t>SCIENTIFIC AND TEST</t>
  </si>
  <si>
    <t>MOBILE DEVICES</t>
  </si>
  <si>
    <t>TELECOMMUNICATION DEVICES</t>
  </si>
  <si>
    <t>OTHERS DEVICES &amp; EQUIPMENT</t>
  </si>
  <si>
    <t>AEROSPACE</t>
  </si>
  <si>
    <t>Parts</t>
  </si>
  <si>
    <t>Tooling / Parts</t>
  </si>
  <si>
    <t>No of RFQ received</t>
  </si>
  <si>
    <t>AWARDED JOB</t>
  </si>
  <si>
    <t>NETWORKING &amp; ENTERPRISE SERVERS</t>
  </si>
  <si>
    <t>CONSUMER ELECTRONICS</t>
  </si>
  <si>
    <t>INDUSTRIAL PRODUCTS</t>
  </si>
  <si>
    <t>LIFE SCIENCES &amp; MEDICAL</t>
  </si>
  <si>
    <t>TELECOMMUNICATION</t>
  </si>
  <si>
    <t>OTHERS</t>
  </si>
  <si>
    <t>No of Awarded Parts</t>
  </si>
  <si>
    <t>Tooling</t>
  </si>
  <si>
    <t>New</t>
  </si>
  <si>
    <t>Replacement</t>
  </si>
  <si>
    <t>Parts &amp; Tooling</t>
  </si>
  <si>
    <t>awarded</t>
  </si>
  <si>
    <t>Parts Projection</t>
  </si>
  <si>
    <t>LOST JOB</t>
  </si>
  <si>
    <t>Lost Jobs</t>
  </si>
  <si>
    <t>No of Parts</t>
  </si>
  <si>
    <t>Aug 15</t>
  </si>
  <si>
    <t>FY16</t>
  </si>
  <si>
    <t>Quoted</t>
  </si>
  <si>
    <t>Conversion Rate</t>
  </si>
  <si>
    <t>Conversion Rate by Revenue</t>
  </si>
  <si>
    <t>(Tool)</t>
  </si>
  <si>
    <t>Confirmed new tool sales for</t>
  </si>
  <si>
    <t>Quoted Tool Sales</t>
  </si>
  <si>
    <t>Awarded Tool (New)</t>
  </si>
  <si>
    <t>Awarded Tool (Replacement)</t>
  </si>
  <si>
    <t>(Parts)</t>
  </si>
  <si>
    <t>Confirmed new part sales for</t>
  </si>
  <si>
    <t>Quoted Part Sales</t>
  </si>
  <si>
    <t>Awarded Part (New)</t>
  </si>
  <si>
    <t>Awarded Part (Replacement)</t>
  </si>
  <si>
    <t>Conversion Rate by Total Revenue</t>
  </si>
  <si>
    <t>(Tool &amp; Parts)</t>
  </si>
  <si>
    <t>Confirmed new tool &amp; part sales for</t>
  </si>
  <si>
    <t>Quoted Tool &amp; Part Sales</t>
  </si>
  <si>
    <t>Awarded Tool &amp; Part (New)</t>
  </si>
  <si>
    <t>Awarded Tool &amp; Part (Replacement)</t>
  </si>
  <si>
    <t>Please change</t>
  </si>
  <si>
    <t>Entity :</t>
  </si>
  <si>
    <t>accrdingly -July -&gt; 1</t>
  </si>
  <si>
    <t>RFQ Summary</t>
  </si>
  <si>
    <t>AWARDED</t>
  </si>
  <si>
    <t>Note :</t>
  </si>
  <si>
    <t xml:space="preserve">Do not leave any cell empty </t>
  </si>
  <si>
    <t>Projection</t>
  </si>
  <si>
    <t>Entity &amp; Quoted Month</t>
  </si>
  <si>
    <t>Quoted Month (FY)</t>
  </si>
  <si>
    <t>Biz Segment &amp; Month</t>
  </si>
  <si>
    <t>Awarded Month (FY)</t>
  </si>
  <si>
    <t>Entity &amp; Awarded Month</t>
  </si>
  <si>
    <t>No of parts Awarded &amp; Month</t>
  </si>
  <si>
    <t>Biz Segment &amp; Awarded</t>
  </si>
  <si>
    <t>S/N</t>
  </si>
  <si>
    <t>Entity
* Please select from the list</t>
  </si>
  <si>
    <t>Lost 
Month</t>
  </si>
  <si>
    <t>Industry
* Please select from the list</t>
  </si>
  <si>
    <t># of Parts (Plastics)</t>
  </si>
  <si>
    <t>Total no of parts quoted</t>
  </si>
  <si>
    <t>New or Replacement
* Please indicate accordingly</t>
  </si>
  <si>
    <t>Reason(s) 
* Please select accordingly for lost RFQs</t>
  </si>
  <si>
    <t>Please select accordingly</t>
  </si>
  <si>
    <t>Lost - Tool  Price</t>
  </si>
  <si>
    <t>Lost - Part Price</t>
  </si>
  <si>
    <t>IEH</t>
  </si>
  <si>
    <t>IED</t>
  </si>
  <si>
    <t>IEIN</t>
  </si>
  <si>
    <t>IEBLR</t>
  </si>
  <si>
    <t>IECH</t>
  </si>
  <si>
    <t>INAS</t>
  </si>
  <si>
    <t>IEPM</t>
  </si>
  <si>
    <t>IEtchM</t>
  </si>
  <si>
    <t>IDaystar</t>
  </si>
  <si>
    <t>Teka</t>
  </si>
  <si>
    <t>ISunbelt</t>
  </si>
  <si>
    <t>INascal</t>
  </si>
  <si>
    <t>IMXG</t>
  </si>
  <si>
    <t>IPMP</t>
  </si>
  <si>
    <t>ISoprec</t>
  </si>
  <si>
    <t>IHUN</t>
  </si>
  <si>
    <t>$[V6+W6]</t>
  </si>
  <si>
    <t>Quoted Date</t>
  </si>
  <si>
    <t>Start Of 
Production Date</t>
  </si>
  <si>
    <t>accrodingly -July -&gt; 1</t>
  </si>
  <si>
    <t>$[N6&amp;F6]</t>
  </si>
  <si>
    <t>$[TRIM(AL6&amp;F6)]</t>
  </si>
  <si>
    <r>
      <t>$[TRIM(U6)&amp;C6</t>
    </r>
    <r>
      <rPr>
        <sz val="12"/>
        <rFont val="Times New Roman"/>
        <family val="1"/>
      </rPr>
      <t>]</t>
    </r>
  </si>
  <si>
    <t>$[N6&amp;C6]</t>
  </si>
  <si>
    <t>$[AK6&amp;C6]</t>
  </si>
  <si>
    <t>$[TRIM(U6&amp;F6)]</t>
  </si>
  <si>
    <t>$[AK6&amp;F6]</t>
  </si>
  <si>
    <t>${dataStatus.index+1}</t>
  </si>
  <si>
    <t xml:space="preserve">&lt;jx:forEach items="${AnalyticData.definesData}" var="data" varStatus="dataStatus"&gt; </t>
  </si>
  <si>
    <t>$[IF(AW6="","",TEXT(AW6,"mmm-yy"))]</t>
  </si>
  <si>
    <t>$[IF(AX6="","",TEXT(AX6,"mmm-yy"))]</t>
  </si>
  <si>
    <t>$[IF(F6&lt;&gt;"",$U6&amp;$AL$4,"")]</t>
  </si>
  <si>
    <t>${data.rQuoteBusinessSeg}</t>
  </si>
  <si>
    <t>$[IF(AY6="","",TEXT(AY6,"mmm-yy"))]</t>
  </si>
  <si>
    <t>$[MONTH(EDATE(AW6,6))]</t>
  </si>
  <si>
    <t>$[IF(AX6="","",MONTH(EDATE(AX6,6)))]</t>
  </si>
  <si>
    <t>Business Segment</t>
  </si>
  <si>
    <t>${data.industryName}</t>
  </si>
  <si>
    <t>Industry</t>
  </si>
  <si>
    <t>Reason</t>
  </si>
  <si>
    <t>CONDITIONAL FORMATTING FOR LOST ITEMS</t>
  </si>
  <si>
    <t>Ctrl+Shift+Alt+F9</t>
  </si>
  <si>
    <t>CALCULATE ALL FORMULAS AND DEPENDENT FORMULAS</t>
  </si>
  <si>
    <r>
      <t xml:space="preserve">1. Select the cells area that you want to format
2. On Home Tab, Click Conditional Formatting and click New Rule
3. In the New Formatting Winodw, click Use a Formula to Determine Which Cells to Format
4. In the Rule Box, Enter Formula </t>
    </r>
    <r>
      <rPr>
        <b/>
        <sz val="10"/>
        <color theme="4"/>
        <rFont val="Verdana"/>
        <family val="2"/>
      </rPr>
      <t xml:space="preserve">=$Q5&lt;&gt;""
</t>
    </r>
    <r>
      <rPr>
        <sz val="10"/>
        <rFont val="Verdana"/>
        <family val="2"/>
      </rPr>
      <t>5. Click the Format button.
6. In the Format Cells dialog box, your could select the formatting options.
7. Click OK.</t>
    </r>
  </si>
  <si>
    <t xml:space="preserve">QUOTED MONTH, AWARDED MONTH OR LOST MONTH MUST BE FILLED FROM THE SYSTEM </t>
  </si>
  <si>
    <t>Current Fiscal Year</t>
  </si>
  <si>
    <t>${data.rCurrentFY}</t>
  </si>
  <si>
    <t>${data.rYear1}</t>
  </si>
  <si>
    <t>${data.rYear2}</t>
  </si>
  <si>
    <t>${data.rYear3}</t>
  </si>
  <si>
    <t>${data.rYear4}</t>
  </si>
  <si>
    <t>Tool Sales</t>
  </si>
  <si>
    <t>Est Yearly Sales</t>
  </si>
  <si>
    <t>GMM</t>
  </si>
  <si>
    <t xml:space="preserve">COPA
</t>
  </si>
  <si>
    <t>GM</t>
  </si>
  <si>
    <t>Est. Annual Volume (K)</t>
  </si>
  <si>
    <t>Cost/K</t>
  </si>
  <si>
    <t xml:space="preserve">Tool Sales   </t>
  </si>
  <si>
    <t xml:space="preserve">Est Yearly Sales    </t>
  </si>
  <si>
    <t xml:space="preserve">GMM
  </t>
  </si>
  <si>
    <t xml:space="preserve">COPA
  </t>
  </si>
  <si>
    <t xml:space="preserve">GM
  </t>
  </si>
  <si>
    <t>Est Yearly Sales     - Parts</t>
  </si>
  <si>
    <t>${data.pcopa/100}</t>
  </si>
  <si>
    <t>${data.pgm/100}</t>
  </si>
  <si>
    <t>${data.rAnnualVolumeperk}</t>
  </si>
  <si>
    <t>${data.pgmm/100}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</si>
</sst>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€-2]\ #,##0"/>
    <numFmt numFmtId="165" formatCode="[$USD]\ #,##0_);\([$USD]\ #,##0\)"/>
    <numFmt numFmtId="166" formatCode="_(&quot;$&quot;* #,##0_);_(&quot;$&quot;* \(#,##0\);_(&quot;$&quot;* &quot;-&quot;??_);_(@_)"/>
    <numFmt numFmtId="167" formatCode="[$-409]mmm\-yy;@"/>
    <numFmt numFmtId="168" formatCode="_(* #,##0_);_(* \(#,##0\);_(* &quot;-&quot;??_);_(@_)"/>
    <numFmt numFmtId="169" formatCode="&quot;$&quot;#,##0.0"/>
    <numFmt numFmtId="170" formatCode="_(&quot;$&quot;* #,##0.0_);_(&quot;$&quot;* \(#,##0.0\);_(&quot;$&quot;* &quot;-&quot;??_);_(@_)"/>
    <numFmt numFmtId="171" formatCode="&quot;$&quot;#,##0.00"/>
    <numFmt numFmtId="172" formatCode="&quot;$&quot;#,##0"/>
    <numFmt numFmtId="173" formatCode="_(&quot;$&quot;* #,##0.000_);_(&quot;$&quot;* \(#,##0.000\);_(&quot;$&quot;* &quot;-&quot;??_);_(@_)"/>
    <numFmt numFmtId="174" formatCode="#,##0.0"/>
    <numFmt numFmtId="175" formatCode="0.0000"/>
    <numFmt numFmtId="176" formatCode="0;[Red]0"/>
    <numFmt numFmtId="177" formatCode="yy/m/d;@"/>
    <numFmt numFmtId="178" formatCode="[$-14809]d/m/yyyy;@"/>
    <numFmt numFmtId="179" formatCode="[$-F800]dddd\,\ mmmm\ dd\,\ yyyy"/>
  </numFmts>
  <fonts count="37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name val="Times New Roman"/>
      <family val="1"/>
    </font>
    <font>
      <b/>
      <sz val="16"/>
      <name val="Verdana"/>
      <family val="2"/>
    </font>
    <font>
      <sz val="12"/>
      <name val="Verdana"/>
      <family val="2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/>
      <name val="Verdana"/>
      <family val="2"/>
    </font>
    <font>
      <sz val="11"/>
      <color indexed="8"/>
      <name val="Verdana"/>
      <family val="2"/>
    </font>
    <font>
      <b/>
      <sz val="11"/>
      <color indexed="8"/>
      <name val="Verdana"/>
      <family val="2"/>
    </font>
    <font>
      <sz val="11"/>
      <color theme="0"/>
      <name val="Verdana"/>
      <family val="2"/>
    </font>
    <font>
      <b/>
      <sz val="18"/>
      <color theme="1"/>
      <name val="Verdana"/>
      <family val="2"/>
    </font>
    <font>
      <b/>
      <sz val="11"/>
      <color rgb="FF000000"/>
      <name val="Verdana"/>
      <family val="2"/>
    </font>
    <font>
      <b/>
      <sz val="11"/>
      <name val="Verdana"/>
      <family val="2"/>
    </font>
    <font>
      <sz val="10"/>
      <color theme="1"/>
      <name val="Verdana"/>
      <family val="2"/>
    </font>
    <font>
      <sz val="11"/>
      <color rgb="FF000000"/>
      <name val="Verdana"/>
      <family val="2"/>
    </font>
    <font>
      <sz val="11"/>
      <name val="Verdana"/>
      <family val="2"/>
    </font>
    <font>
      <b/>
      <sz val="16"/>
      <color theme="0"/>
      <name val="Verdana"/>
      <family val="2"/>
    </font>
    <font>
      <b/>
      <sz val="12"/>
      <name val="Verdana"/>
      <family val="2"/>
    </font>
    <font>
      <b/>
      <sz val="11"/>
      <color theme="0"/>
      <name val="Verdana"/>
      <family val="2"/>
    </font>
    <font>
      <b/>
      <sz val="12"/>
      <color rgb="FFFF0000"/>
      <name val="Verdana"/>
      <family val="2"/>
    </font>
    <font>
      <b/>
      <sz val="10"/>
      <color theme="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Verdana"/>
      <family val="2"/>
    </font>
    <font>
      <b/>
      <sz val="11"/>
      <color rgb="FFFF0000"/>
      <name val="Verdana"/>
      <family val="2"/>
    </font>
    <font>
      <b/>
      <sz val="10"/>
      <color rgb="FFFF0000"/>
      <name val="Verdana"/>
      <family val="2"/>
    </font>
    <font>
      <sz val="11"/>
      <color indexed="8"/>
      <name val="Calibri"/>
      <family val="2"/>
      <scheme val="minor"/>
    </font>
    <font>
      <sz val="11"/>
      <color theme="1" tint="0.249977111117893"/>
      <name val="Verdana"/>
      <family val="2"/>
    </font>
    <font>
      <b/>
      <sz val="10"/>
      <color theme="4"/>
      <name val="Verdana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4" fillId="0" borderId="0"/>
    <xf numFmtId="0" fontId="5" fillId="0" borderId="0"/>
    <xf numFmtId="164" fontId="6" fillId="0" borderId="0"/>
    <xf numFmtId="165" fontId="6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</cellStyleXfs>
  <cellXfs count="236">
    <xf numFmtId="0" fontId="0" fillId="0" borderId="0" xfId="0">
      <alignment vertical="center"/>
    </xf>
    <xf numFmtId="164" fontId="9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1" fontId="10" fillId="0" borderId="0" xfId="0" applyNumberFormat="1" applyFont="1" applyAlignment="1">
      <alignment vertical="center"/>
    </xf>
    <xf numFmtId="166" fontId="9" fillId="0" borderId="0" xfId="1" applyNumberFormat="1" applyFont="1" applyAlignment="1">
      <alignment vertical="center"/>
    </xf>
    <xf numFmtId="1" fontId="11" fillId="2" borderId="2" xfId="1" applyNumberFormat="1" applyFont="1" applyFill="1" applyBorder="1" applyAlignment="1">
      <alignment horizontal="center" vertical="center" wrapText="1"/>
    </xf>
    <xf numFmtId="164" fontId="11" fillId="2" borderId="2" xfId="1" applyNumberFormat="1" applyFont="1" applyFill="1" applyBorder="1" applyAlignment="1">
      <alignment horizontal="center" vertical="center" wrapText="1"/>
    </xf>
    <xf numFmtId="166" fontId="11" fillId="2" borderId="2" xfId="1" applyNumberFormat="1" applyFont="1" applyFill="1" applyBorder="1" applyAlignment="1">
      <alignment horizontal="center" vertical="center" wrapText="1"/>
    </xf>
    <xf numFmtId="167" fontId="12" fillId="0" borderId="0" xfId="1" applyNumberFormat="1" applyFont="1" applyFill="1" applyBorder="1" applyAlignment="1">
      <alignment horizontal="center" vertical="center" wrapText="1"/>
    </xf>
    <xf numFmtId="44" fontId="12" fillId="0" borderId="0" xfId="1" applyNumberFormat="1" applyFont="1" applyFill="1" applyBorder="1" applyAlignment="1">
      <alignment vertical="center"/>
    </xf>
    <xf numFmtId="167" fontId="12" fillId="0" borderId="3" xfId="1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3" fontId="14" fillId="0" borderId="4" xfId="6" applyNumberFormat="1" applyFont="1" applyBorder="1" applyAlignment="1">
      <alignment vertical="center"/>
    </xf>
    <xf numFmtId="9" fontId="10" fillId="0" borderId="4" xfId="8" applyNumberFormat="1" applyFont="1" applyBorder="1" applyAlignment="1">
      <alignment horizontal="center" vertical="center"/>
    </xf>
    <xf numFmtId="167" fontId="12" fillId="0" borderId="1" xfId="1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3" fontId="14" fillId="0" borderId="1" xfId="6" applyNumberFormat="1" applyFont="1" applyBorder="1" applyAlignment="1">
      <alignment vertical="center"/>
    </xf>
    <xf numFmtId="9" fontId="10" fillId="0" borderId="1" xfId="8" applyNumberFormat="1" applyFont="1" applyBorder="1" applyAlignment="1">
      <alignment horizontal="center" vertical="center"/>
    </xf>
    <xf numFmtId="166" fontId="10" fillId="0" borderId="0" xfId="0" applyNumberFormat="1" applyFont="1" applyAlignment="1">
      <alignment vertical="center"/>
    </xf>
    <xf numFmtId="1" fontId="13" fillId="0" borderId="5" xfId="0" applyNumberFormat="1" applyFont="1" applyBorder="1" applyAlignment="1">
      <alignment horizontal="center" vertical="center"/>
    </xf>
    <xf numFmtId="3" fontId="14" fillId="0" borderId="5" xfId="6" applyNumberFormat="1" applyFont="1" applyBorder="1" applyAlignment="1">
      <alignment vertical="center"/>
    </xf>
    <xf numFmtId="9" fontId="10" fillId="0" borderId="5" xfId="8" applyNumberFormat="1" applyFont="1" applyBorder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1" fontId="13" fillId="4" borderId="6" xfId="0" applyNumberFormat="1" applyFont="1" applyFill="1" applyBorder="1" applyAlignment="1">
      <alignment vertical="center"/>
    </xf>
    <xf numFmtId="3" fontId="15" fillId="4" borderId="2" xfId="6" applyNumberFormat="1" applyFont="1" applyFill="1" applyBorder="1" applyAlignment="1">
      <alignment vertical="center"/>
    </xf>
    <xf numFmtId="9" fontId="13" fillId="4" borderId="2" xfId="0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4" fontId="10" fillId="0" borderId="7" xfId="0" applyNumberFormat="1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center" vertical="center"/>
    </xf>
    <xf numFmtId="3" fontId="15" fillId="0" borderId="1" xfId="6" applyNumberFormat="1" applyFont="1" applyFill="1" applyBorder="1" applyAlignment="1">
      <alignment vertical="center"/>
    </xf>
    <xf numFmtId="9" fontId="10" fillId="0" borderId="1" xfId="8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" fontId="16" fillId="0" borderId="0" xfId="0" applyNumberFormat="1" applyFont="1" applyAlignment="1">
      <alignment horizontal="center" vertical="center"/>
    </xf>
    <xf numFmtId="166" fontId="16" fillId="0" borderId="0" xfId="0" applyNumberFormat="1" applyFont="1" applyAlignment="1">
      <alignment vertical="center"/>
    </xf>
    <xf numFmtId="0" fontId="18" fillId="5" borderId="10" xfId="2" applyFont="1" applyFill="1" applyBorder="1" applyAlignment="1">
      <alignment horizontal="center" vertical="center" wrapText="1"/>
    </xf>
    <xf numFmtId="167" fontId="19" fillId="2" borderId="11" xfId="1" applyNumberFormat="1" applyFont="1" applyFill="1" applyBorder="1" applyAlignment="1">
      <alignment horizontal="center" vertical="center"/>
    </xf>
    <xf numFmtId="167" fontId="11" fillId="2" borderId="12" xfId="1" applyNumberFormat="1" applyFont="1" applyFill="1" applyBorder="1" applyAlignment="1">
      <alignment horizontal="center" vertical="center"/>
    </xf>
    <xf numFmtId="168" fontId="20" fillId="0" borderId="4" xfId="3" applyNumberFormat="1" applyFont="1" applyBorder="1" applyAlignment="1">
      <alignment horizontal="left" vertical="center" wrapText="1"/>
    </xf>
    <xf numFmtId="169" fontId="21" fillId="0" borderId="13" xfId="2" applyNumberFormat="1" applyFont="1" applyFill="1" applyBorder="1" applyAlignment="1">
      <alignment horizontal="center" vertical="center" wrapText="1"/>
    </xf>
    <xf numFmtId="170" fontId="13" fillId="4" borderId="4" xfId="0" applyNumberFormat="1" applyFont="1" applyFill="1" applyBorder="1" applyAlignment="1">
      <alignment vertical="center"/>
    </xf>
    <xf numFmtId="171" fontId="10" fillId="0" borderId="0" xfId="0" applyNumberFormat="1" applyFont="1" applyAlignment="1">
      <alignment vertical="center"/>
    </xf>
    <xf numFmtId="168" fontId="20" fillId="6" borderId="5" xfId="3" applyNumberFormat="1" applyFont="1" applyFill="1" applyBorder="1" applyAlignment="1">
      <alignment horizontal="left" vertical="center" wrapText="1"/>
    </xf>
    <xf numFmtId="169" fontId="21" fillId="0" borderId="14" xfId="2" applyNumberFormat="1" applyFont="1" applyFill="1" applyBorder="1" applyAlignment="1">
      <alignment horizontal="center" vertical="center" wrapText="1"/>
    </xf>
    <xf numFmtId="170" fontId="13" fillId="4" borderId="1" xfId="0" applyNumberFormat="1" applyFont="1" applyFill="1" applyBorder="1" applyAlignment="1">
      <alignment vertical="center"/>
    </xf>
    <xf numFmtId="168" fontId="20" fillId="7" borderId="1" xfId="3" applyNumberFormat="1" applyFont="1" applyFill="1" applyBorder="1" applyAlignment="1">
      <alignment horizontal="left" vertical="center" wrapText="1"/>
    </xf>
    <xf numFmtId="168" fontId="20" fillId="2" borderId="1" xfId="3" applyNumberFormat="1" applyFont="1" applyFill="1" applyBorder="1" applyAlignment="1">
      <alignment horizontal="left" vertical="center" wrapText="1"/>
    </xf>
    <xf numFmtId="168" fontId="20" fillId="0" borderId="1" xfId="3" applyNumberFormat="1" applyFont="1" applyFill="1" applyBorder="1" applyAlignment="1">
      <alignment horizontal="left" vertical="center" wrapText="1"/>
    </xf>
    <xf numFmtId="168" fontId="20" fillId="0" borderId="1" xfId="3" applyNumberFormat="1" applyFont="1" applyBorder="1" applyAlignment="1">
      <alignment horizontal="left" vertical="center" wrapText="1"/>
    </xf>
    <xf numFmtId="168" fontId="20" fillId="8" borderId="1" xfId="3" applyNumberFormat="1" applyFont="1" applyFill="1" applyBorder="1" applyAlignment="1">
      <alignment horizontal="left" vertical="center" wrapText="1"/>
    </xf>
    <xf numFmtId="168" fontId="20" fillId="9" borderId="1" xfId="3" applyNumberFormat="1" applyFont="1" applyFill="1" applyBorder="1" applyAlignment="1">
      <alignment horizontal="left" vertical="center" wrapText="1"/>
    </xf>
    <xf numFmtId="168" fontId="20" fillId="9" borderId="5" xfId="3" applyNumberFormat="1" applyFont="1" applyFill="1" applyBorder="1" applyAlignment="1">
      <alignment horizontal="left" vertical="center" wrapText="1"/>
    </xf>
    <xf numFmtId="169" fontId="21" fillId="0" borderId="15" xfId="2" applyNumberFormat="1" applyFont="1" applyFill="1" applyBorder="1" applyAlignment="1">
      <alignment horizontal="center" vertical="center" wrapText="1"/>
    </xf>
    <xf numFmtId="170" fontId="13" fillId="4" borderId="5" xfId="0" applyNumberFormat="1" applyFont="1" applyFill="1" applyBorder="1" applyAlignment="1">
      <alignment vertical="center"/>
    </xf>
    <xf numFmtId="0" fontId="13" fillId="4" borderId="16" xfId="0" applyFont="1" applyFill="1" applyBorder="1" applyAlignment="1">
      <alignment vertical="center"/>
    </xf>
    <xf numFmtId="169" fontId="18" fillId="4" borderId="17" xfId="2" applyNumberFormat="1" applyFont="1" applyFill="1" applyBorder="1" applyAlignment="1">
      <alignment horizontal="center" vertical="center" wrapText="1"/>
    </xf>
    <xf numFmtId="169" fontId="18" fillId="4" borderId="18" xfId="2" applyNumberFormat="1" applyFont="1" applyFill="1" applyBorder="1" applyAlignment="1">
      <alignment horizontal="center" vertical="center" wrapText="1"/>
    </xf>
    <xf numFmtId="172" fontId="22" fillId="0" borderId="0" xfId="0" applyNumberFormat="1" applyFont="1" applyAlignment="1">
      <alignment vertical="center"/>
    </xf>
    <xf numFmtId="44" fontId="14" fillId="0" borderId="0" xfId="7" applyFont="1" applyAlignment="1">
      <alignment vertical="center"/>
    </xf>
    <xf numFmtId="0" fontId="18" fillId="5" borderId="19" xfId="2" applyFont="1" applyFill="1" applyBorder="1" applyAlignment="1">
      <alignment horizontal="center" vertical="center" wrapText="1"/>
    </xf>
    <xf numFmtId="167" fontId="19" fillId="2" borderId="20" xfId="1" applyNumberFormat="1" applyFont="1" applyFill="1" applyBorder="1" applyAlignment="1">
      <alignment horizontal="center" vertical="center"/>
    </xf>
    <xf numFmtId="167" fontId="11" fillId="2" borderId="21" xfId="1" applyNumberFormat="1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3" fontId="13" fillId="4" borderId="1" xfId="0" applyNumberFormat="1" applyFont="1" applyFill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1" fontId="10" fillId="0" borderId="22" xfId="0" applyNumberFormat="1" applyFont="1" applyBorder="1" applyAlignment="1">
      <alignment vertical="center"/>
    </xf>
    <xf numFmtId="166" fontId="10" fillId="0" borderId="22" xfId="0" applyNumberFormat="1" applyFont="1" applyBorder="1" applyAlignment="1">
      <alignment vertical="center"/>
    </xf>
    <xf numFmtId="173" fontId="13" fillId="4" borderId="1" xfId="0" applyNumberFormat="1" applyFont="1" applyFill="1" applyBorder="1" applyAlignment="1">
      <alignment vertical="center"/>
    </xf>
    <xf numFmtId="44" fontId="13" fillId="4" borderId="4" xfId="0" applyNumberFormat="1" applyFont="1" applyFill="1" applyBorder="1" applyAlignment="1">
      <alignment vertical="center"/>
    </xf>
    <xf numFmtId="44" fontId="13" fillId="4" borderId="1" xfId="0" applyNumberFormat="1" applyFont="1" applyFill="1" applyBorder="1" applyAlignment="1">
      <alignment vertical="center"/>
    </xf>
    <xf numFmtId="44" fontId="13" fillId="4" borderId="5" xfId="0" applyNumberFormat="1" applyFont="1" applyFill="1" applyBorder="1" applyAlignment="1">
      <alignment vertical="center"/>
    </xf>
    <xf numFmtId="170" fontId="18" fillId="4" borderId="18" xfId="2" applyNumberFormat="1" applyFont="1" applyFill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/>
    </xf>
    <xf numFmtId="3" fontId="13" fillId="4" borderId="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9" fontId="18" fillId="4" borderId="14" xfId="2" applyNumberFormat="1" applyFont="1" applyFill="1" applyBorder="1" applyAlignment="1">
      <alignment horizontal="center" vertical="center" wrapText="1"/>
    </xf>
    <xf numFmtId="0" fontId="19" fillId="2" borderId="20" xfId="1" applyNumberFormat="1" applyFont="1" applyFill="1" applyBorder="1" applyAlignment="1">
      <alignment horizontal="center" vertical="center"/>
    </xf>
    <xf numFmtId="172" fontId="21" fillId="0" borderId="14" xfId="2" applyNumberFormat="1" applyFont="1" applyFill="1" applyBorder="1" applyAlignment="1">
      <alignment horizontal="center" vertical="center" wrapText="1"/>
    </xf>
    <xf numFmtId="172" fontId="18" fillId="4" borderId="17" xfId="2" applyNumberFormat="1" applyFont="1" applyFill="1" applyBorder="1" applyAlignment="1">
      <alignment horizontal="center" vertical="center" wrapText="1"/>
    </xf>
    <xf numFmtId="0" fontId="24" fillId="0" borderId="0" xfId="5" applyNumberFormat="1" applyFont="1" applyAlignment="1">
      <alignment vertical="center"/>
    </xf>
    <xf numFmtId="174" fontId="10" fillId="0" borderId="1" xfId="0" applyNumberFormat="1" applyFont="1" applyBorder="1" applyAlignment="1">
      <alignment horizontal="center" vertical="center"/>
    </xf>
    <xf numFmtId="44" fontId="13" fillId="4" borderId="1" xfId="7" applyFont="1" applyFill="1" applyBorder="1" applyAlignment="1">
      <alignment horizontal="center" vertical="center"/>
    </xf>
    <xf numFmtId="49" fontId="13" fillId="2" borderId="0" xfId="2" applyNumberFormat="1" applyFont="1" applyFill="1" applyAlignment="1">
      <alignment horizontal="center" vertical="center"/>
    </xf>
    <xf numFmtId="0" fontId="10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164" fontId="26" fillId="0" borderId="0" xfId="4" applyFont="1" applyBorder="1" applyAlignment="1">
      <alignment vertical="center"/>
    </xf>
    <xf numFmtId="0" fontId="18" fillId="2" borderId="26" xfId="2" applyFont="1" applyFill="1" applyBorder="1" applyAlignment="1">
      <alignment horizontal="center" vertical="center" wrapText="1" readingOrder="1"/>
    </xf>
    <xf numFmtId="0" fontId="21" fillId="0" borderId="26" xfId="2" applyFont="1" applyFill="1" applyBorder="1" applyAlignment="1">
      <alignment horizontal="left" vertical="center" wrapText="1" readingOrder="1"/>
    </xf>
    <xf numFmtId="1" fontId="21" fillId="0" borderId="26" xfId="2" applyNumberFormat="1" applyFont="1" applyFill="1" applyBorder="1" applyAlignment="1">
      <alignment horizontal="center" vertical="center" readingOrder="1"/>
    </xf>
    <xf numFmtId="9" fontId="21" fillId="0" borderId="26" xfId="2" applyNumberFormat="1" applyFont="1" applyFill="1" applyBorder="1" applyAlignment="1">
      <alignment horizontal="center" vertical="center" wrapText="1" readingOrder="1"/>
    </xf>
    <xf numFmtId="9" fontId="10" fillId="0" borderId="0" xfId="2" applyNumberFormat="1" applyFont="1" applyAlignment="1">
      <alignment vertical="center"/>
    </xf>
    <xf numFmtId="170" fontId="21" fillId="0" borderId="26" xfId="2" applyNumberFormat="1" applyFont="1" applyFill="1" applyBorder="1" applyAlignment="1">
      <alignment horizontal="center" vertical="center" readingOrder="1"/>
    </xf>
    <xf numFmtId="44" fontId="10" fillId="0" borderId="0" xfId="2" applyNumberFormat="1" applyFont="1" applyAlignment="1">
      <alignment vertical="center"/>
    </xf>
    <xf numFmtId="44" fontId="21" fillId="0" borderId="26" xfId="2" applyNumberFormat="1" applyFont="1" applyFill="1" applyBorder="1" applyAlignment="1">
      <alignment horizontal="center" vertical="center" readingOrder="1"/>
    </xf>
    <xf numFmtId="170" fontId="21" fillId="0" borderId="26" xfId="2" applyNumberFormat="1" applyFont="1" applyFill="1" applyBorder="1" applyAlignment="1">
      <alignment horizontal="center" vertical="center" wrapText="1" readingOrder="1"/>
    </xf>
    <xf numFmtId="173" fontId="21" fillId="0" borderId="26" xfId="2" applyNumberFormat="1" applyFont="1" applyFill="1" applyBorder="1" applyAlignment="1">
      <alignment horizontal="center" vertical="center" wrapText="1" readingOrder="1"/>
    </xf>
    <xf numFmtId="0" fontId="25" fillId="0" borderId="0" xfId="2" applyFont="1" applyFill="1" applyAlignment="1">
      <alignment vertical="center"/>
    </xf>
    <xf numFmtId="169" fontId="21" fillId="0" borderId="26" xfId="2" applyNumberFormat="1" applyFont="1" applyFill="1" applyBorder="1" applyAlignment="1">
      <alignment horizontal="center" vertical="center" wrapText="1" readingOrder="1"/>
    </xf>
    <xf numFmtId="171" fontId="21" fillId="0" borderId="26" xfId="2" applyNumberFormat="1" applyFont="1" applyFill="1" applyBorder="1" applyAlignment="1">
      <alignment horizontal="center" vertical="center" wrapText="1" readingOrder="1"/>
    </xf>
    <xf numFmtId="0" fontId="18" fillId="6" borderId="1" xfId="2" applyFont="1" applyFill="1" applyBorder="1" applyAlignment="1">
      <alignment horizontal="left" vertical="center" wrapText="1" readingOrder="1"/>
    </xf>
    <xf numFmtId="169" fontId="18" fillId="6" borderId="1" xfId="2" applyNumberFormat="1" applyFont="1" applyFill="1" applyBorder="1" applyAlignment="1">
      <alignment horizontal="center" vertical="center" wrapText="1" readingOrder="1"/>
    </xf>
    <xf numFmtId="164" fontId="22" fillId="0" borderId="0" xfId="1" applyNumberFormat="1" applyFont="1" applyAlignment="1">
      <alignment vertical="center"/>
    </xf>
    <xf numFmtId="0" fontId="19" fillId="0" borderId="0" xfId="5" applyNumberFormat="1" applyFont="1" applyAlignment="1">
      <alignment vertical="center"/>
    </xf>
    <xf numFmtId="164" fontId="19" fillId="2" borderId="0" xfId="1" applyNumberFormat="1" applyFont="1" applyFill="1" applyAlignment="1">
      <alignment vertical="center"/>
    </xf>
    <xf numFmtId="1" fontId="9" fillId="0" borderId="0" xfId="1" applyNumberFormat="1" applyFont="1" applyAlignment="1">
      <alignment vertical="center"/>
    </xf>
    <xf numFmtId="164" fontId="22" fillId="0" borderId="0" xfId="1" applyNumberFormat="1" applyFont="1" applyAlignment="1">
      <alignment horizontal="left" vertical="center"/>
    </xf>
    <xf numFmtId="1" fontId="22" fillId="0" borderId="0" xfId="1" applyNumberFormat="1" applyFont="1" applyAlignment="1">
      <alignment vertical="center"/>
    </xf>
    <xf numFmtId="172" fontId="22" fillId="0" borderId="0" xfId="1" applyNumberFormat="1" applyFont="1" applyAlignment="1">
      <alignment vertical="center"/>
    </xf>
    <xf numFmtId="175" fontId="22" fillId="0" borderId="0" xfId="1" applyNumberFormat="1" applyFont="1" applyAlignment="1">
      <alignment horizontal="right" vertical="center"/>
    </xf>
    <xf numFmtId="166" fontId="22" fillId="0" borderId="0" xfId="1" applyNumberFormat="1" applyFont="1" applyAlignment="1">
      <alignment vertical="center"/>
    </xf>
    <xf numFmtId="167" fontId="22" fillId="0" borderId="0" xfId="1" applyNumberFormat="1" applyFont="1" applyAlignment="1">
      <alignment horizontal="center" vertical="center"/>
    </xf>
    <xf numFmtId="0" fontId="22" fillId="0" borderId="0" xfId="1" applyNumberFormat="1" applyFont="1" applyAlignment="1">
      <alignment horizontal="center" vertical="center"/>
    </xf>
    <xf numFmtId="166" fontId="22" fillId="0" borderId="0" xfId="1" applyNumberFormat="1" applyFont="1" applyAlignment="1">
      <alignment horizontal="left" vertical="center"/>
    </xf>
    <xf numFmtId="0" fontId="30" fillId="0" borderId="0" xfId="1" applyNumberFormat="1" applyFont="1" applyAlignment="1">
      <alignment vertical="center"/>
    </xf>
    <xf numFmtId="164" fontId="9" fillId="0" borderId="0" xfId="1" applyNumberFormat="1" applyFont="1" applyAlignment="1">
      <alignment horizontal="left" vertical="center" indent="1"/>
    </xf>
    <xf numFmtId="49" fontId="19" fillId="0" borderId="0" xfId="1" applyNumberFormat="1" applyFont="1" applyAlignment="1">
      <alignment vertical="center"/>
    </xf>
    <xf numFmtId="164" fontId="19" fillId="0" borderId="0" xfId="1" applyNumberFormat="1" applyFont="1" applyAlignment="1">
      <alignment vertical="center"/>
    </xf>
    <xf numFmtId="1" fontId="24" fillId="0" borderId="0" xfId="1" applyNumberFormat="1" applyFont="1" applyAlignment="1">
      <alignment vertical="center"/>
    </xf>
    <xf numFmtId="164" fontId="31" fillId="2" borderId="22" xfId="1" applyNumberFormat="1" applyFont="1" applyFill="1" applyBorder="1" applyAlignment="1">
      <alignment vertical="center"/>
    </xf>
    <xf numFmtId="49" fontId="31" fillId="2" borderId="0" xfId="1" applyNumberFormat="1" applyFont="1" applyFill="1" applyAlignment="1">
      <alignment vertical="center"/>
    </xf>
    <xf numFmtId="164" fontId="19" fillId="0" borderId="0" xfId="1" applyNumberFormat="1" applyFont="1" applyAlignment="1">
      <alignment horizontal="left" vertical="center"/>
    </xf>
    <xf numFmtId="172" fontId="19" fillId="0" borderId="0" xfId="1" applyNumberFormat="1" applyFont="1" applyAlignment="1">
      <alignment vertical="center"/>
    </xf>
    <xf numFmtId="175" fontId="19" fillId="0" borderId="0" xfId="1" applyNumberFormat="1" applyFont="1" applyAlignment="1">
      <alignment horizontal="right" vertical="center"/>
    </xf>
    <xf numFmtId="166" fontId="19" fillId="0" borderId="0" xfId="1" applyNumberFormat="1" applyFont="1" applyAlignment="1">
      <alignment vertical="center"/>
    </xf>
    <xf numFmtId="167" fontId="19" fillId="0" borderId="0" xfId="1" applyNumberFormat="1" applyFont="1" applyAlignment="1">
      <alignment horizontal="center" vertical="center"/>
    </xf>
    <xf numFmtId="0" fontId="19" fillId="0" borderId="0" xfId="1" applyNumberFormat="1" applyFont="1" applyAlignment="1">
      <alignment horizontal="center" vertical="center"/>
    </xf>
    <xf numFmtId="166" fontId="19" fillId="0" borderId="0" xfId="1" applyNumberFormat="1" applyFont="1" applyAlignment="1">
      <alignment horizontal="left" vertical="center"/>
    </xf>
    <xf numFmtId="164" fontId="24" fillId="0" borderId="0" xfId="1" applyNumberFormat="1" applyFont="1" applyAlignment="1">
      <alignment horizontal="left" vertical="center" indent="1"/>
    </xf>
    <xf numFmtId="0" fontId="25" fillId="0" borderId="0" xfId="0" applyFont="1" applyAlignment="1">
      <alignment vertical="center"/>
    </xf>
    <xf numFmtId="164" fontId="19" fillId="0" borderId="0" xfId="1" applyNumberFormat="1" applyFont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" fontId="11" fillId="0" borderId="1" xfId="1" applyNumberFormat="1" applyFont="1" applyBorder="1" applyAlignment="1">
      <alignment horizontal="center" vertical="center" wrapText="1"/>
    </xf>
    <xf numFmtId="164" fontId="11" fillId="0" borderId="4" xfId="1" applyNumberFormat="1" applyFont="1" applyBorder="1" applyAlignment="1">
      <alignment horizontal="center" vertical="center" wrapText="1"/>
    </xf>
    <xf numFmtId="164" fontId="19" fillId="0" borderId="1" xfId="1" applyNumberFormat="1" applyFont="1" applyBorder="1" applyAlignment="1">
      <alignment horizontal="center" vertical="center" wrapText="1"/>
    </xf>
    <xf numFmtId="49" fontId="19" fillId="0" borderId="1" xfId="1" applyNumberFormat="1" applyFont="1" applyBorder="1" applyAlignment="1">
      <alignment horizontal="center" vertical="center" wrapText="1"/>
    </xf>
    <xf numFmtId="1" fontId="15" fillId="0" borderId="1" xfId="6" applyNumberFormat="1" applyFont="1" applyBorder="1" applyAlignment="1">
      <alignment horizontal="center" vertical="center"/>
    </xf>
    <xf numFmtId="1" fontId="19" fillId="2" borderId="4" xfId="1" applyNumberFormat="1" applyFont="1" applyFill="1" applyBorder="1" applyAlignment="1">
      <alignment horizontal="center" vertical="center" wrapText="1"/>
    </xf>
    <xf numFmtId="172" fontId="19" fillId="0" borderId="1" xfId="1" applyNumberFormat="1" applyFont="1" applyBorder="1" applyAlignment="1">
      <alignment horizontal="center" vertical="center" wrapText="1"/>
    </xf>
    <xf numFmtId="175" fontId="19" fillId="0" borderId="1" xfId="1" applyNumberFormat="1" applyFont="1" applyBorder="1" applyAlignment="1">
      <alignment horizontal="center" vertical="center" wrapText="1"/>
    </xf>
    <xf numFmtId="166" fontId="19" fillId="0" borderId="1" xfId="1" applyNumberFormat="1" applyFont="1" applyFill="1" applyBorder="1" applyAlignment="1">
      <alignment horizontal="center" vertical="center" wrapText="1"/>
    </xf>
    <xf numFmtId="167" fontId="19" fillId="0" borderId="1" xfId="1" applyNumberFormat="1" applyFont="1" applyFill="1" applyBorder="1" applyAlignment="1">
      <alignment horizontal="center" vertical="center" wrapText="1"/>
    </xf>
    <xf numFmtId="0" fontId="19" fillId="0" borderId="1" xfId="1" applyNumberFormat="1" applyFont="1" applyFill="1" applyBorder="1" applyAlignment="1">
      <alignment horizontal="center" vertical="center" wrapText="1"/>
    </xf>
    <xf numFmtId="0" fontId="19" fillId="2" borderId="1" xfId="1" applyNumberFormat="1" applyFont="1" applyFill="1" applyBorder="1" applyAlignment="1">
      <alignment horizontal="center" vertical="center" wrapText="1"/>
    </xf>
    <xf numFmtId="167" fontId="13" fillId="13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6" fillId="0" borderId="0" xfId="6" applyNumberFormat="1" applyFont="1" applyAlignment="1">
      <alignment vertical="center"/>
    </xf>
    <xf numFmtId="44" fontId="22" fillId="0" borderId="1" xfId="9" applyNumberFormat="1" applyFont="1" applyFill="1" applyBorder="1" applyAlignment="1">
      <alignment horizontal="center" vertical="center"/>
    </xf>
    <xf numFmtId="1" fontId="14" fillId="0" borderId="1" xfId="6" applyNumberFormat="1" applyFont="1" applyBorder="1" applyAlignment="1">
      <alignment horizontal="center" vertical="center"/>
    </xf>
    <xf numFmtId="44" fontId="22" fillId="0" borderId="1" xfId="1" applyNumberFormat="1" applyFont="1" applyFill="1" applyBorder="1" applyAlignment="1">
      <alignment horizontal="left" vertical="center"/>
    </xf>
    <xf numFmtId="44" fontId="22" fillId="0" borderId="1" xfId="9" applyNumberFormat="1" applyFont="1" applyFill="1" applyBorder="1" applyAlignment="1">
      <alignment horizontal="left" vertical="center"/>
    </xf>
    <xf numFmtId="44" fontId="22" fillId="0" borderId="1" xfId="9" applyNumberFormat="1" applyFont="1" applyFill="1" applyBorder="1" applyAlignment="1">
      <alignment horizontal="left" vertical="center" indent="1"/>
    </xf>
    <xf numFmtId="3" fontId="20" fillId="6" borderId="1" xfId="0" applyNumberFormat="1" applyFont="1" applyFill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172" fontId="10" fillId="0" borderId="0" xfId="0" applyNumberFormat="1" applyFont="1" applyAlignment="1">
      <alignment vertical="center"/>
    </xf>
    <xf numFmtId="175" fontId="10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left" vertical="center"/>
    </xf>
    <xf numFmtId="0" fontId="30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14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44" fontId="31" fillId="0" borderId="1" xfId="9" applyNumberFormat="1" applyFont="1" applyFill="1" applyBorder="1" applyAlignment="1">
      <alignment horizontal="left" vertical="center"/>
    </xf>
    <xf numFmtId="44" fontId="31" fillId="0" borderId="1" xfId="1" applyNumberFormat="1" applyFont="1" applyFill="1" applyBorder="1" applyAlignment="1">
      <alignment horizontal="left" vertical="center"/>
    </xf>
    <xf numFmtId="44" fontId="31" fillId="0" borderId="1" xfId="9" applyNumberFormat="1" applyFont="1" applyFill="1" applyBorder="1" applyAlignment="1">
      <alignment horizontal="left" vertical="center" indent="1"/>
    </xf>
    <xf numFmtId="3" fontId="32" fillId="0" borderId="1" xfId="0" applyNumberFormat="1" applyFont="1" applyFill="1" applyBorder="1" applyAlignment="1">
      <alignment horizontal="center" vertical="center"/>
    </xf>
    <xf numFmtId="2" fontId="31" fillId="0" borderId="0" xfId="6" applyNumberFormat="1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167" fontId="13" fillId="1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" fontId="33" fillId="0" borderId="1" xfId="6" applyNumberFormat="1" applyFont="1" applyBorder="1" applyAlignment="1">
      <alignment horizontal="center" vertical="center"/>
    </xf>
    <xf numFmtId="176" fontId="11" fillId="0" borderId="4" xfId="1" applyNumberFormat="1" applyFont="1" applyBorder="1" applyAlignment="1">
      <alignment horizontal="center" vertical="center" wrapText="1"/>
    </xf>
    <xf numFmtId="176" fontId="14" fillId="0" borderId="1" xfId="6" applyNumberFormat="1" applyFont="1" applyBorder="1" applyAlignment="1">
      <alignment horizontal="center" vertical="center"/>
    </xf>
    <xf numFmtId="176" fontId="31" fillId="0" borderId="1" xfId="6" applyNumberFormat="1" applyFont="1" applyFill="1" applyBorder="1" applyAlignment="1">
      <alignment horizontal="center" vertical="center"/>
    </xf>
    <xf numFmtId="10" fontId="22" fillId="0" borderId="0" xfId="1" applyNumberFormat="1" applyFont="1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0" fontId="19" fillId="0" borderId="1" xfId="1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3" fillId="0" borderId="1" xfId="0" applyNumberFormat="1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10" fillId="0" borderId="0" xfId="0" applyFont="1" applyBorder="1" applyAlignment="1">
      <alignment vertical="center"/>
    </xf>
    <xf numFmtId="164" fontId="22" fillId="0" borderId="0" xfId="1" applyNumberFormat="1" applyFont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0" xfId="5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76" fontId="19" fillId="0" borderId="0" xfId="5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34" fillId="0" borderId="0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wrapText="1" indent="1"/>
    </xf>
    <xf numFmtId="0" fontId="32" fillId="0" borderId="0" xfId="0" applyFont="1">
      <alignment vertical="center"/>
    </xf>
    <xf numFmtId="177" fontId="36" fillId="0" borderId="0" xfId="0" applyNumberFormat="1" applyFont="1" applyBorder="1">
      <alignment vertical="center"/>
    </xf>
    <xf numFmtId="14" fontId="36" fillId="0" borderId="0" xfId="0" applyNumberFormat="1" applyFont="1">
      <alignment vertical="center"/>
    </xf>
    <xf numFmtId="3" fontId="20" fillId="0" borderId="1" xfId="0" applyNumberFormat="1" applyFont="1" applyFill="1" applyBorder="1" applyAlignment="1">
      <alignment horizontal="center" vertical="center"/>
    </xf>
    <xf numFmtId="178" fontId="3" fillId="0" borderId="0" xfId="0" applyNumberFormat="1" applyFont="1">
      <alignment vertical="center"/>
    </xf>
    <xf numFmtId="179" fontId="3" fillId="0" borderId="0" xfId="0" applyNumberFormat="1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25" fillId="0" borderId="0" xfId="0" applyNumberFormat="1" applyFont="1" applyAlignment="1">
      <alignment horizontal="center" vertical="center"/>
    </xf>
    <xf numFmtId="0" fontId="25" fillId="12" borderId="0" xfId="2" applyFont="1" applyFill="1" applyAlignment="1">
      <alignment horizontal="center" vertical="center" wrapText="1"/>
    </xf>
    <xf numFmtId="0" fontId="25" fillId="12" borderId="0" xfId="2" applyFont="1" applyFill="1" applyAlignment="1">
      <alignment horizontal="center" vertical="center"/>
    </xf>
    <xf numFmtId="0" fontId="25" fillId="12" borderId="0" xfId="2" quotePrefix="1" applyFont="1" applyFill="1" applyAlignment="1">
      <alignment horizontal="center" vertical="center" wrapText="1"/>
    </xf>
    <xf numFmtId="0" fontId="27" fillId="12" borderId="0" xfId="2" applyFont="1" applyFill="1" applyAlignment="1">
      <alignment horizontal="center" vertical="center" wrapText="1"/>
    </xf>
    <xf numFmtId="0" fontId="27" fillId="12" borderId="0" xfId="2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 indent="3"/>
    </xf>
    <xf numFmtId="0" fontId="17" fillId="2" borderId="8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23" fillId="10" borderId="0" xfId="0" applyFont="1" applyFill="1" applyAlignment="1">
      <alignment horizontal="left" vertical="center" indent="3"/>
    </xf>
    <xf numFmtId="0" fontId="17" fillId="7" borderId="23" xfId="0" applyFont="1" applyFill="1" applyBorder="1" applyAlignment="1">
      <alignment horizontal="center" vertical="center"/>
    </xf>
    <xf numFmtId="0" fontId="17" fillId="7" borderId="24" xfId="0" applyFont="1" applyFill="1" applyBorder="1" applyAlignment="1">
      <alignment horizontal="center" vertical="center"/>
    </xf>
    <xf numFmtId="0" fontId="17" fillId="7" borderId="25" xfId="0" applyFont="1" applyFill="1" applyBorder="1" applyAlignment="1">
      <alignment horizontal="center" vertical="center"/>
    </xf>
    <xf numFmtId="0" fontId="23" fillId="11" borderId="0" xfId="0" applyFont="1" applyFill="1" applyAlignment="1">
      <alignment horizontal="left" vertical="center" indent="3"/>
    </xf>
    <xf numFmtId="164" fontId="19" fillId="2" borderId="8" xfId="1" applyNumberFormat="1" applyFont="1" applyFill="1" applyBorder="1" applyAlignment="1">
      <alignment horizontal="center" vertical="center"/>
    </xf>
    <xf numFmtId="164" fontId="19" fillId="2" borderId="6" xfId="1" applyNumberFormat="1" applyFont="1" applyFill="1" applyBorder="1" applyAlignment="1">
      <alignment horizontal="center" vertical="center"/>
    </xf>
    <xf numFmtId="164" fontId="19" fillId="2" borderId="9" xfId="1" applyNumberFormat="1" applyFont="1" applyFill="1" applyBorder="1" applyAlignment="1">
      <alignment horizontal="center" vertical="center"/>
    </xf>
    <xf numFmtId="164" fontId="19" fillId="7" borderId="8" xfId="1" applyNumberFormat="1" applyFont="1" applyFill="1" applyBorder="1" applyAlignment="1">
      <alignment horizontal="center" vertical="center" wrapText="1"/>
    </xf>
    <xf numFmtId="164" fontId="19" fillId="7" borderId="6" xfId="1" applyNumberFormat="1" applyFont="1" applyFill="1" applyBorder="1" applyAlignment="1">
      <alignment horizontal="center" vertical="center" wrapText="1"/>
    </xf>
    <xf numFmtId="164" fontId="19" fillId="7" borderId="9" xfId="1" applyNumberFormat="1" applyFont="1" applyFill="1" applyBorder="1" applyAlignment="1">
      <alignment horizontal="center" vertical="center" wrapText="1"/>
    </xf>
    <xf numFmtId="1" fontId="19" fillId="2" borderId="8" xfId="1" applyNumberFormat="1" applyFont="1" applyFill="1" applyBorder="1" applyAlignment="1">
      <alignment horizontal="center" vertical="center"/>
    </xf>
    <xf numFmtId="1" fontId="19" fillId="2" borderId="6" xfId="1" applyNumberFormat="1" applyFont="1" applyFill="1" applyBorder="1" applyAlignment="1">
      <alignment horizontal="center" vertical="center"/>
    </xf>
    <xf numFmtId="1" fontId="19" fillId="2" borderId="9" xfId="1" applyNumberFormat="1" applyFont="1" applyFill="1" applyBorder="1" applyAlignment="1">
      <alignment horizontal="center" vertical="center"/>
    </xf>
    <xf numFmtId="0" fontId="19" fillId="2" borderId="1" xfId="1" applyNumberFormat="1" applyFont="1" applyFill="1" applyBorder="1" applyAlignment="1">
      <alignment horizontal="center" vertical="center"/>
    </xf>
    <xf numFmtId="167" fontId="13" fillId="13" borderId="27" xfId="0" applyNumberFormat="1" applyFont="1" applyFill="1" applyBorder="1" applyAlignment="1">
      <alignment horizontal="center" vertical="center" wrapText="1"/>
    </xf>
    <xf numFmtId="167" fontId="13" fillId="13" borderId="28" xfId="0" applyNumberFormat="1" applyFont="1" applyFill="1" applyBorder="1" applyAlignment="1">
      <alignment horizontal="center" vertical="center"/>
    </xf>
    <xf numFmtId="167" fontId="13" fillId="13" borderId="29" xfId="0" applyNumberFormat="1" applyFont="1" applyFill="1" applyBorder="1" applyAlignment="1">
      <alignment horizontal="center" vertical="center"/>
    </xf>
  </cellXfs>
  <cellStyles count="10">
    <cellStyle name="Comma" xfId="6" builtinId="3"/>
    <cellStyle name="Comma 10 10" xfId="3" xr:uid="{00000000-0005-0000-0000-000000000000}"/>
    <cellStyle name="Currency" xfId="7" builtinId="4"/>
    <cellStyle name="Normal" xfId="0" builtinId="0"/>
    <cellStyle name="Normal 18 2 2" xfId="1" xr:uid="{00000000-0005-0000-0000-000002000000}"/>
    <cellStyle name="Normal 18 2 2 3 2" xfId="9" xr:uid="{00000000-0005-0000-0000-000003000000}"/>
    <cellStyle name="Normal 18 2 3" xfId="4" xr:uid="{00000000-0005-0000-0000-000004000000}"/>
    <cellStyle name="Normal 18 3" xfId="5" xr:uid="{00000000-0005-0000-0000-000005000000}"/>
    <cellStyle name="Normal 2 73" xfId="2" xr:uid="{00000000-0005-0000-0000-000006000000}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6600"/>
              </a:solidFill>
            </c:spPr>
            <c:extLst>
              <c:ext xmlns:c16="http://schemas.microsoft.com/office/drawing/2014/chart" uri="{C3380CC4-5D6E-409C-BE32-E72D297353CC}">
                <c16:uniqueId val="{00000001-EBA7-44CD-AD2E-079875754AD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EBA7-44CD-AD2E-079875754AD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EBA7-44CD-AD2E-079875754AD3}"/>
              </c:ext>
            </c:extLst>
          </c:dPt>
          <c:dLbls>
            <c:dLbl>
              <c:idx val="0"/>
              <c:layout>
                <c:manualLayout>
                  <c:x val="-2.2129107535967794E-3"/>
                  <c:y val="0.58107846930715568"/>
                </c:manualLayout>
              </c:layout>
              <c:tx>
                <c:rich>
                  <a:bodyPr/>
                  <a:lstStyle/>
                  <a:p>
                    <a:fld id="{E06C86F1-D03A-4A42-9827-870ADA59A033}" type="CATEGORYNAME">
                      <a:rPr lang="en-US" sz="700" baseline="0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sz="700" baseline="0"/>
                      <a:t>, </a:t>
                    </a:r>
                    <a:fld id="{CC77DFF4-A52C-4CE3-9050-C0C1284D03A1}" type="VALUE">
                      <a:rPr lang="en-US" sz="700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r>
                      <a:rPr lang="en-US" sz="700" baseline="0">
                        <a:solidFill>
                          <a:schemeClr val="tx1"/>
                        </a:solidFill>
                      </a:rPr>
                      <a:t>, </a:t>
                    </a:r>
                    <a:fld id="{5395E987-929C-4BB7-9058-BFE1D4A24E0D}" type="PERCENTAGE">
                      <a:rPr lang="en-US" sz="700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sz="700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BA7-44CD-AD2E-079875754AD3}"/>
                </c:ext>
              </c:extLst>
            </c:dLbl>
            <c:dLbl>
              <c:idx val="1"/>
              <c:layout>
                <c:manualLayout>
                  <c:x val="-3.095131474418638E-2"/>
                  <c:y val="0.31480844474413422"/>
                </c:manualLayout>
              </c:layout>
              <c:spPr/>
              <c:txPr>
                <a:bodyPr/>
                <a:lstStyle/>
                <a:p>
                  <a:pPr>
                    <a:defRPr sz="700"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A7-44CD-AD2E-079875754AD3}"/>
                </c:ext>
              </c:extLst>
            </c:dLbl>
            <c:dLbl>
              <c:idx val="2"/>
              <c:layout>
                <c:manualLayout>
                  <c:x val="-3.981758857347286E-2"/>
                  <c:y val="0.45292126596977084"/>
                </c:manualLayout>
              </c:layout>
              <c:tx>
                <c:rich>
                  <a:bodyPr/>
                  <a:lstStyle/>
                  <a:p>
                    <a:fld id="{D63AD70A-4BC3-4AB6-9D9E-4F580C6AC595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ECFF2D56-9165-47BA-AB26-69E12A6DDA26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EA42B4DB-CF38-4A00-88DE-CA5E1661A656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BA7-44CD-AD2E-079875754AD3}"/>
                </c:ext>
              </c:extLst>
            </c:dLbl>
            <c:dLbl>
              <c:idx val="3"/>
              <c:layout>
                <c:manualLayout>
                  <c:x val="2.2111689899181491E-3"/>
                  <c:y val="0.15997512071645464"/>
                </c:manualLayout>
              </c:layout>
              <c:tx>
                <c:rich>
                  <a:bodyPr/>
                  <a:lstStyle/>
                  <a:p>
                    <a:fld id="{90EE7E13-2FD4-4583-9C82-3F3B96B89532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, </a:t>
                    </a:r>
                    <a:fld id="{EAD4B1B7-3E26-4ED3-990C-0DEA0F0115FF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1D543001-0EBD-4C7A-9A50-C7EE8A21ADEA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BA7-44CD-AD2E-079875754A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'3. RFQ Charts'!$B$96:$B$99</c:f>
              <c:strCache>
                <c:ptCount val="4"/>
                <c:pt idx="0">
                  <c:v>Awarded Tool &amp; Part (New)</c:v>
                </c:pt>
                <c:pt idx="1">
                  <c:v>Awarded Tool &amp; Part (Replacement)</c:v>
                </c:pt>
                <c:pt idx="2">
                  <c:v>Lost</c:v>
                </c:pt>
                <c:pt idx="3">
                  <c:v>Pending</c:v>
                </c:pt>
              </c:strCache>
            </c:strRef>
          </c:cat>
          <c:val>
            <c:numRef>
              <c:f>'3. RFQ Charts'!$O$96:$O$99</c:f>
              <c:numCache>
                <c:formatCode>_("$"* #,##0.0_);_("$"* \(#,##0.0\);_("$"*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A7-44CD-AD2E-079875754AD3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7531275291843"/>
          <c:y val="0.10386638651991657"/>
          <c:w val="0.37873860952954352"/>
          <c:h val="0.87316185960311399"/>
        </c:manualLayout>
      </c:layout>
      <c:pieChart>
        <c:varyColors val="1"/>
        <c:ser>
          <c:idx val="0"/>
          <c:order val="0"/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7557-4238-9B51-894E018CC65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7557-4238-9B51-894E018CC65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2-7557-4238-9B51-894E018CC657}"/>
              </c:ext>
            </c:extLst>
          </c:dPt>
          <c:dLbls>
            <c:dLbl>
              <c:idx val="0"/>
              <c:layout>
                <c:manualLayout>
                  <c:x val="0.18594656813852231"/>
                  <c:y val="-4.882535447270566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57-4238-9B51-894E018CC657}"/>
                </c:ext>
              </c:extLst>
            </c:dLbl>
            <c:dLbl>
              <c:idx val="1"/>
              <c:layout>
                <c:manualLayout>
                  <c:x val="0.11306051488712009"/>
                  <c:y val="0.523210870485444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57-4238-9B51-894E018CC657}"/>
                </c:ext>
              </c:extLst>
            </c:dLbl>
            <c:dLbl>
              <c:idx val="2"/>
              <c:layout>
                <c:manualLayout>
                  <c:x val="0.15520641004671967"/>
                  <c:y val="0.142323182389490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57-4238-9B51-894E018CC657}"/>
                </c:ext>
              </c:extLst>
            </c:dLbl>
            <c:dLbl>
              <c:idx val="3"/>
              <c:layout>
                <c:manualLayout>
                  <c:x val="0.25625884225891965"/>
                  <c:y val="4.8550646476226353E-2"/>
                </c:manualLayout>
              </c:layout>
              <c:spPr/>
              <c:txPr>
                <a:bodyPr/>
                <a:lstStyle/>
                <a:p>
                  <a:pPr>
                    <a:defRPr sz="6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57-4238-9B51-894E018CC657}"/>
                </c:ext>
              </c:extLst>
            </c:dLbl>
            <c:dLbl>
              <c:idx val="4"/>
              <c:layout>
                <c:manualLayout>
                  <c:x val="0.13875556584800275"/>
                  <c:y val="0.247200699446314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57-4238-9B51-894E018CC657}"/>
                </c:ext>
              </c:extLst>
            </c:dLbl>
            <c:dLbl>
              <c:idx val="5"/>
              <c:layout>
                <c:manualLayout>
                  <c:x val="0.13706243345390487"/>
                  <c:y val="0.404465324714302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57-4238-9B51-894E018CC657}"/>
                </c:ext>
              </c:extLst>
            </c:dLbl>
            <c:dLbl>
              <c:idx val="6"/>
              <c:layout>
                <c:manualLayout>
                  <c:x val="0.13603694442260092"/>
                  <c:y val="-0.10170908781629302"/>
                </c:manualLayout>
              </c:layout>
              <c:tx>
                <c:rich>
                  <a:bodyPr/>
                  <a:lstStyle/>
                  <a:p>
                    <a:pPr>
                      <a:defRPr sz="600">
                        <a:solidFill>
                          <a:schemeClr val="bg1"/>
                        </a:solidFill>
                      </a:defRPr>
                    </a:pPr>
                    <a:fld id="{C755A701-B364-456A-9A9A-C9D93E52F47F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973A0CBF-879E-42D0-BD05-C656A5FFDF4E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E69AC393-F59D-41AD-B456-97210D5EE53E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557-4238-9B51-894E018CC657}"/>
                </c:ext>
              </c:extLst>
            </c:dLbl>
            <c:dLbl>
              <c:idx val="7"/>
              <c:layout>
                <c:manualLayout>
                  <c:x val="0.12515268151693601"/>
                  <c:y val="-0.1886184859907068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57-4238-9B51-894E018CC657}"/>
                </c:ext>
              </c:extLst>
            </c:dLbl>
            <c:dLbl>
              <c:idx val="8"/>
              <c:layout>
                <c:manualLayout>
                  <c:x val="8.8286895571499227E-2"/>
                  <c:y val="-0.283687330812624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57-4238-9B51-894E018CC6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'3. RFQ Charts'!$B$123:$B$131</c:f>
              <c:strCache>
                <c:ptCount val="9"/>
                <c:pt idx="0">
                  <c:v> AUTOMOTIVE </c:v>
                </c:pt>
                <c:pt idx="1">
                  <c:v> NETWORKING &amp; ENTERPRISE SERVERS </c:v>
                </c:pt>
                <c:pt idx="2">
                  <c:v> CONSUMER ELECTRONICS </c:v>
                </c:pt>
                <c:pt idx="3">
                  <c:v> INDUSTRIAL PRODUCTS </c:v>
                </c:pt>
                <c:pt idx="4">
                  <c:v> IMAGING &amp; PRINTING </c:v>
                </c:pt>
                <c:pt idx="5">
                  <c:v> MASS STORAGE DEVICES </c:v>
                </c:pt>
                <c:pt idx="6">
                  <c:v> LIFE SCIENCES &amp; MEDICAL </c:v>
                </c:pt>
                <c:pt idx="7">
                  <c:v> TELECOMMUNICATION </c:v>
                </c:pt>
                <c:pt idx="8">
                  <c:v> OTHERS </c:v>
                </c:pt>
              </c:strCache>
            </c:strRef>
          </c:cat>
          <c:val>
            <c:numRef>
              <c:f>'3. RFQ Charts'!$O$123:$O$131</c:f>
              <c:numCache>
                <c:formatCode>"$"#,##0.00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57-4238-9B51-894E018CC65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7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1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6396959000812"/>
          <c:y val="0.17291532385592526"/>
          <c:w val="0.44886066045367229"/>
          <c:h val="0.77169071125522026"/>
        </c:manualLayout>
      </c:layout>
      <c:pie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10559789367621E-2"/>
          <c:y val="7.3480912320492489E-2"/>
          <c:w val="0.97437888042126475"/>
          <c:h val="0.65864266379211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 RFQ Charts'!$B$19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0000CC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RFQ Charts'!$C$18:$N$18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'3. RFQ Charts'!$C$19:$N$19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2-4827-9ABB-26324C773819}"/>
            </c:ext>
          </c:extLst>
        </c:ser>
        <c:ser>
          <c:idx val="1"/>
          <c:order val="1"/>
          <c:tx>
            <c:strRef>
              <c:f>'3. RFQ Charts'!$B$20</c:f>
              <c:strCache>
                <c:ptCount val="1"/>
                <c:pt idx="0">
                  <c:v>Awarded</c:v>
                </c:pt>
              </c:strCache>
            </c:strRef>
          </c:tx>
          <c:spPr>
            <a:solidFill>
              <a:srgbClr val="0066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RFQ Charts'!$C$18:$N$18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'3. RFQ Charts'!$C$20:$N$20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2-4827-9ABB-26324C77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107048"/>
        <c:axId val="472098816"/>
      </c:barChart>
      <c:catAx>
        <c:axId val="47210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098816"/>
        <c:crosses val="autoZero"/>
        <c:auto val="1"/>
        <c:lblAlgn val="ctr"/>
        <c:lblOffset val="100"/>
        <c:noMultiLvlLbl val="0"/>
      </c:catAx>
      <c:valAx>
        <c:axId val="47209881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72107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1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RFQ Charts'!$Q$19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0000CC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RFQ Charts'!$R$18:$W$18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'3. RFQ Charts'!$R$19:$W$19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7-43DD-B48C-2BB23E60F7B2}"/>
            </c:ext>
          </c:extLst>
        </c:ser>
        <c:ser>
          <c:idx val="1"/>
          <c:order val="1"/>
          <c:tx>
            <c:strRef>
              <c:f>'3. RFQ Charts'!$Q$20</c:f>
              <c:strCache>
                <c:ptCount val="1"/>
                <c:pt idx="0">
                  <c:v>Awarded</c:v>
                </c:pt>
              </c:strCache>
            </c:strRef>
          </c:tx>
          <c:spPr>
            <a:solidFill>
              <a:srgbClr val="0066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RFQ Charts'!$R$18:$W$18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'3. RFQ Charts'!$R$20:$W$20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7-43DD-B48C-2BB23E60F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100384"/>
        <c:axId val="472107440"/>
      </c:barChart>
      <c:catAx>
        <c:axId val="47210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107440"/>
        <c:crosses val="autoZero"/>
        <c:auto val="1"/>
        <c:lblAlgn val="ctr"/>
        <c:lblOffset val="100"/>
        <c:noMultiLvlLbl val="0"/>
      </c:catAx>
      <c:valAx>
        <c:axId val="472107440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72100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1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RFQ Charts'!$Z$19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0000CC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RFQ Charts'!$AA$18:$AF$18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'3. RFQ Charts'!$AA$19:$AF$19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A-4CDF-8284-A51B0DE2D6C9}"/>
            </c:ext>
          </c:extLst>
        </c:ser>
        <c:ser>
          <c:idx val="1"/>
          <c:order val="1"/>
          <c:tx>
            <c:strRef>
              <c:f>'3. RFQ Charts'!$Z$20</c:f>
              <c:strCache>
                <c:ptCount val="1"/>
                <c:pt idx="0">
                  <c:v>Awarded</c:v>
                </c:pt>
              </c:strCache>
            </c:strRef>
          </c:tx>
          <c:spPr>
            <a:solidFill>
              <a:srgbClr val="0066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RFQ Charts'!$AA$18:$AF$18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'3. RFQ Charts'!$AA$20:$AF$20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A-4CDF-8284-A51B0DE2D6C9}"/>
            </c:ext>
          </c:extLst>
        </c:ser>
        <c:ser>
          <c:idx val="2"/>
          <c:order val="2"/>
          <c:tx>
            <c:strRef>
              <c:f>'3. RFQ Charts'!$Z$21</c:f>
              <c:strCache>
                <c:ptCount val="1"/>
                <c:pt idx="0">
                  <c:v>Lost</c:v>
                </c:pt>
              </c:strCache>
            </c:strRef>
          </c:tx>
          <c:invertIfNegative val="0"/>
          <c:cat>
            <c:strRef>
              <c:f>'3. RFQ Charts'!$AA$18:$AF$18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'3. RFQ Charts'!$AA$21:$AF$21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A-4CDF-8284-A51B0DE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102344"/>
        <c:axId val="472101952"/>
      </c:barChart>
      <c:catAx>
        <c:axId val="47210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101952"/>
        <c:crosses val="autoZero"/>
        <c:auto val="1"/>
        <c:lblAlgn val="ctr"/>
        <c:lblOffset val="100"/>
        <c:noMultiLvlLbl val="0"/>
      </c:catAx>
      <c:valAx>
        <c:axId val="47210195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72102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1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0066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52F5-4010-9BF4-DBB72204F76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52F5-4010-9BF4-DBB72204F762}"/>
              </c:ext>
            </c:extLst>
          </c:dPt>
          <c:dLbls>
            <c:dLbl>
              <c:idx val="0"/>
              <c:layout>
                <c:manualLayout>
                  <c:x val="5.5944219240537671E-3"/>
                  <c:y val="0.1423894692255836"/>
                </c:manualLayout>
              </c:layout>
              <c:tx>
                <c:rich>
                  <a:bodyPr/>
                  <a:lstStyle/>
                  <a:p>
                    <a:fld id="{608DD8A7-A36B-410D-A24B-335FE52829B7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D8AA5297-CBED-4715-9959-0C33DF7FC44E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2F5-4010-9BF4-DBB72204F762}"/>
                </c:ext>
              </c:extLst>
            </c:dLbl>
            <c:dLbl>
              <c:idx val="1"/>
              <c:layout>
                <c:manualLayout>
                  <c:x val="0.17429945258597984"/>
                  <c:y val="0.2506789790183924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F5-4010-9BF4-DBB72204F762}"/>
                </c:ext>
              </c:extLst>
            </c:dLbl>
            <c:dLbl>
              <c:idx val="2"/>
              <c:layout>
                <c:manualLayout>
                  <c:x val="8.3922937746718478E-3"/>
                  <c:y val="0.30747514511731683"/>
                </c:manualLayout>
              </c:layout>
              <c:tx>
                <c:rich>
                  <a:bodyPr/>
                  <a:lstStyle/>
                  <a:p>
                    <a:fld id="{772B3274-192E-48E0-9622-8631D84039E4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A1718394-5FE3-48D0-BD77-5C204A8DDD61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70423142732327"/>
                      <c:h val="7.919855867034952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2F5-4010-9BF4-DBB72204F762}"/>
                </c:ext>
              </c:extLst>
            </c:dLbl>
            <c:dLbl>
              <c:idx val="3"/>
              <c:layout>
                <c:manualLayout>
                  <c:x val="5.5944219240536648E-3"/>
                  <c:y val="0.44479949052337686"/>
                </c:manualLayout>
              </c:layout>
              <c:tx>
                <c:rich>
                  <a:bodyPr/>
                  <a:lstStyle/>
                  <a:p>
                    <a:fld id="{F440F0D8-E9B7-4150-BCE1-0680AA3AB795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2C9A3977-DF3B-4A92-8469-9CAC74AF7984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2F5-4010-9BF4-DBB72204F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'3. RFQ Charts'!$B$44:$B$47</c:f>
              <c:strCache>
                <c:ptCount val="4"/>
                <c:pt idx="0">
                  <c:v>Awarded Tool (New)</c:v>
                </c:pt>
                <c:pt idx="1">
                  <c:v>Awarded Tool (Replacement)</c:v>
                </c:pt>
                <c:pt idx="2">
                  <c:v>Lost</c:v>
                </c:pt>
                <c:pt idx="3">
                  <c:v>Pending</c:v>
                </c:pt>
              </c:strCache>
            </c:strRef>
          </c:cat>
          <c:val>
            <c:numRef>
              <c:f>'3. RFQ Charts'!$O$44:$O$47</c:f>
              <c:numCache>
                <c:formatCode>_("$"* #,##0.0_);_("$"* \(#,##0.0\);_("$"*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F5-4010-9BF4-DBB72204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1">
          <a:solidFill>
            <a:schemeClr val="bg1"/>
          </a:solidFill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0066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CE0D-4AF5-A357-4542804A989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CE0D-4AF5-A357-4542804A9894}"/>
              </c:ext>
            </c:extLst>
          </c:dPt>
          <c:dLbls>
            <c:dLbl>
              <c:idx val="0"/>
              <c:layout>
                <c:manualLayout>
                  <c:x val="-5.5097818655021065E-2"/>
                  <c:y val="0.52453180818406786"/>
                </c:manualLayout>
              </c:layout>
              <c:tx>
                <c:rich>
                  <a:bodyPr/>
                  <a:lstStyle/>
                  <a:p>
                    <a:pPr>
                      <a:defRPr sz="800" b="1">
                        <a:solidFill>
                          <a:schemeClr val="bg1"/>
                        </a:solidFill>
                      </a:defRPr>
                    </a:pPr>
                    <a:fld id="{950C804F-B132-4A5B-9608-AA0B9CC518AE}" type="CATEGORYNAME">
                      <a:rPr lang="en-US" b="1" i="0" baseline="0">
                        <a:solidFill>
                          <a:schemeClr val="tx1"/>
                        </a:solidFill>
                      </a:rPr>
                      <a:pPr>
                        <a:defRPr sz="800" b="1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</a:t>
                    </a:r>
                    <a:r>
                      <a:rPr lang="en-US" baseline="0"/>
                      <a:t> </a:t>
                    </a:r>
                    <a:fld id="{80C3AD7C-3403-4266-B0A4-AE6AE630B919}" type="VALU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8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E0D-4AF5-A357-4542804A9894}"/>
                </c:ext>
              </c:extLst>
            </c:dLbl>
            <c:dLbl>
              <c:idx val="1"/>
              <c:layout>
                <c:manualLayout>
                  <c:x val="6.9631002007102052E-2"/>
                  <c:y val="0.1377880488462386"/>
                </c:manualLayout>
              </c:layout>
              <c:tx>
                <c:rich>
                  <a:bodyPr/>
                  <a:lstStyle/>
                  <a:p>
                    <a:fld id="{F2ECDE51-B150-4B56-B293-E11228965A46}" type="CATEGORYNAME">
                      <a:rPr lang="en-US" b="1" i="0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EE207296-C4E0-4C30-8792-FC077BA1951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E0D-4AF5-A357-4542804A9894}"/>
                </c:ext>
              </c:extLst>
            </c:dLbl>
            <c:dLbl>
              <c:idx val="2"/>
              <c:layout>
                <c:manualLayout>
                  <c:x val="-9.2436974789915971E-2"/>
                  <c:y val="0.30070914369938184"/>
                </c:manualLayout>
              </c:layout>
              <c:tx>
                <c:rich>
                  <a:bodyPr/>
                  <a:lstStyle/>
                  <a:p>
                    <a:pPr>
                      <a:defRPr sz="800" b="1">
                        <a:solidFill>
                          <a:schemeClr val="bg1"/>
                        </a:solidFill>
                      </a:defRPr>
                    </a:pPr>
                    <a:fld id="{E4071DEC-7758-4EC9-B456-3A7609093B4C}" type="CATEGORYNAME">
                      <a:rPr lang="en-US" b="1" i="0" baseline="0">
                        <a:solidFill>
                          <a:sysClr val="windowText" lastClr="000000"/>
                        </a:solidFill>
                      </a:rPr>
                      <a:pPr>
                        <a:defRPr sz="800" b="1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b="1" i="0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62B36634-EDAD-4BAB-B67B-D6C48B2A296D}" type="VALUE">
                      <a:rPr lang="en-US" b="1" i="0" baseline="0">
                        <a:solidFill>
                          <a:sysClr val="windowText" lastClr="000000"/>
                        </a:solidFill>
                      </a:rPr>
                      <a:pPr>
                        <a:defRPr sz="8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="1" i="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E0D-4AF5-A357-4542804A9894}"/>
                </c:ext>
              </c:extLst>
            </c:dLbl>
            <c:dLbl>
              <c:idx val="3"/>
              <c:layout>
                <c:manualLayout>
                  <c:x val="0.12345089216789078"/>
                  <c:y val="0.36935577507105788"/>
                </c:manualLayout>
              </c:layout>
              <c:tx>
                <c:rich>
                  <a:bodyPr/>
                  <a:lstStyle/>
                  <a:p>
                    <a:pPr>
                      <a:defRPr sz="800" b="0" i="0" baseline="0">
                        <a:solidFill>
                          <a:schemeClr val="bg1"/>
                        </a:solidFill>
                      </a:defRPr>
                    </a:pPr>
                    <a:fld id="{F6F77A5C-8CD0-4BE1-8839-13184097843E}" type="CATEGORYNAME">
                      <a:rPr lang="en-US" b="1" i="0" baseline="0">
                        <a:solidFill>
                          <a:schemeClr val="tx1"/>
                        </a:solidFill>
                      </a:rPr>
                      <a:pPr>
                        <a:defRPr sz="800" b="0" i="0" baseline="0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b="0" i="0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38B10E9C-EB8F-4FA4-B2C4-D033F24C8DE8}" type="VALUE">
                      <a:rPr lang="en-US" b="0" i="0" baseline="0">
                        <a:solidFill>
                          <a:sysClr val="windowText" lastClr="000000"/>
                        </a:solidFill>
                      </a:rPr>
                      <a:pPr>
                        <a:defRPr sz="800" b="0" i="0" baseline="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="0" i="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E0D-4AF5-A357-4542804A9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'3. RFQ Charts'!$B$70:$B$73</c:f>
              <c:strCache>
                <c:ptCount val="4"/>
                <c:pt idx="0">
                  <c:v>Awarded Part (New)</c:v>
                </c:pt>
                <c:pt idx="1">
                  <c:v>Awarded Part (Replacement)</c:v>
                </c:pt>
                <c:pt idx="2">
                  <c:v>Lost</c:v>
                </c:pt>
                <c:pt idx="3">
                  <c:v>Pending</c:v>
                </c:pt>
              </c:strCache>
            </c:strRef>
          </c:cat>
          <c:val>
            <c:numRef>
              <c:f>'3. RFQ Charts'!$O$70:$O$73</c:f>
              <c:numCache>
                <c:formatCode>_("$"* #,##0.0_);_("$"* \(#,##0.0\);_("$"*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0D-4AF5-A357-4542804A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77</xdr:row>
      <xdr:rowOff>38100</xdr:rowOff>
    </xdr:from>
    <xdr:to>
      <xdr:col>14</xdr:col>
      <xdr:colOff>660400</xdr:colOff>
      <xdr:row>91</xdr:row>
      <xdr:rowOff>122767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55563</xdr:colOff>
      <xdr:row>102</xdr:row>
      <xdr:rowOff>155574</xdr:rowOff>
    </xdr:from>
    <xdr:to>
      <xdr:col>16</xdr:col>
      <xdr:colOff>1704181</xdr:colOff>
      <xdr:row>120</xdr:row>
      <xdr:rowOff>40215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133</xdr:row>
      <xdr:rowOff>0</xdr:rowOff>
    </xdr:from>
    <xdr:to>
      <xdr:col>14</xdr:col>
      <xdr:colOff>772583</xdr:colOff>
      <xdr:row>145</xdr:row>
      <xdr:rowOff>145257</xdr:rowOff>
    </xdr:to>
    <xdr:graphicFrame macro="">
      <xdr:nvGraphicFramePr>
        <xdr:cNvPr id="4" name="Chart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10583</xdr:colOff>
      <xdr:row>3</xdr:row>
      <xdr:rowOff>51858</xdr:rowOff>
    </xdr:from>
    <xdr:to>
      <xdr:col>14</xdr:col>
      <xdr:colOff>761999</xdr:colOff>
      <xdr:row>15</xdr:row>
      <xdr:rowOff>127000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21165</xdr:colOff>
      <xdr:row>4</xdr:row>
      <xdr:rowOff>120650</xdr:rowOff>
    </xdr:from>
    <xdr:to>
      <xdr:col>24</xdr:col>
      <xdr:colOff>116416</xdr:colOff>
      <xdr:row>15</xdr:row>
      <xdr:rowOff>137584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582084</xdr:colOff>
      <xdr:row>4</xdr:row>
      <xdr:rowOff>42333</xdr:rowOff>
    </xdr:from>
    <xdr:to>
      <xdr:col>34</xdr:col>
      <xdr:colOff>476251</xdr:colOff>
      <xdr:row>15</xdr:row>
      <xdr:rowOff>59267</xdr:rowOff>
    </xdr:to>
    <xdr:graphicFrame macro="">
      <xdr:nvGraphicFramePr>
        <xdr:cNvPr id="7" name="Chart 1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123825</xdr:colOff>
      <xdr:row>23</xdr:row>
      <xdr:rowOff>9525</xdr:rowOff>
    </xdr:from>
    <xdr:to>
      <xdr:col>14</xdr:col>
      <xdr:colOff>581025</xdr:colOff>
      <xdr:row>38</xdr:row>
      <xdr:rowOff>38100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638175</xdr:colOff>
      <xdr:row>50</xdr:row>
      <xdr:rowOff>38100</xdr:rowOff>
    </xdr:from>
    <xdr:to>
      <xdr:col>14</xdr:col>
      <xdr:colOff>409575</xdr:colOff>
      <xdr:row>65</xdr:row>
      <xdr:rowOff>66675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0.10502</cdr:x>
      <cdr:y>0.03461</cdr:y>
    </cdr:from>
    <cdr:to>
      <cdr:x>0.29484</cdr:x>
      <cdr:y>0.1157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7501" y="90614"/>
          <a:ext cx="1098080" cy="212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 USD 'M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258535</xdr:colOff>
      <xdr:row>1</xdr:row>
      <xdr:rowOff>244927</xdr:rowOff>
    </xdr:from>
    <xdr:to>
      <xdr:col>2</xdr:col>
      <xdr:colOff>489857</xdr:colOff>
      <xdr:row>2</xdr:row>
      <xdr:rowOff>217714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630260" y="492577"/>
          <a:ext cx="231322" cy="2204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258535</xdr:colOff>
      <xdr:row>1</xdr:row>
      <xdr:rowOff>244927</xdr:rowOff>
    </xdr:from>
    <xdr:to>
      <xdr:col>2</xdr:col>
      <xdr:colOff>489857</xdr:colOff>
      <xdr:row>2</xdr:row>
      <xdr:rowOff>217714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630260" y="492577"/>
          <a:ext cx="231322" cy="2204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258535</xdr:colOff>
      <xdr:row>1</xdr:row>
      <xdr:rowOff>244927</xdr:rowOff>
    </xdr:from>
    <xdr:to>
      <xdr:col>5</xdr:col>
      <xdr:colOff>489857</xdr:colOff>
      <xdr:row>2</xdr:row>
      <xdr:rowOff>217714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649810" y="492577"/>
          <a:ext cx="231322" cy="2204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258535</xdr:colOff>
      <xdr:row>1</xdr:row>
      <xdr:rowOff>244927</xdr:rowOff>
    </xdr:from>
    <xdr:to>
      <xdr:col>5</xdr:col>
      <xdr:colOff>489857</xdr:colOff>
      <xdr:row>2</xdr:row>
      <xdr:rowOff>217714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649810" y="492577"/>
          <a:ext cx="231322" cy="2204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258535</xdr:colOff>
      <xdr:row>1</xdr:row>
      <xdr:rowOff>244927</xdr:rowOff>
    </xdr:from>
    <xdr:to>
      <xdr:col>5</xdr:col>
      <xdr:colOff>489857</xdr:colOff>
      <xdr:row>2</xdr:row>
      <xdr:rowOff>217714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649810" y="492577"/>
          <a:ext cx="231322" cy="2204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258535</xdr:colOff>
      <xdr:row>1</xdr:row>
      <xdr:rowOff>244927</xdr:rowOff>
    </xdr:from>
    <xdr:to>
      <xdr:col>5</xdr:col>
      <xdr:colOff>489857</xdr:colOff>
      <xdr:row>2</xdr:row>
      <xdr:rowOff>217714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649810" y="492577"/>
          <a:ext cx="231322" cy="22043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5"/>
  <dimension ref="A2:A8"/>
  <sheetViews>
    <sheetView zoomScaleNormal="100" workbookViewId="0">
      <selection activeCell="A20" sqref="A20"/>
    </sheetView>
  </sheetViews>
  <sheetFormatPr defaultColWidth="11" defaultRowHeight="12.75"/>
  <cols>
    <col min="1" max="1" width="82" style="198" bestFit="1" customWidth="1"/>
    <col min="2" max="16384" width="11" style="198"/>
  </cols>
  <sheetData>
    <row r="2" spans="1:1">
      <c r="A2" s="199" t="s">
        <v>186</v>
      </c>
    </row>
    <row r="3" spans="1:1" ht="105.75" customHeight="1">
      <c r="A3" s="200" t="s">
        <v>189</v>
      </c>
    </row>
    <row r="5" spans="1:1">
      <c r="A5" s="199" t="s">
        <v>188</v>
      </c>
    </row>
    <row r="6" spans="1:1">
      <c r="A6" s="200" t="s">
        <v>187</v>
      </c>
    </row>
    <row r="8" spans="1:1">
      <c r="A8" s="201" t="s">
        <v>190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AG132"/>
  <sheetViews>
    <sheetView showGridLines="0" topLeftCell="A25" zoomScale="70" zoomScaleNormal="70" workbookViewId="0">
      <selection activeCell="B25" sqref="B25"/>
    </sheetView>
  </sheetViews>
  <sheetFormatPr defaultColWidth="8" defaultRowHeight="14.25"/>
  <cols>
    <col min="1" max="1" width="11.5" style="83" bestFit="1" customWidth="1"/>
    <col min="2" max="2" width="23.375" style="83" customWidth="1"/>
    <col min="3" max="3" width="10.375" style="83" customWidth="1"/>
    <col min="4" max="4" width="9.625" style="83" bestFit="1" customWidth="1"/>
    <col min="5" max="6" width="9.75" style="83" bestFit="1" customWidth="1"/>
    <col min="7" max="14" width="9" style="83" customWidth="1"/>
    <col min="15" max="15" width="10.25" style="83" customWidth="1"/>
    <col min="16" max="16" width="8.5" style="83" bestFit="1" customWidth="1"/>
    <col min="17" max="17" width="25.125" style="83" bestFit="1" customWidth="1"/>
    <col min="18" max="18" width="13.125" style="83" customWidth="1"/>
    <col min="19" max="24" width="9" style="83" customWidth="1"/>
    <col min="25" max="25" width="8" style="83"/>
    <col min="26" max="26" width="16.75" style="83" bestFit="1" customWidth="1"/>
    <col min="27" max="33" width="9.625" style="83" customWidth="1"/>
    <col min="34" max="16384" width="8" style="83"/>
  </cols>
  <sheetData>
    <row r="1" spans="1:19" ht="24" customHeight="1">
      <c r="A1" s="82" t="s">
        <v>99</v>
      </c>
    </row>
    <row r="2" spans="1:19">
      <c r="B2" s="84" t="str">
        <f>"YTD "&amp;A1&amp;" CONVERSION RATE BY PARTS QUOTED"</f>
        <v>YTD Aug 15 CONVERSION RATE BY PARTS QUOTED</v>
      </c>
      <c r="Q2" s="209" t="str">
        <f>A1&amp;" Conversion Rate By Part Count"</f>
        <v>Aug 15 Conversion Rate By Part Count</v>
      </c>
      <c r="R2" s="210"/>
      <c r="S2" s="210"/>
    </row>
    <row r="3" spans="1:19" ht="15">
      <c r="K3" s="85"/>
      <c r="Q3" s="212" t="e">
        <f ca="1">"Total quoted "&amp;S19&amp;", awarded "&amp;S20&amp;", hit rate "&amp;TEXT(S22,"0%")</f>
        <v>#DIV/0!</v>
      </c>
      <c r="R3" s="213"/>
      <c r="S3" s="213"/>
    </row>
    <row r="18" spans="2:33" ht="22.5" customHeight="1">
      <c r="B18" s="86" t="s">
        <v>100</v>
      </c>
      <c r="C18" s="86" t="s">
        <v>49</v>
      </c>
      <c r="D18" s="86" t="s">
        <v>50</v>
      </c>
      <c r="E18" s="86" t="s">
        <v>51</v>
      </c>
      <c r="F18" s="86" t="s">
        <v>52</v>
      </c>
      <c r="G18" s="86" t="s">
        <v>53</v>
      </c>
      <c r="H18" s="86" t="s">
        <v>54</v>
      </c>
      <c r="I18" s="86" t="s">
        <v>55</v>
      </c>
      <c r="J18" s="86" t="s">
        <v>56</v>
      </c>
      <c r="K18" s="86" t="s">
        <v>57</v>
      </c>
      <c r="L18" s="86" t="s">
        <v>58</v>
      </c>
      <c r="M18" s="86" t="s">
        <v>59</v>
      </c>
      <c r="N18" s="86" t="s">
        <v>60</v>
      </c>
      <c r="O18" s="86" t="s">
        <v>46</v>
      </c>
      <c r="Q18" s="86" t="s">
        <v>100</v>
      </c>
      <c r="R18" s="86" t="s">
        <v>49</v>
      </c>
      <c r="S18" s="86" t="s">
        <v>50</v>
      </c>
      <c r="T18" s="86" t="s">
        <v>51</v>
      </c>
      <c r="U18" s="86" t="s">
        <v>52</v>
      </c>
      <c r="V18" s="86" t="s">
        <v>53</v>
      </c>
      <c r="W18" s="86" t="s">
        <v>54</v>
      </c>
      <c r="X18" s="86" t="s">
        <v>46</v>
      </c>
      <c r="Z18" s="86" t="s">
        <v>100</v>
      </c>
      <c r="AA18" s="86" t="s">
        <v>55</v>
      </c>
      <c r="AB18" s="86" t="s">
        <v>56</v>
      </c>
      <c r="AC18" s="86" t="s">
        <v>57</v>
      </c>
      <c r="AD18" s="86" t="s">
        <v>58</v>
      </c>
      <c r="AE18" s="86" t="s">
        <v>59</v>
      </c>
      <c r="AF18" s="86" t="s">
        <v>60</v>
      </c>
      <c r="AG18" s="86" t="s">
        <v>46</v>
      </c>
    </row>
    <row r="19" spans="2:33" ht="21.75" customHeight="1">
      <c r="B19" s="87" t="s">
        <v>101</v>
      </c>
      <c r="C19" s="88">
        <f ca="1">'2. YTD RFQ &amp; Awarded (Summary)'!C87</f>
        <v>0</v>
      </c>
      <c r="D19" s="88">
        <f ca="1">'2. YTD RFQ &amp; Awarded (Summary)'!D87</f>
        <v>0</v>
      </c>
      <c r="E19" s="88">
        <f ca="1">'2. YTD RFQ &amp; Awarded (Summary)'!E87</f>
        <v>0</v>
      </c>
      <c r="F19" s="88">
        <f ca="1">'2. YTD RFQ &amp; Awarded (Summary)'!F87</f>
        <v>0</v>
      </c>
      <c r="G19" s="88">
        <f ca="1">'2. YTD RFQ &amp; Awarded (Summary)'!G87</f>
        <v>0</v>
      </c>
      <c r="H19" s="88">
        <f ca="1">'2. YTD RFQ &amp; Awarded (Summary)'!H87</f>
        <v>0</v>
      </c>
      <c r="I19" s="88">
        <f ca="1">'2. YTD RFQ &amp; Awarded (Summary)'!I87</f>
        <v>0</v>
      </c>
      <c r="J19" s="88">
        <f ca="1">'2. YTD RFQ &amp; Awarded (Summary)'!J87</f>
        <v>0</v>
      </c>
      <c r="K19" s="88">
        <f ca="1">'2. YTD RFQ &amp; Awarded (Summary)'!K87</f>
        <v>0</v>
      </c>
      <c r="L19" s="88">
        <f ca="1">'2. YTD RFQ &amp; Awarded (Summary)'!L87</f>
        <v>0</v>
      </c>
      <c r="M19" s="88">
        <f ca="1">'2. YTD RFQ &amp; Awarded (Summary)'!M87</f>
        <v>0</v>
      </c>
      <c r="N19" s="88">
        <f ca="1">'2. YTD RFQ &amp; Awarded (Summary)'!N87</f>
        <v>0</v>
      </c>
      <c r="O19" s="88">
        <f ca="1">SUM(C19:N19)</f>
        <v>0</v>
      </c>
      <c r="Q19" s="87" t="str">
        <f>B19</f>
        <v>Quoted</v>
      </c>
      <c r="R19" s="88">
        <f t="shared" ref="R19:W21" ca="1" si="0">C19</f>
        <v>0</v>
      </c>
      <c r="S19" s="88">
        <f t="shared" ca="1" si="0"/>
        <v>0</v>
      </c>
      <c r="T19" s="88">
        <f t="shared" ca="1" si="0"/>
        <v>0</v>
      </c>
      <c r="U19" s="88">
        <f t="shared" ca="1" si="0"/>
        <v>0</v>
      </c>
      <c r="V19" s="88">
        <f t="shared" ca="1" si="0"/>
        <v>0</v>
      </c>
      <c r="W19" s="88">
        <f t="shared" ca="1" si="0"/>
        <v>0</v>
      </c>
      <c r="X19" s="88">
        <f ca="1">SUM(R19:W19)</f>
        <v>0</v>
      </c>
      <c r="Z19" s="87" t="str">
        <f>B19</f>
        <v>Quoted</v>
      </c>
      <c r="AA19" s="88">
        <f t="shared" ref="AA19:AF21" ca="1" si="1">I19</f>
        <v>0</v>
      </c>
      <c r="AB19" s="88">
        <f t="shared" ca="1" si="1"/>
        <v>0</v>
      </c>
      <c r="AC19" s="88">
        <f t="shared" ca="1" si="1"/>
        <v>0</v>
      </c>
      <c r="AD19" s="88">
        <f t="shared" ca="1" si="1"/>
        <v>0</v>
      </c>
      <c r="AE19" s="88">
        <f t="shared" ca="1" si="1"/>
        <v>0</v>
      </c>
      <c r="AF19" s="88">
        <f t="shared" ca="1" si="1"/>
        <v>0</v>
      </c>
      <c r="AG19" s="88">
        <f ca="1">SUM(AA19:AF19)</f>
        <v>0</v>
      </c>
    </row>
    <row r="20" spans="2:33" ht="21.75" customHeight="1">
      <c r="B20" s="87" t="s">
        <v>16</v>
      </c>
      <c r="C20" s="88">
        <f ca="1">'2. YTD RFQ &amp; Awarded (Summary)'!C187</f>
        <v>0</v>
      </c>
      <c r="D20" s="88">
        <f ca="1">'2. YTD RFQ &amp; Awarded (Summary)'!D187</f>
        <v>0</v>
      </c>
      <c r="E20" s="88">
        <f ca="1">'2. YTD RFQ &amp; Awarded (Summary)'!E187</f>
        <v>0</v>
      </c>
      <c r="F20" s="88">
        <f ca="1">'2. YTD RFQ &amp; Awarded (Summary)'!F187</f>
        <v>0</v>
      </c>
      <c r="G20" s="88">
        <f ca="1">'2. YTD RFQ &amp; Awarded (Summary)'!G187</f>
        <v>0</v>
      </c>
      <c r="H20" s="88">
        <f ca="1">'2. YTD RFQ &amp; Awarded (Summary)'!H187</f>
        <v>0</v>
      </c>
      <c r="I20" s="88">
        <f ca="1">'2. YTD RFQ &amp; Awarded (Summary)'!I187</f>
        <v>0</v>
      </c>
      <c r="J20" s="88">
        <f ca="1">'2. YTD RFQ &amp; Awarded (Summary)'!J187</f>
        <v>0</v>
      </c>
      <c r="K20" s="88">
        <f ca="1">'2. YTD RFQ &amp; Awarded (Summary)'!K187</f>
        <v>0</v>
      </c>
      <c r="L20" s="88">
        <f ca="1">'2. YTD RFQ &amp; Awarded (Summary)'!L187</f>
        <v>0</v>
      </c>
      <c r="M20" s="88">
        <f ca="1">'2. YTD RFQ &amp; Awarded (Summary)'!M187</f>
        <v>0</v>
      </c>
      <c r="N20" s="88">
        <f ca="1">'2. YTD RFQ &amp; Awarded (Summary)'!N187</f>
        <v>0</v>
      </c>
      <c r="O20" s="88">
        <f ca="1">SUM(C20:N20)</f>
        <v>0</v>
      </c>
      <c r="Q20" s="87" t="str">
        <f>B20</f>
        <v>Awarded</v>
      </c>
      <c r="R20" s="88">
        <f t="shared" ca="1" si="0"/>
        <v>0</v>
      </c>
      <c r="S20" s="88">
        <f t="shared" ca="1" si="0"/>
        <v>0</v>
      </c>
      <c r="T20" s="88">
        <f t="shared" ca="1" si="0"/>
        <v>0</v>
      </c>
      <c r="U20" s="88">
        <f t="shared" ca="1" si="0"/>
        <v>0</v>
      </c>
      <c r="V20" s="88">
        <f t="shared" ca="1" si="0"/>
        <v>0</v>
      </c>
      <c r="W20" s="88">
        <f t="shared" ca="1" si="0"/>
        <v>0</v>
      </c>
      <c r="X20" s="88">
        <f ca="1">SUM(R20:W20)</f>
        <v>0</v>
      </c>
      <c r="Z20" s="87" t="str">
        <f>B20</f>
        <v>Awarded</v>
      </c>
      <c r="AA20" s="88">
        <f t="shared" ca="1" si="1"/>
        <v>0</v>
      </c>
      <c r="AB20" s="88">
        <f t="shared" ca="1" si="1"/>
        <v>0</v>
      </c>
      <c r="AC20" s="88">
        <f t="shared" ca="1" si="1"/>
        <v>0</v>
      </c>
      <c r="AD20" s="88">
        <f t="shared" ca="1" si="1"/>
        <v>0</v>
      </c>
      <c r="AE20" s="88">
        <f t="shared" ca="1" si="1"/>
        <v>0</v>
      </c>
      <c r="AF20" s="88">
        <f t="shared" ca="1" si="1"/>
        <v>0</v>
      </c>
      <c r="AG20" s="88">
        <f ca="1">SUM(AA20:AF20)</f>
        <v>0</v>
      </c>
    </row>
    <row r="21" spans="2:33" ht="21.75" customHeight="1">
      <c r="B21" s="87" t="s">
        <v>17</v>
      </c>
      <c r="C21" s="88">
        <f>'2. YTD RFQ &amp; Awarded (Summary)'!C244</f>
        <v>0</v>
      </c>
      <c r="D21" s="88">
        <f>'2. YTD RFQ &amp; Awarded (Summary)'!D244</f>
        <v>0</v>
      </c>
      <c r="E21" s="88">
        <f>'2. YTD RFQ &amp; Awarded (Summary)'!E244</f>
        <v>0</v>
      </c>
      <c r="F21" s="88">
        <f>'2. YTD RFQ &amp; Awarded (Summary)'!F244</f>
        <v>0</v>
      </c>
      <c r="G21" s="88">
        <f>'2. YTD RFQ &amp; Awarded (Summary)'!G244</f>
        <v>0</v>
      </c>
      <c r="H21" s="88">
        <f>'2. YTD RFQ &amp; Awarded (Summary)'!H244</f>
        <v>0</v>
      </c>
      <c r="I21" s="88">
        <f>'2. YTD RFQ &amp; Awarded (Summary)'!I244</f>
        <v>0</v>
      </c>
      <c r="J21" s="88">
        <f>'2. YTD RFQ &amp; Awarded (Summary)'!J244</f>
        <v>0</v>
      </c>
      <c r="K21" s="88">
        <f>'2. YTD RFQ &amp; Awarded (Summary)'!K244</f>
        <v>0</v>
      </c>
      <c r="L21" s="88">
        <f>'2. YTD RFQ &amp; Awarded (Summary)'!L244</f>
        <v>0</v>
      </c>
      <c r="M21" s="88">
        <f>'2. YTD RFQ &amp; Awarded (Summary)'!M244</f>
        <v>0</v>
      </c>
      <c r="N21" s="88">
        <f>'2. YTD RFQ &amp; Awarded (Summary)'!N244</f>
        <v>0</v>
      </c>
      <c r="O21" s="88">
        <f>SUM(C21:N21)</f>
        <v>0</v>
      </c>
      <c r="Q21" s="87" t="str">
        <f>B21</f>
        <v>Lost</v>
      </c>
      <c r="R21" s="88">
        <f t="shared" si="0"/>
        <v>0</v>
      </c>
      <c r="S21" s="88">
        <f t="shared" si="0"/>
        <v>0</v>
      </c>
      <c r="T21" s="88">
        <f t="shared" si="0"/>
        <v>0</v>
      </c>
      <c r="U21" s="88">
        <f t="shared" si="0"/>
        <v>0</v>
      </c>
      <c r="V21" s="88">
        <f t="shared" si="0"/>
        <v>0</v>
      </c>
      <c r="W21" s="88">
        <f t="shared" si="0"/>
        <v>0</v>
      </c>
      <c r="X21" s="88">
        <f>SUM(R21:W21)</f>
        <v>0</v>
      </c>
      <c r="Z21" s="87" t="str">
        <f>B21</f>
        <v>Lost</v>
      </c>
      <c r="AA21" s="88">
        <f t="shared" si="1"/>
        <v>0</v>
      </c>
      <c r="AB21" s="88">
        <f t="shared" si="1"/>
        <v>0</v>
      </c>
      <c r="AC21" s="88">
        <f t="shared" si="1"/>
        <v>0</v>
      </c>
      <c r="AD21" s="88">
        <f t="shared" si="1"/>
        <v>0</v>
      </c>
      <c r="AE21" s="88">
        <f t="shared" si="1"/>
        <v>0</v>
      </c>
      <c r="AF21" s="88">
        <f t="shared" si="1"/>
        <v>0</v>
      </c>
      <c r="AG21" s="88">
        <f>SUM(AA21:AF21)</f>
        <v>0</v>
      </c>
    </row>
    <row r="22" spans="2:33" ht="21.75" customHeight="1">
      <c r="B22" s="87" t="s">
        <v>102</v>
      </c>
      <c r="C22" s="89" t="e">
        <f t="shared" ref="C22:O22" ca="1" si="2">C20/C19</f>
        <v>#DIV/0!</v>
      </c>
      <c r="D22" s="89" t="e">
        <f t="shared" ca="1" si="2"/>
        <v>#DIV/0!</v>
      </c>
      <c r="E22" s="89" t="e">
        <f t="shared" ca="1" si="2"/>
        <v>#DIV/0!</v>
      </c>
      <c r="F22" s="89" t="e">
        <f t="shared" ca="1" si="2"/>
        <v>#DIV/0!</v>
      </c>
      <c r="G22" s="89" t="e">
        <f t="shared" ca="1" si="2"/>
        <v>#DIV/0!</v>
      </c>
      <c r="H22" s="89" t="e">
        <f t="shared" ca="1" si="2"/>
        <v>#DIV/0!</v>
      </c>
      <c r="I22" s="89" t="e">
        <f t="shared" ca="1" si="2"/>
        <v>#DIV/0!</v>
      </c>
      <c r="J22" s="89" t="e">
        <f t="shared" ca="1" si="2"/>
        <v>#DIV/0!</v>
      </c>
      <c r="K22" s="89" t="e">
        <f t="shared" ca="1" si="2"/>
        <v>#DIV/0!</v>
      </c>
      <c r="L22" s="89" t="e">
        <f t="shared" ca="1" si="2"/>
        <v>#DIV/0!</v>
      </c>
      <c r="M22" s="89" t="e">
        <f t="shared" ca="1" si="2"/>
        <v>#DIV/0!</v>
      </c>
      <c r="N22" s="89" t="e">
        <f t="shared" ca="1" si="2"/>
        <v>#DIV/0!</v>
      </c>
      <c r="O22" s="89" t="e">
        <f t="shared" ca="1" si="2"/>
        <v>#DIV/0!</v>
      </c>
      <c r="Q22" s="87" t="s">
        <v>102</v>
      </c>
      <c r="R22" s="89" t="e">
        <f t="shared" ref="R22:X22" ca="1" si="3">R20/R19</f>
        <v>#DIV/0!</v>
      </c>
      <c r="S22" s="89" t="e">
        <f t="shared" ca="1" si="3"/>
        <v>#DIV/0!</v>
      </c>
      <c r="T22" s="89" t="e">
        <f t="shared" ca="1" si="3"/>
        <v>#DIV/0!</v>
      </c>
      <c r="U22" s="89" t="e">
        <f t="shared" ca="1" si="3"/>
        <v>#DIV/0!</v>
      </c>
      <c r="V22" s="89" t="e">
        <f t="shared" ca="1" si="3"/>
        <v>#DIV/0!</v>
      </c>
      <c r="W22" s="89" t="e">
        <f t="shared" ca="1" si="3"/>
        <v>#DIV/0!</v>
      </c>
      <c r="X22" s="89" t="e">
        <f t="shared" ca="1" si="3"/>
        <v>#DIV/0!</v>
      </c>
      <c r="Z22" s="87" t="s">
        <v>102</v>
      </c>
      <c r="AA22" s="89" t="e">
        <f t="shared" ref="AA22:AG22" ca="1" si="4">AA20/AA19</f>
        <v>#DIV/0!</v>
      </c>
      <c r="AB22" s="89" t="e">
        <f t="shared" ca="1" si="4"/>
        <v>#DIV/0!</v>
      </c>
      <c r="AC22" s="89" t="e">
        <f t="shared" ca="1" si="4"/>
        <v>#DIV/0!</v>
      </c>
      <c r="AD22" s="89" t="e">
        <f t="shared" ca="1" si="4"/>
        <v>#DIV/0!</v>
      </c>
      <c r="AE22" s="89" t="e">
        <f t="shared" ca="1" si="4"/>
        <v>#DIV/0!</v>
      </c>
      <c r="AF22" s="89" t="e">
        <f t="shared" ca="1" si="4"/>
        <v>#DIV/0!</v>
      </c>
      <c r="AG22" s="89" t="e">
        <f t="shared" ca="1" si="4"/>
        <v>#DIV/0!</v>
      </c>
    </row>
    <row r="24" spans="2:33">
      <c r="S24" s="90"/>
      <c r="T24" s="90"/>
      <c r="U24" s="90"/>
      <c r="V24" s="90"/>
      <c r="W24" s="90"/>
      <c r="X24" s="90"/>
    </row>
    <row r="25" spans="2:33">
      <c r="B25" s="84" t="str">
        <f>"YTD "&amp;A1&amp;" AWARDED TOOL SALES in   M"</f>
        <v>YTD Aug 15 AWARDED TOOL SALES in   M</v>
      </c>
    </row>
    <row r="27" spans="2:33" ht="14.25" customHeight="1">
      <c r="B27" s="209" t="s">
        <v>103</v>
      </c>
      <c r="C27" s="210"/>
      <c r="D27" s="210"/>
    </row>
    <row r="28" spans="2:33">
      <c r="B28" s="209" t="s">
        <v>104</v>
      </c>
      <c r="C28" s="210"/>
      <c r="D28" s="210"/>
    </row>
    <row r="31" spans="2:33">
      <c r="B31" s="209" t="s">
        <v>105</v>
      </c>
      <c r="C31" s="210"/>
      <c r="D31" s="210"/>
    </row>
    <row r="32" spans="2:33">
      <c r="B32" s="209" t="str">
        <f>A1&amp;" is   "&amp;TEXT(P45,"#,###,0.00")&amp;"M"</f>
        <v>Aug 15 is   0.00M</v>
      </c>
      <c r="C32" s="210"/>
      <c r="D32" s="210"/>
    </row>
    <row r="42" spans="2:16" ht="22.5" customHeight="1">
      <c r="B42" s="86" t="s">
        <v>100</v>
      </c>
      <c r="C42" s="86" t="s">
        <v>49</v>
      </c>
      <c r="D42" s="86" t="s">
        <v>50</v>
      </c>
      <c r="E42" s="86" t="s">
        <v>51</v>
      </c>
      <c r="F42" s="86" t="s">
        <v>52</v>
      </c>
      <c r="G42" s="86" t="s">
        <v>53</v>
      </c>
      <c r="H42" s="86" t="s">
        <v>54</v>
      </c>
      <c r="I42" s="86" t="s">
        <v>55</v>
      </c>
      <c r="J42" s="86" t="s">
        <v>56</v>
      </c>
      <c r="K42" s="86" t="s">
        <v>57</v>
      </c>
      <c r="L42" s="86" t="s">
        <v>58</v>
      </c>
      <c r="M42" s="86" t="s">
        <v>59</v>
      </c>
      <c r="N42" s="86" t="s">
        <v>60</v>
      </c>
      <c r="O42" s="86" t="s">
        <v>46</v>
      </c>
    </row>
    <row r="43" spans="2:16">
      <c r="B43" s="87" t="s">
        <v>106</v>
      </c>
      <c r="C43" s="91">
        <f>'2. YTD RFQ &amp; Awarded (Summary)'!C42</f>
        <v>0</v>
      </c>
      <c r="D43" s="91">
        <f>'2. YTD RFQ &amp; Awarded (Summary)'!D42</f>
        <v>0</v>
      </c>
      <c r="E43" s="91">
        <f>'2. YTD RFQ &amp; Awarded (Summary)'!E42</f>
        <v>0</v>
      </c>
      <c r="F43" s="91">
        <f>'2. YTD RFQ &amp; Awarded (Summary)'!F42</f>
        <v>0</v>
      </c>
      <c r="G43" s="91">
        <f>'2. YTD RFQ &amp; Awarded (Summary)'!G42</f>
        <v>0</v>
      </c>
      <c r="H43" s="91">
        <f>'2. YTD RFQ &amp; Awarded (Summary)'!H42</f>
        <v>0</v>
      </c>
      <c r="I43" s="91">
        <f>'2. YTD RFQ &amp; Awarded (Summary)'!I42</f>
        <v>0</v>
      </c>
      <c r="J43" s="91">
        <f>'2. YTD RFQ &amp; Awarded (Summary)'!J42</f>
        <v>0</v>
      </c>
      <c r="K43" s="91">
        <f>'2. YTD RFQ &amp; Awarded (Summary)'!K42</f>
        <v>0</v>
      </c>
      <c r="L43" s="91">
        <f>'2. YTD RFQ &amp; Awarded (Summary)'!L42</f>
        <v>0</v>
      </c>
      <c r="M43" s="91">
        <f>'2. YTD RFQ &amp; Awarded (Summary)'!M42</f>
        <v>0</v>
      </c>
      <c r="N43" s="91">
        <f>'2. YTD RFQ &amp; Awarded (Summary)'!N42</f>
        <v>0</v>
      </c>
      <c r="O43" s="91">
        <f>SUM(C43:N43)</f>
        <v>0</v>
      </c>
    </row>
    <row r="44" spans="2:16">
      <c r="B44" s="87" t="s">
        <v>107</v>
      </c>
      <c r="C44" s="91">
        <f>'2. YTD RFQ &amp; Awarded (Summary)'!C190</f>
        <v>0</v>
      </c>
      <c r="D44" s="91">
        <f>'2. YTD RFQ &amp; Awarded (Summary)'!D190</f>
        <v>0</v>
      </c>
      <c r="E44" s="91">
        <f>'2. YTD RFQ &amp; Awarded (Summary)'!E190</f>
        <v>0</v>
      </c>
      <c r="F44" s="91">
        <f>'2. YTD RFQ &amp; Awarded (Summary)'!F190</f>
        <v>0</v>
      </c>
      <c r="G44" s="91">
        <f>'2. YTD RFQ &amp; Awarded (Summary)'!G190</f>
        <v>0</v>
      </c>
      <c r="H44" s="91">
        <f>'2. YTD RFQ &amp; Awarded (Summary)'!H190</f>
        <v>0</v>
      </c>
      <c r="I44" s="91">
        <f>'2. YTD RFQ &amp; Awarded (Summary)'!I190</f>
        <v>0</v>
      </c>
      <c r="J44" s="91">
        <f>'2. YTD RFQ &amp; Awarded (Summary)'!J190</f>
        <v>0</v>
      </c>
      <c r="K44" s="91">
        <f>'2. YTD RFQ &amp; Awarded (Summary)'!K190</f>
        <v>0</v>
      </c>
      <c r="L44" s="91">
        <f>'2. YTD RFQ &amp; Awarded (Summary)'!L190</f>
        <v>0</v>
      </c>
      <c r="M44" s="91">
        <f>'2. YTD RFQ &amp; Awarded (Summary)'!M190</f>
        <v>0</v>
      </c>
      <c r="N44" s="91">
        <f>'2. YTD RFQ &amp; Awarded (Summary)'!N190</f>
        <v>0</v>
      </c>
      <c r="O44" s="91">
        <f>SUM(D44:N44)</f>
        <v>0</v>
      </c>
    </row>
    <row r="45" spans="2:16" ht="28.5">
      <c r="B45" s="87" t="s">
        <v>108</v>
      </c>
      <c r="C45" s="91">
        <f>'2. YTD RFQ &amp; Awarded (Summary)'!C191</f>
        <v>0</v>
      </c>
      <c r="D45" s="91">
        <f>'2. YTD RFQ &amp; Awarded (Summary)'!D191</f>
        <v>0</v>
      </c>
      <c r="E45" s="91">
        <f>'2. YTD RFQ &amp; Awarded (Summary)'!E191</f>
        <v>0</v>
      </c>
      <c r="F45" s="91">
        <f>'2. YTD RFQ &amp; Awarded (Summary)'!F191</f>
        <v>0</v>
      </c>
      <c r="G45" s="91">
        <f>'2. YTD RFQ &amp; Awarded (Summary)'!G191</f>
        <v>0</v>
      </c>
      <c r="H45" s="91">
        <f>'2. YTD RFQ &amp; Awarded (Summary)'!H191</f>
        <v>0</v>
      </c>
      <c r="I45" s="91">
        <f>'2. YTD RFQ &amp; Awarded (Summary)'!I191</f>
        <v>0</v>
      </c>
      <c r="J45" s="91">
        <f>'2. YTD RFQ &amp; Awarded (Summary)'!J191</f>
        <v>0</v>
      </c>
      <c r="K45" s="91">
        <f>'2. YTD RFQ &amp; Awarded (Summary)'!K191</f>
        <v>0</v>
      </c>
      <c r="L45" s="91">
        <f>'2. YTD RFQ &amp; Awarded (Summary)'!L191</f>
        <v>0</v>
      </c>
      <c r="M45" s="91">
        <f>'2. YTD RFQ &amp; Awarded (Summary)'!M191</f>
        <v>0</v>
      </c>
      <c r="N45" s="91">
        <f>'2. YTD RFQ &amp; Awarded (Summary)'!N191</f>
        <v>0</v>
      </c>
      <c r="O45" s="91">
        <f>SUM(D45:N45)</f>
        <v>0</v>
      </c>
      <c r="P45" s="92">
        <f>D44+D45</f>
        <v>0</v>
      </c>
    </row>
    <row r="46" spans="2:16">
      <c r="B46" s="87" t="s">
        <v>17</v>
      </c>
      <c r="C46" s="91">
        <f>'2. YTD RFQ &amp; Awarded (Summary)'!C245</f>
        <v>0</v>
      </c>
      <c r="D46" s="91">
        <f>'2. YTD RFQ &amp; Awarded (Summary)'!D245</f>
        <v>0</v>
      </c>
      <c r="E46" s="91">
        <f>'2. YTD RFQ &amp; Awarded (Summary)'!E245</f>
        <v>0</v>
      </c>
      <c r="F46" s="91">
        <f>'2. YTD RFQ &amp; Awarded (Summary)'!F245</f>
        <v>0</v>
      </c>
      <c r="G46" s="91">
        <f>'2. YTD RFQ &amp; Awarded (Summary)'!G245</f>
        <v>0</v>
      </c>
      <c r="H46" s="91">
        <f>'2. YTD RFQ &amp; Awarded (Summary)'!H245</f>
        <v>0</v>
      </c>
      <c r="I46" s="91">
        <f>'2. YTD RFQ &amp; Awarded (Summary)'!I245</f>
        <v>0</v>
      </c>
      <c r="J46" s="91">
        <f>'2. YTD RFQ &amp; Awarded (Summary)'!J245</f>
        <v>0</v>
      </c>
      <c r="K46" s="91">
        <f>'2. YTD RFQ &amp; Awarded (Summary)'!K245</f>
        <v>0</v>
      </c>
      <c r="L46" s="91">
        <f>'2. YTD RFQ &amp; Awarded (Summary)'!L245</f>
        <v>0</v>
      </c>
      <c r="M46" s="91">
        <f>'2. YTD RFQ &amp; Awarded (Summary)'!M245</f>
        <v>0</v>
      </c>
      <c r="N46" s="91">
        <f>'2. YTD RFQ &amp; Awarded (Summary)'!N245</f>
        <v>0</v>
      </c>
      <c r="O46" s="91">
        <f>SUM(D46:N46)</f>
        <v>0</v>
      </c>
    </row>
    <row r="47" spans="2:16">
      <c r="B47" s="87" t="s">
        <v>18</v>
      </c>
      <c r="C47" s="91">
        <f>C43-SUM(C44:C46)</f>
        <v>0</v>
      </c>
      <c r="D47" s="91">
        <f>D43-SUM(D44:D46)</f>
        <v>0</v>
      </c>
      <c r="E47" s="91">
        <f t="shared" ref="E47:O47" si="5">E43-SUM(E44:E46)</f>
        <v>0</v>
      </c>
      <c r="F47" s="91">
        <f t="shared" si="5"/>
        <v>0</v>
      </c>
      <c r="G47" s="91">
        <f t="shared" si="5"/>
        <v>0</v>
      </c>
      <c r="H47" s="91">
        <f t="shared" si="5"/>
        <v>0</v>
      </c>
      <c r="I47" s="91">
        <f t="shared" si="5"/>
        <v>0</v>
      </c>
      <c r="J47" s="91">
        <f t="shared" si="5"/>
        <v>0</v>
      </c>
      <c r="K47" s="91">
        <f t="shared" si="5"/>
        <v>0</v>
      </c>
      <c r="L47" s="91">
        <f t="shared" si="5"/>
        <v>0</v>
      </c>
      <c r="M47" s="91">
        <f t="shared" si="5"/>
        <v>0</v>
      </c>
      <c r="N47" s="91">
        <f t="shared" si="5"/>
        <v>0</v>
      </c>
      <c r="O47" s="91">
        <f t="shared" si="5"/>
        <v>0</v>
      </c>
    </row>
    <row r="48" spans="2:16">
      <c r="B48" s="87" t="s">
        <v>102</v>
      </c>
      <c r="C48" s="89" t="e">
        <f>SUM(C44:C45)/C43</f>
        <v>#DIV/0!</v>
      </c>
      <c r="D48" s="89" t="e">
        <f t="shared" ref="D48:O48" si="6">SUM(D44:D45)/D43</f>
        <v>#DIV/0!</v>
      </c>
      <c r="E48" s="89" t="e">
        <f t="shared" si="6"/>
        <v>#DIV/0!</v>
      </c>
      <c r="F48" s="89" t="e">
        <f t="shared" si="6"/>
        <v>#DIV/0!</v>
      </c>
      <c r="G48" s="89" t="e">
        <f t="shared" si="6"/>
        <v>#DIV/0!</v>
      </c>
      <c r="H48" s="89" t="e">
        <f t="shared" si="6"/>
        <v>#DIV/0!</v>
      </c>
      <c r="I48" s="89" t="e">
        <f t="shared" si="6"/>
        <v>#DIV/0!</v>
      </c>
      <c r="J48" s="89" t="e">
        <f t="shared" si="6"/>
        <v>#DIV/0!</v>
      </c>
      <c r="K48" s="89" t="e">
        <f t="shared" si="6"/>
        <v>#DIV/0!</v>
      </c>
      <c r="L48" s="89" t="e">
        <f t="shared" si="6"/>
        <v>#DIV/0!</v>
      </c>
      <c r="M48" s="89" t="e">
        <f t="shared" si="6"/>
        <v>#DIV/0!</v>
      </c>
      <c r="N48" s="89" t="e">
        <f t="shared" si="6"/>
        <v>#DIV/0!</v>
      </c>
      <c r="O48" s="89" t="e">
        <f t="shared" si="6"/>
        <v>#DIV/0!</v>
      </c>
    </row>
    <row r="51" spans="2:10">
      <c r="B51" s="84" t="str">
        <f>"YTD "&amp;A1&amp;" AWARDED PART SALES in   M"</f>
        <v>YTD Aug 15 AWARDED PART SALES in   M</v>
      </c>
      <c r="J51" s="84"/>
    </row>
    <row r="53" spans="2:10">
      <c r="B53" s="209" t="s">
        <v>103</v>
      </c>
      <c r="C53" s="210"/>
      <c r="D53" s="210"/>
    </row>
    <row r="54" spans="2:10">
      <c r="B54" s="209" t="s">
        <v>109</v>
      </c>
      <c r="C54" s="210"/>
      <c r="D54" s="210"/>
    </row>
    <row r="56" spans="2:10">
      <c r="B56" s="209" t="s">
        <v>110</v>
      </c>
      <c r="C56" s="210"/>
      <c r="D56" s="210"/>
    </row>
    <row r="57" spans="2:10">
      <c r="B57" s="209" t="str">
        <f>A1&amp;" is   "&amp;TEXT(P71,"#,###,0.00")&amp;"M"</f>
        <v>Aug 15 is   0.00M</v>
      </c>
      <c r="C57" s="210"/>
      <c r="D57" s="210"/>
    </row>
    <row r="68" spans="2:16" ht="22.5" customHeight="1">
      <c r="B68" s="86" t="s">
        <v>100</v>
      </c>
      <c r="C68" s="86" t="s">
        <v>49</v>
      </c>
      <c r="D68" s="86" t="s">
        <v>50</v>
      </c>
      <c r="E68" s="86" t="s">
        <v>51</v>
      </c>
      <c r="F68" s="86" t="s">
        <v>52</v>
      </c>
      <c r="G68" s="86" t="s">
        <v>53</v>
      </c>
      <c r="H68" s="86" t="s">
        <v>54</v>
      </c>
      <c r="I68" s="86" t="s">
        <v>55</v>
      </c>
      <c r="J68" s="86" t="s">
        <v>56</v>
      </c>
      <c r="K68" s="86" t="s">
        <v>57</v>
      </c>
      <c r="L68" s="86" t="s">
        <v>58</v>
      </c>
      <c r="M68" s="86" t="s">
        <v>59</v>
      </c>
      <c r="N68" s="86" t="s">
        <v>60</v>
      </c>
      <c r="O68" s="86" t="s">
        <v>46</v>
      </c>
    </row>
    <row r="69" spans="2:16">
      <c r="B69" s="87" t="s">
        <v>111</v>
      </c>
      <c r="C69" s="91">
        <f>'2. YTD RFQ &amp; Awarded (Summary)'!C63</f>
        <v>0</v>
      </c>
      <c r="D69" s="91">
        <f>'2. YTD RFQ &amp; Awarded (Summary)'!D63</f>
        <v>0</v>
      </c>
      <c r="E69" s="91">
        <f>'2. YTD RFQ &amp; Awarded (Summary)'!E63</f>
        <v>0</v>
      </c>
      <c r="F69" s="91">
        <f>'2. YTD RFQ &amp; Awarded (Summary)'!F63</f>
        <v>0</v>
      </c>
      <c r="G69" s="91">
        <f>'2. YTD RFQ &amp; Awarded (Summary)'!G63</f>
        <v>0</v>
      </c>
      <c r="H69" s="91">
        <f>'2. YTD RFQ &amp; Awarded (Summary)'!H63</f>
        <v>0</v>
      </c>
      <c r="I69" s="91">
        <f>'2. YTD RFQ &amp; Awarded (Summary)'!I63</f>
        <v>0</v>
      </c>
      <c r="J69" s="91">
        <f>'2. YTD RFQ &amp; Awarded (Summary)'!J63</f>
        <v>0</v>
      </c>
      <c r="K69" s="91">
        <f>'2. YTD RFQ &amp; Awarded (Summary)'!K63</f>
        <v>0</v>
      </c>
      <c r="L69" s="91">
        <f>'2. YTD RFQ &amp; Awarded (Summary)'!L63</f>
        <v>0</v>
      </c>
      <c r="M69" s="91">
        <f>'2. YTD RFQ &amp; Awarded (Summary)'!M63</f>
        <v>0</v>
      </c>
      <c r="N69" s="91">
        <f>'2. YTD RFQ &amp; Awarded (Summary)'!N63</f>
        <v>0</v>
      </c>
      <c r="O69" s="91">
        <f>SUM(C69:N69)</f>
        <v>0</v>
      </c>
    </row>
    <row r="70" spans="2:16">
      <c r="B70" s="87" t="s">
        <v>112</v>
      </c>
      <c r="C70" s="93">
        <f>'2. YTD RFQ &amp; Awarded (Summary)'!C195</f>
        <v>0</v>
      </c>
      <c r="D70" s="91">
        <f>'2. YTD RFQ &amp; Awarded (Summary)'!D195</f>
        <v>0</v>
      </c>
      <c r="E70" s="91">
        <f>'2. YTD RFQ &amp; Awarded (Summary)'!E195</f>
        <v>0</v>
      </c>
      <c r="F70" s="91">
        <f>'2. YTD RFQ &amp; Awarded (Summary)'!F195</f>
        <v>0</v>
      </c>
      <c r="G70" s="91">
        <f>'2. YTD RFQ &amp; Awarded (Summary)'!G195</f>
        <v>0</v>
      </c>
      <c r="H70" s="91">
        <f>'2. YTD RFQ &amp; Awarded (Summary)'!H195</f>
        <v>0</v>
      </c>
      <c r="I70" s="91">
        <f>'2. YTD RFQ &amp; Awarded (Summary)'!I195</f>
        <v>0</v>
      </c>
      <c r="J70" s="91">
        <f>'2. YTD RFQ &amp; Awarded (Summary)'!J195</f>
        <v>0</v>
      </c>
      <c r="K70" s="91">
        <f>'2. YTD RFQ &amp; Awarded (Summary)'!K195</f>
        <v>0</v>
      </c>
      <c r="L70" s="91">
        <f>'2. YTD RFQ &amp; Awarded (Summary)'!L195</f>
        <v>0</v>
      </c>
      <c r="M70" s="91">
        <f>'2. YTD RFQ &amp; Awarded (Summary)'!M195</f>
        <v>0</v>
      </c>
      <c r="N70" s="91">
        <f>'2. YTD RFQ &amp; Awarded (Summary)'!N195</f>
        <v>0</v>
      </c>
      <c r="O70" s="91">
        <f>SUM(C70:N70)</f>
        <v>0</v>
      </c>
    </row>
    <row r="71" spans="2:16" ht="28.5">
      <c r="B71" s="87" t="s">
        <v>113</v>
      </c>
      <c r="C71" s="91">
        <f>'2. YTD RFQ &amp; Awarded (Summary)'!C196</f>
        <v>0</v>
      </c>
      <c r="D71" s="91">
        <f>'2. YTD RFQ &amp; Awarded (Summary)'!D196</f>
        <v>0</v>
      </c>
      <c r="E71" s="91">
        <f>'2. YTD RFQ &amp; Awarded (Summary)'!E196</f>
        <v>0</v>
      </c>
      <c r="F71" s="91">
        <f>'2. YTD RFQ &amp; Awarded (Summary)'!F196</f>
        <v>0</v>
      </c>
      <c r="G71" s="91">
        <f>'2. YTD RFQ &amp; Awarded (Summary)'!G196</f>
        <v>0</v>
      </c>
      <c r="H71" s="91">
        <f>'2. YTD RFQ &amp; Awarded (Summary)'!H196</f>
        <v>0</v>
      </c>
      <c r="I71" s="91">
        <f>'2. YTD RFQ &amp; Awarded (Summary)'!I196</f>
        <v>0</v>
      </c>
      <c r="J71" s="91">
        <f>'2. YTD RFQ &amp; Awarded (Summary)'!J196</f>
        <v>0</v>
      </c>
      <c r="K71" s="91">
        <f>'2. YTD RFQ &amp; Awarded (Summary)'!K196</f>
        <v>0</v>
      </c>
      <c r="L71" s="91">
        <f>'2. YTD RFQ &amp; Awarded (Summary)'!L196</f>
        <v>0</v>
      </c>
      <c r="M71" s="91">
        <f>'2. YTD RFQ &amp; Awarded (Summary)'!M196</f>
        <v>0</v>
      </c>
      <c r="N71" s="91">
        <f>'2. YTD RFQ &amp; Awarded (Summary)'!N196</f>
        <v>0</v>
      </c>
      <c r="O71" s="91">
        <f>SUM(C71:N71)</f>
        <v>0</v>
      </c>
      <c r="P71" s="92">
        <f>D70+D71</f>
        <v>0</v>
      </c>
    </row>
    <row r="72" spans="2:16">
      <c r="B72" s="87" t="s">
        <v>17</v>
      </c>
      <c r="C72" s="91">
        <f>'2. YTD RFQ &amp; Awarded (Summary)'!C246</f>
        <v>0</v>
      </c>
      <c r="D72" s="91">
        <f>'2. YTD RFQ &amp; Awarded (Summary)'!D246</f>
        <v>0</v>
      </c>
      <c r="E72" s="91">
        <f>'2. YTD RFQ &amp; Awarded (Summary)'!E246</f>
        <v>0</v>
      </c>
      <c r="F72" s="91">
        <f>'2. YTD RFQ &amp; Awarded (Summary)'!F246</f>
        <v>0</v>
      </c>
      <c r="G72" s="91">
        <f>'2. YTD RFQ &amp; Awarded (Summary)'!G246</f>
        <v>0</v>
      </c>
      <c r="H72" s="91">
        <f>'2. YTD RFQ &amp; Awarded (Summary)'!H246</f>
        <v>0</v>
      </c>
      <c r="I72" s="91">
        <f>'2. YTD RFQ &amp; Awarded (Summary)'!I246</f>
        <v>0</v>
      </c>
      <c r="J72" s="91">
        <f>'2. YTD RFQ &amp; Awarded (Summary)'!J246</f>
        <v>0</v>
      </c>
      <c r="K72" s="91">
        <f>'2. YTD RFQ &amp; Awarded (Summary)'!K246</f>
        <v>0</v>
      </c>
      <c r="L72" s="91">
        <f>'2. YTD RFQ &amp; Awarded (Summary)'!L246</f>
        <v>0</v>
      </c>
      <c r="M72" s="91">
        <f>'2. YTD RFQ &amp; Awarded (Summary)'!M246</f>
        <v>0</v>
      </c>
      <c r="N72" s="91">
        <f>'2. YTD RFQ &amp; Awarded (Summary)'!N246</f>
        <v>0</v>
      </c>
      <c r="O72" s="91">
        <f>SUM(C72:N72)</f>
        <v>0</v>
      </c>
    </row>
    <row r="73" spans="2:16">
      <c r="B73" s="87" t="s">
        <v>18</v>
      </c>
      <c r="C73" s="91">
        <f>C69-SUM(C70:C72)</f>
        <v>0</v>
      </c>
      <c r="D73" s="91">
        <f t="shared" ref="D73:O73" si="7">D69-SUM(D70:D72)</f>
        <v>0</v>
      </c>
      <c r="E73" s="91">
        <f t="shared" si="7"/>
        <v>0</v>
      </c>
      <c r="F73" s="91">
        <f t="shared" si="7"/>
        <v>0</v>
      </c>
      <c r="G73" s="91">
        <f t="shared" si="7"/>
        <v>0</v>
      </c>
      <c r="H73" s="91">
        <f t="shared" si="7"/>
        <v>0</v>
      </c>
      <c r="I73" s="91">
        <f t="shared" si="7"/>
        <v>0</v>
      </c>
      <c r="J73" s="91">
        <f t="shared" si="7"/>
        <v>0</v>
      </c>
      <c r="K73" s="91">
        <f t="shared" si="7"/>
        <v>0</v>
      </c>
      <c r="L73" s="91">
        <f t="shared" si="7"/>
        <v>0</v>
      </c>
      <c r="M73" s="91">
        <f t="shared" si="7"/>
        <v>0</v>
      </c>
      <c r="N73" s="91">
        <f t="shared" si="7"/>
        <v>0</v>
      </c>
      <c r="O73" s="91">
        <f t="shared" si="7"/>
        <v>0</v>
      </c>
    </row>
    <row r="74" spans="2:16">
      <c r="B74" s="87" t="s">
        <v>102</v>
      </c>
      <c r="C74" s="89" t="e">
        <f>SUM(C70:C71)/C69</f>
        <v>#DIV/0!</v>
      </c>
      <c r="D74" s="89" t="e">
        <f t="shared" ref="D74:O74" si="8">SUM(D70:D71)/D69</f>
        <v>#DIV/0!</v>
      </c>
      <c r="E74" s="89" t="e">
        <f t="shared" si="8"/>
        <v>#DIV/0!</v>
      </c>
      <c r="F74" s="89" t="e">
        <f t="shared" si="8"/>
        <v>#DIV/0!</v>
      </c>
      <c r="G74" s="89" t="e">
        <f t="shared" si="8"/>
        <v>#DIV/0!</v>
      </c>
      <c r="H74" s="89" t="e">
        <f t="shared" si="8"/>
        <v>#DIV/0!</v>
      </c>
      <c r="I74" s="89" t="e">
        <f t="shared" si="8"/>
        <v>#DIV/0!</v>
      </c>
      <c r="J74" s="89" t="e">
        <f t="shared" si="8"/>
        <v>#DIV/0!</v>
      </c>
      <c r="K74" s="89" t="e">
        <f t="shared" si="8"/>
        <v>#DIV/0!</v>
      </c>
      <c r="L74" s="89" t="e">
        <f t="shared" si="8"/>
        <v>#DIV/0!</v>
      </c>
      <c r="M74" s="89" t="e">
        <f t="shared" si="8"/>
        <v>#DIV/0!</v>
      </c>
      <c r="N74" s="89" t="e">
        <f t="shared" si="8"/>
        <v>#DIV/0!</v>
      </c>
      <c r="O74" s="89" t="e">
        <f t="shared" si="8"/>
        <v>#DIV/0!</v>
      </c>
    </row>
    <row r="77" spans="2:16">
      <c r="B77" s="84" t="str">
        <f>"YTD "&amp;A1&amp;" TOTAL AWARDED SALES in   M (TOOLING &amp; PART SALES)"</f>
        <v>YTD Aug 15 TOTAL AWARDED SALES in   M (TOOLING &amp; PART SALES)</v>
      </c>
    </row>
    <row r="79" spans="2:16">
      <c r="B79" s="209" t="s">
        <v>114</v>
      </c>
      <c r="C79" s="210"/>
      <c r="D79" s="210"/>
    </row>
    <row r="80" spans="2:16">
      <c r="B80" s="209" t="s">
        <v>115</v>
      </c>
      <c r="C80" s="210"/>
      <c r="D80" s="210"/>
    </row>
    <row r="82" spans="2:15">
      <c r="B82" s="209" t="s">
        <v>116</v>
      </c>
      <c r="C82" s="210"/>
      <c r="D82" s="210"/>
    </row>
    <row r="83" spans="2:15">
      <c r="B83" s="209" t="str">
        <f>$A$1&amp;" is   "&amp;TEXT(P97,"#,###,0.00")&amp;"M"</f>
        <v>Aug 15 is   0.00M</v>
      </c>
      <c r="C83" s="210"/>
      <c r="D83" s="210"/>
    </row>
    <row r="94" spans="2:15" ht="22.5" customHeight="1">
      <c r="B94" s="86" t="s">
        <v>100</v>
      </c>
      <c r="C94" s="86" t="s">
        <v>49</v>
      </c>
      <c r="D94" s="86" t="s">
        <v>50</v>
      </c>
      <c r="E94" s="86" t="s">
        <v>51</v>
      </c>
      <c r="F94" s="86" t="s">
        <v>52</v>
      </c>
      <c r="G94" s="86" t="s">
        <v>53</v>
      </c>
      <c r="H94" s="86" t="s">
        <v>54</v>
      </c>
      <c r="I94" s="86" t="s">
        <v>55</v>
      </c>
      <c r="J94" s="86" t="s">
        <v>56</v>
      </c>
      <c r="K94" s="86" t="s">
        <v>57</v>
      </c>
      <c r="L94" s="86" t="s">
        <v>58</v>
      </c>
      <c r="M94" s="86" t="s">
        <v>59</v>
      </c>
      <c r="N94" s="86" t="s">
        <v>60</v>
      </c>
      <c r="O94" s="86" t="s">
        <v>46</v>
      </c>
    </row>
    <row r="95" spans="2:15" ht="28.5">
      <c r="B95" s="87" t="s">
        <v>117</v>
      </c>
      <c r="C95" s="94">
        <f>C43+C69</f>
        <v>0</v>
      </c>
      <c r="D95" s="94">
        <f t="shared" ref="D95:N96" si="9">D43+D69</f>
        <v>0</v>
      </c>
      <c r="E95" s="94">
        <f t="shared" si="9"/>
        <v>0</v>
      </c>
      <c r="F95" s="94">
        <f t="shared" si="9"/>
        <v>0</v>
      </c>
      <c r="G95" s="94">
        <f t="shared" si="9"/>
        <v>0</v>
      </c>
      <c r="H95" s="94">
        <f t="shared" si="9"/>
        <v>0</v>
      </c>
      <c r="I95" s="94">
        <f t="shared" si="9"/>
        <v>0</v>
      </c>
      <c r="J95" s="94">
        <f t="shared" si="9"/>
        <v>0</v>
      </c>
      <c r="K95" s="94">
        <f t="shared" si="9"/>
        <v>0</v>
      </c>
      <c r="L95" s="94">
        <f t="shared" si="9"/>
        <v>0</v>
      </c>
      <c r="M95" s="94">
        <f t="shared" si="9"/>
        <v>0</v>
      </c>
      <c r="N95" s="94">
        <f t="shared" si="9"/>
        <v>0</v>
      </c>
      <c r="O95" s="94">
        <f>SUM(C95:N95)</f>
        <v>0</v>
      </c>
    </row>
    <row r="96" spans="2:15" ht="28.5">
      <c r="B96" s="87" t="s">
        <v>118</v>
      </c>
      <c r="C96" s="95">
        <f>C44+C70</f>
        <v>0</v>
      </c>
      <c r="D96" s="94">
        <f t="shared" si="9"/>
        <v>0</v>
      </c>
      <c r="E96" s="94">
        <f t="shared" si="9"/>
        <v>0</v>
      </c>
      <c r="F96" s="94">
        <f t="shared" si="9"/>
        <v>0</v>
      </c>
      <c r="G96" s="94">
        <f t="shared" si="9"/>
        <v>0</v>
      </c>
      <c r="H96" s="94">
        <f t="shared" si="9"/>
        <v>0</v>
      </c>
      <c r="I96" s="94">
        <f t="shared" si="9"/>
        <v>0</v>
      </c>
      <c r="J96" s="94">
        <f t="shared" si="9"/>
        <v>0</v>
      </c>
      <c r="K96" s="94">
        <f t="shared" si="9"/>
        <v>0</v>
      </c>
      <c r="L96" s="94">
        <f t="shared" si="9"/>
        <v>0</v>
      </c>
      <c r="M96" s="94">
        <f t="shared" si="9"/>
        <v>0</v>
      </c>
      <c r="N96" s="94">
        <f t="shared" si="9"/>
        <v>0</v>
      </c>
      <c r="O96" s="94">
        <f>SUM(C96:N96)</f>
        <v>0</v>
      </c>
    </row>
    <row r="97" spans="2:16" ht="28.5">
      <c r="B97" s="87" t="s">
        <v>119</v>
      </c>
      <c r="C97" s="94">
        <f t="shared" ref="C97:N99" si="10">C45+C71</f>
        <v>0</v>
      </c>
      <c r="D97" s="94">
        <f t="shared" si="10"/>
        <v>0</v>
      </c>
      <c r="E97" s="94">
        <f t="shared" si="10"/>
        <v>0</v>
      </c>
      <c r="F97" s="94">
        <f t="shared" si="10"/>
        <v>0</v>
      </c>
      <c r="G97" s="94">
        <f t="shared" si="10"/>
        <v>0</v>
      </c>
      <c r="H97" s="94">
        <f t="shared" si="10"/>
        <v>0</v>
      </c>
      <c r="I97" s="94">
        <f t="shared" si="10"/>
        <v>0</v>
      </c>
      <c r="J97" s="94">
        <f t="shared" si="10"/>
        <v>0</v>
      </c>
      <c r="K97" s="94">
        <f t="shared" si="10"/>
        <v>0</v>
      </c>
      <c r="L97" s="94">
        <f t="shared" si="10"/>
        <v>0</v>
      </c>
      <c r="M97" s="94">
        <f t="shared" si="10"/>
        <v>0</v>
      </c>
      <c r="N97" s="94">
        <f t="shared" si="10"/>
        <v>0</v>
      </c>
      <c r="O97" s="94">
        <f>SUM(C97:N97)</f>
        <v>0</v>
      </c>
      <c r="P97" s="92">
        <f>D96+D97</f>
        <v>0</v>
      </c>
    </row>
    <row r="98" spans="2:16">
      <c r="B98" s="87" t="s">
        <v>17</v>
      </c>
      <c r="C98" s="94">
        <f t="shared" si="10"/>
        <v>0</v>
      </c>
      <c r="D98" s="94">
        <f t="shared" si="10"/>
        <v>0</v>
      </c>
      <c r="E98" s="94">
        <f t="shared" si="10"/>
        <v>0</v>
      </c>
      <c r="F98" s="94">
        <f t="shared" si="10"/>
        <v>0</v>
      </c>
      <c r="G98" s="94">
        <f t="shared" si="10"/>
        <v>0</v>
      </c>
      <c r="H98" s="94">
        <f t="shared" si="10"/>
        <v>0</v>
      </c>
      <c r="I98" s="94">
        <f t="shared" si="10"/>
        <v>0</v>
      </c>
      <c r="J98" s="94">
        <f t="shared" si="10"/>
        <v>0</v>
      </c>
      <c r="K98" s="94">
        <f t="shared" si="10"/>
        <v>0</v>
      </c>
      <c r="L98" s="94">
        <f t="shared" si="10"/>
        <v>0</v>
      </c>
      <c r="M98" s="94">
        <f t="shared" si="10"/>
        <v>0</v>
      </c>
      <c r="N98" s="94">
        <f t="shared" si="10"/>
        <v>0</v>
      </c>
      <c r="O98" s="94">
        <f>SUM(C98:N98)</f>
        <v>0</v>
      </c>
    </row>
    <row r="99" spans="2:16">
      <c r="B99" s="87" t="s">
        <v>18</v>
      </c>
      <c r="C99" s="94">
        <f t="shared" si="10"/>
        <v>0</v>
      </c>
      <c r="D99" s="94">
        <f t="shared" si="10"/>
        <v>0</v>
      </c>
      <c r="E99" s="94">
        <f t="shared" si="10"/>
        <v>0</v>
      </c>
      <c r="F99" s="94">
        <f t="shared" si="10"/>
        <v>0</v>
      </c>
      <c r="G99" s="94">
        <f t="shared" si="10"/>
        <v>0</v>
      </c>
      <c r="H99" s="94">
        <f t="shared" si="10"/>
        <v>0</v>
      </c>
      <c r="I99" s="94">
        <f t="shared" si="10"/>
        <v>0</v>
      </c>
      <c r="J99" s="94">
        <f t="shared" si="10"/>
        <v>0</v>
      </c>
      <c r="K99" s="94">
        <f t="shared" si="10"/>
        <v>0</v>
      </c>
      <c r="L99" s="94">
        <f t="shared" si="10"/>
        <v>0</v>
      </c>
      <c r="M99" s="94">
        <f t="shared" si="10"/>
        <v>0</v>
      </c>
      <c r="N99" s="94">
        <f t="shared" si="10"/>
        <v>0</v>
      </c>
      <c r="O99" s="94">
        <f>SUM(C99:N99)</f>
        <v>0</v>
      </c>
    </row>
    <row r="100" spans="2:16">
      <c r="B100" s="87" t="s">
        <v>102</v>
      </c>
      <c r="C100" s="89" t="e">
        <f>SUM(C96:C97)/C95</f>
        <v>#DIV/0!</v>
      </c>
      <c r="D100" s="89" t="e">
        <f t="shared" ref="D100:O100" si="11">SUM(D96:D97)/D95</f>
        <v>#DIV/0!</v>
      </c>
      <c r="E100" s="89" t="e">
        <f t="shared" si="11"/>
        <v>#DIV/0!</v>
      </c>
      <c r="F100" s="89" t="e">
        <f t="shared" si="11"/>
        <v>#DIV/0!</v>
      </c>
      <c r="G100" s="89" t="e">
        <f t="shared" si="11"/>
        <v>#DIV/0!</v>
      </c>
      <c r="H100" s="89" t="e">
        <f t="shared" si="11"/>
        <v>#DIV/0!</v>
      </c>
      <c r="I100" s="89" t="e">
        <f t="shared" si="11"/>
        <v>#DIV/0!</v>
      </c>
      <c r="J100" s="89" t="e">
        <f t="shared" si="11"/>
        <v>#DIV/0!</v>
      </c>
      <c r="K100" s="89" t="e">
        <f t="shared" si="11"/>
        <v>#DIV/0!</v>
      </c>
      <c r="L100" s="89" t="e">
        <f t="shared" si="11"/>
        <v>#DIV/0!</v>
      </c>
      <c r="M100" s="89" t="e">
        <f t="shared" si="11"/>
        <v>#DIV/0!</v>
      </c>
      <c r="N100" s="89" t="e">
        <f t="shared" si="11"/>
        <v>#DIV/0!</v>
      </c>
      <c r="O100" s="89" t="e">
        <f t="shared" si="11"/>
        <v>#DIV/0!</v>
      </c>
    </row>
    <row r="104" spans="2:16">
      <c r="B104" s="84" t="str">
        <f>"YTD "&amp;A1&amp;"  TOTAL AWARDED TOOL SALES in   M (By Business Segment)"</f>
        <v>YTD Aug 15  TOTAL AWARDED TOOL SALES in   M (By Business Segment)</v>
      </c>
    </row>
    <row r="109" spans="2:16" ht="14.25" customHeight="1">
      <c r="B109" s="209" t="str">
        <f>"YTD "&amp;$A$1&amp;" confirmed new tool sales "&amp;TEXT(O132,"#,###,0.00")&amp;"M"</f>
        <v>YTD Aug 15 confirmed new tool sales 0.00M</v>
      </c>
      <c r="C109" s="209"/>
      <c r="D109" s="209"/>
      <c r="E109" s="209"/>
      <c r="F109" s="209"/>
    </row>
    <row r="110" spans="2:16" ht="14.25" customHeight="1">
      <c r="B110" s="211" t="str">
        <f>$A$1&amp;" confirmed new tool sales "&amp;TEXT(D132,"#,###,0.00")&amp;"M"</f>
        <v>Aug 15 confirmed new tool sales 0.00M</v>
      </c>
      <c r="C110" s="209"/>
      <c r="D110" s="209"/>
      <c r="E110" s="209"/>
      <c r="F110" s="209"/>
    </row>
    <row r="112" spans="2:16">
      <c r="B112" s="96"/>
      <c r="C112" s="96"/>
      <c r="D112" s="96"/>
    </row>
    <row r="122" spans="2:15" ht="30" customHeight="1">
      <c r="B122" s="86" t="s">
        <v>100</v>
      </c>
      <c r="C122" s="86" t="s">
        <v>49</v>
      </c>
      <c r="D122" s="86" t="s">
        <v>50</v>
      </c>
      <c r="E122" s="86" t="s">
        <v>51</v>
      </c>
      <c r="F122" s="86" t="s">
        <v>52</v>
      </c>
      <c r="G122" s="86" t="s">
        <v>53</v>
      </c>
      <c r="H122" s="86" t="s">
        <v>54</v>
      </c>
      <c r="I122" s="86" t="s">
        <v>55</v>
      </c>
      <c r="J122" s="86" t="s">
        <v>56</v>
      </c>
      <c r="K122" s="86" t="s">
        <v>57</v>
      </c>
      <c r="L122" s="86" t="s">
        <v>58</v>
      </c>
      <c r="M122" s="86" t="s">
        <v>59</v>
      </c>
      <c r="N122" s="86" t="s">
        <v>60</v>
      </c>
      <c r="O122" s="86" t="s">
        <v>46</v>
      </c>
    </row>
    <row r="123" spans="2:15" ht="27" customHeight="1">
      <c r="B123" s="48" t="s">
        <v>61</v>
      </c>
      <c r="C123" s="97">
        <f>'2. YTD RFQ &amp; Awarded (Summary)'!C175</f>
        <v>0</v>
      </c>
      <c r="D123" s="97">
        <f>'2. YTD RFQ &amp; Awarded (Summary)'!D175</f>
        <v>0</v>
      </c>
      <c r="E123" s="97">
        <f>'2. YTD RFQ &amp; Awarded (Summary)'!E175</f>
        <v>0</v>
      </c>
      <c r="F123" s="97">
        <f>'2. YTD RFQ &amp; Awarded (Summary)'!F175</f>
        <v>0</v>
      </c>
      <c r="G123" s="97">
        <f>'2. YTD RFQ &amp; Awarded (Summary)'!G175</f>
        <v>0</v>
      </c>
      <c r="H123" s="97">
        <f>'2. YTD RFQ &amp; Awarded (Summary)'!H175</f>
        <v>0</v>
      </c>
      <c r="I123" s="97">
        <f>'2. YTD RFQ &amp; Awarded (Summary)'!I175</f>
        <v>0</v>
      </c>
      <c r="J123" s="97">
        <f>'2. YTD RFQ &amp; Awarded (Summary)'!J175</f>
        <v>0</v>
      </c>
      <c r="K123" s="97">
        <f>'2. YTD RFQ &amp; Awarded (Summary)'!K175</f>
        <v>0</v>
      </c>
      <c r="L123" s="97">
        <f>'2. YTD RFQ &amp; Awarded (Summary)'!L175</f>
        <v>0</v>
      </c>
      <c r="M123" s="97">
        <f>'2. YTD RFQ &amp; Awarded (Summary)'!M175</f>
        <v>0</v>
      </c>
      <c r="N123" s="97">
        <f>'2. YTD RFQ &amp; Awarded (Summary)'!N175</f>
        <v>0</v>
      </c>
      <c r="O123" s="98">
        <f>SUM(C123:N123)</f>
        <v>0</v>
      </c>
    </row>
    <row r="124" spans="2:15" ht="27" customHeight="1">
      <c r="B124" s="42" t="s">
        <v>83</v>
      </c>
      <c r="C124" s="97">
        <f>'2. YTD RFQ &amp; Awarded (Summary)'!C176</f>
        <v>0</v>
      </c>
      <c r="D124" s="97">
        <f>'2. YTD RFQ &amp; Awarded (Summary)'!D176</f>
        <v>0</v>
      </c>
      <c r="E124" s="97">
        <f>'2. YTD RFQ &amp; Awarded (Summary)'!E176</f>
        <v>0</v>
      </c>
      <c r="F124" s="97">
        <f>'2. YTD RFQ &amp; Awarded (Summary)'!F176</f>
        <v>0</v>
      </c>
      <c r="G124" s="97">
        <f>'2. YTD RFQ &amp; Awarded (Summary)'!G176</f>
        <v>0</v>
      </c>
      <c r="H124" s="97">
        <f>'2. YTD RFQ &amp; Awarded (Summary)'!H176</f>
        <v>0</v>
      </c>
      <c r="I124" s="97">
        <f>'2. YTD RFQ &amp; Awarded (Summary)'!I176</f>
        <v>0</v>
      </c>
      <c r="J124" s="97">
        <f>'2. YTD RFQ &amp; Awarded (Summary)'!J176</f>
        <v>0</v>
      </c>
      <c r="K124" s="97">
        <f>'2. YTD RFQ &amp; Awarded (Summary)'!K176</f>
        <v>0</v>
      </c>
      <c r="L124" s="97">
        <f>'2. YTD RFQ &amp; Awarded (Summary)'!L176</f>
        <v>0</v>
      </c>
      <c r="M124" s="97">
        <f>'2. YTD RFQ &amp; Awarded (Summary)'!M176</f>
        <v>0</v>
      </c>
      <c r="N124" s="97">
        <f>'2. YTD RFQ &amp; Awarded (Summary)'!N176</f>
        <v>0</v>
      </c>
      <c r="O124" s="98">
        <f t="shared" ref="O124:O131" si="12">SUM(C124:N124)</f>
        <v>0</v>
      </c>
    </row>
    <row r="125" spans="2:15" ht="27" customHeight="1">
      <c r="B125" s="45" t="s">
        <v>84</v>
      </c>
      <c r="C125" s="97">
        <f>'2. YTD RFQ &amp; Awarded (Summary)'!C177</f>
        <v>0</v>
      </c>
      <c r="D125" s="97">
        <f>'2. YTD RFQ &amp; Awarded (Summary)'!D177</f>
        <v>0</v>
      </c>
      <c r="E125" s="97">
        <f>'2. YTD RFQ &amp; Awarded (Summary)'!E177</f>
        <v>0</v>
      </c>
      <c r="F125" s="97">
        <f>'2. YTD RFQ &amp; Awarded (Summary)'!F177</f>
        <v>0</v>
      </c>
      <c r="G125" s="97">
        <f>'2. YTD RFQ &amp; Awarded (Summary)'!G177</f>
        <v>0</v>
      </c>
      <c r="H125" s="97">
        <f>'2. YTD RFQ &amp; Awarded (Summary)'!H177</f>
        <v>0</v>
      </c>
      <c r="I125" s="97">
        <f>'2. YTD RFQ &amp; Awarded (Summary)'!I177</f>
        <v>0</v>
      </c>
      <c r="J125" s="97">
        <f>'2. YTD RFQ &amp; Awarded (Summary)'!J177</f>
        <v>0</v>
      </c>
      <c r="K125" s="97">
        <f>'2. YTD RFQ &amp; Awarded (Summary)'!K177</f>
        <v>0</v>
      </c>
      <c r="L125" s="97">
        <f>'2. YTD RFQ &amp; Awarded (Summary)'!L177</f>
        <v>0</v>
      </c>
      <c r="M125" s="97">
        <f>'2. YTD RFQ &amp; Awarded (Summary)'!M177</f>
        <v>0</v>
      </c>
      <c r="N125" s="97">
        <f>'2. YTD RFQ &amp; Awarded (Summary)'!N177</f>
        <v>0</v>
      </c>
      <c r="O125" s="98">
        <f t="shared" si="12"/>
        <v>0</v>
      </c>
    </row>
    <row r="126" spans="2:15" ht="27" customHeight="1">
      <c r="B126" s="46" t="s">
        <v>85</v>
      </c>
      <c r="C126" s="97">
        <f>'2. YTD RFQ &amp; Awarded (Summary)'!C178</f>
        <v>0</v>
      </c>
      <c r="D126" s="97">
        <f>'2. YTD RFQ &amp; Awarded (Summary)'!D178</f>
        <v>0</v>
      </c>
      <c r="E126" s="97">
        <f>'2. YTD RFQ &amp; Awarded (Summary)'!E178</f>
        <v>0</v>
      </c>
      <c r="F126" s="97">
        <f>'2. YTD RFQ &amp; Awarded (Summary)'!F178</f>
        <v>0</v>
      </c>
      <c r="G126" s="97">
        <f>'2. YTD RFQ &amp; Awarded (Summary)'!G178</f>
        <v>0</v>
      </c>
      <c r="H126" s="97">
        <f>'2. YTD RFQ &amp; Awarded (Summary)'!H178</f>
        <v>0</v>
      </c>
      <c r="I126" s="97">
        <f>'2. YTD RFQ &amp; Awarded (Summary)'!I178</f>
        <v>0</v>
      </c>
      <c r="J126" s="97">
        <f>'2. YTD RFQ &amp; Awarded (Summary)'!J178</f>
        <v>0</v>
      </c>
      <c r="K126" s="97">
        <f>'2. YTD RFQ &amp; Awarded (Summary)'!K178</f>
        <v>0</v>
      </c>
      <c r="L126" s="97">
        <f>'2. YTD RFQ &amp; Awarded (Summary)'!L178</f>
        <v>0</v>
      </c>
      <c r="M126" s="97">
        <f>'2. YTD RFQ &amp; Awarded (Summary)'!M178</f>
        <v>0</v>
      </c>
      <c r="N126" s="97">
        <f>'2. YTD RFQ &amp; Awarded (Summary)'!N178</f>
        <v>0</v>
      </c>
      <c r="O126" s="98">
        <f t="shared" si="12"/>
        <v>0</v>
      </c>
    </row>
    <row r="127" spans="2:15" ht="27" customHeight="1">
      <c r="B127" s="48" t="s">
        <v>71</v>
      </c>
      <c r="C127" s="97">
        <f>'2. YTD RFQ &amp; Awarded (Summary)'!C179</f>
        <v>0</v>
      </c>
      <c r="D127" s="97">
        <f>'2. YTD RFQ &amp; Awarded (Summary)'!D179</f>
        <v>0</v>
      </c>
      <c r="E127" s="97">
        <f>'2. YTD RFQ &amp; Awarded (Summary)'!E179</f>
        <v>0</v>
      </c>
      <c r="F127" s="97">
        <f>'2. YTD RFQ &amp; Awarded (Summary)'!F179</f>
        <v>0</v>
      </c>
      <c r="G127" s="97">
        <f>'2. YTD RFQ &amp; Awarded (Summary)'!G179</f>
        <v>0</v>
      </c>
      <c r="H127" s="97">
        <f>'2. YTD RFQ &amp; Awarded (Summary)'!H179</f>
        <v>0</v>
      </c>
      <c r="I127" s="97">
        <f>'2. YTD RFQ &amp; Awarded (Summary)'!I179</f>
        <v>0</v>
      </c>
      <c r="J127" s="97">
        <f>'2. YTD RFQ &amp; Awarded (Summary)'!J179</f>
        <v>0</v>
      </c>
      <c r="K127" s="97">
        <f>'2. YTD RFQ &amp; Awarded (Summary)'!K179</f>
        <v>0</v>
      </c>
      <c r="L127" s="97">
        <f>'2. YTD RFQ &amp; Awarded (Summary)'!L179</f>
        <v>0</v>
      </c>
      <c r="M127" s="97">
        <f>'2. YTD RFQ &amp; Awarded (Summary)'!M179</f>
        <v>0</v>
      </c>
      <c r="N127" s="97">
        <f>'2. YTD RFQ &amp; Awarded (Summary)'!N179</f>
        <v>0</v>
      </c>
      <c r="O127" s="98">
        <f t="shared" si="12"/>
        <v>0</v>
      </c>
    </row>
    <row r="128" spans="2:15" ht="27" customHeight="1">
      <c r="B128" s="48" t="s">
        <v>72</v>
      </c>
      <c r="C128" s="97">
        <f>'2. YTD RFQ &amp; Awarded (Summary)'!C180</f>
        <v>0</v>
      </c>
      <c r="D128" s="97">
        <f>'2. YTD RFQ &amp; Awarded (Summary)'!D180</f>
        <v>0</v>
      </c>
      <c r="E128" s="97">
        <f>'2. YTD RFQ &amp; Awarded (Summary)'!E180</f>
        <v>0</v>
      </c>
      <c r="F128" s="97">
        <f>'2. YTD RFQ &amp; Awarded (Summary)'!F180</f>
        <v>0</v>
      </c>
      <c r="G128" s="97">
        <f>'2. YTD RFQ &amp; Awarded (Summary)'!G180</f>
        <v>0</v>
      </c>
      <c r="H128" s="97">
        <f>'2. YTD RFQ &amp; Awarded (Summary)'!H180</f>
        <v>0</v>
      </c>
      <c r="I128" s="97">
        <f>'2. YTD RFQ &amp; Awarded (Summary)'!I180</f>
        <v>0</v>
      </c>
      <c r="J128" s="97">
        <f>'2. YTD RFQ &amp; Awarded (Summary)'!J180</f>
        <v>0</v>
      </c>
      <c r="K128" s="97">
        <f>'2. YTD RFQ &amp; Awarded (Summary)'!K180</f>
        <v>0</v>
      </c>
      <c r="L128" s="97">
        <f>'2. YTD RFQ &amp; Awarded (Summary)'!L180</f>
        <v>0</v>
      </c>
      <c r="M128" s="97">
        <f>'2. YTD RFQ &amp; Awarded (Summary)'!M180</f>
        <v>0</v>
      </c>
      <c r="N128" s="97">
        <f>'2. YTD RFQ &amp; Awarded (Summary)'!N180</f>
        <v>0</v>
      </c>
      <c r="O128" s="98">
        <f t="shared" si="12"/>
        <v>0</v>
      </c>
    </row>
    <row r="129" spans="2:15" ht="27" customHeight="1">
      <c r="B129" s="49" t="s">
        <v>86</v>
      </c>
      <c r="C129" s="97">
        <f>'2. YTD RFQ &amp; Awarded (Summary)'!C181</f>
        <v>0</v>
      </c>
      <c r="D129" s="97">
        <f>'2. YTD RFQ &amp; Awarded (Summary)'!D181</f>
        <v>0</v>
      </c>
      <c r="E129" s="97">
        <f>'2. YTD RFQ &amp; Awarded (Summary)'!E181</f>
        <v>0</v>
      </c>
      <c r="F129" s="97">
        <f>'2. YTD RFQ &amp; Awarded (Summary)'!F181</f>
        <v>0</v>
      </c>
      <c r="G129" s="97">
        <f>'2. YTD RFQ &amp; Awarded (Summary)'!G181</f>
        <v>0</v>
      </c>
      <c r="H129" s="97">
        <f>'2. YTD RFQ &amp; Awarded (Summary)'!H181</f>
        <v>0</v>
      </c>
      <c r="I129" s="97">
        <f>'2. YTD RFQ &amp; Awarded (Summary)'!I181</f>
        <v>0</v>
      </c>
      <c r="J129" s="97">
        <f>'2. YTD RFQ &amp; Awarded (Summary)'!J181</f>
        <v>0</v>
      </c>
      <c r="K129" s="97">
        <f>'2. YTD RFQ &amp; Awarded (Summary)'!K181</f>
        <v>0</v>
      </c>
      <c r="L129" s="97">
        <f>'2. YTD RFQ &amp; Awarded (Summary)'!L181</f>
        <v>0</v>
      </c>
      <c r="M129" s="97">
        <f>'2. YTD RFQ &amp; Awarded (Summary)'!M181</f>
        <v>0</v>
      </c>
      <c r="N129" s="97">
        <f>'2. YTD RFQ &amp; Awarded (Summary)'!N181</f>
        <v>0</v>
      </c>
      <c r="O129" s="98">
        <f t="shared" si="12"/>
        <v>0</v>
      </c>
    </row>
    <row r="130" spans="2:15" ht="27" customHeight="1">
      <c r="B130" s="50" t="s">
        <v>87</v>
      </c>
      <c r="C130" s="97">
        <f>'2. YTD RFQ &amp; Awarded (Summary)'!C182</f>
        <v>0</v>
      </c>
      <c r="D130" s="97">
        <f>'2. YTD RFQ &amp; Awarded (Summary)'!D182</f>
        <v>0</v>
      </c>
      <c r="E130" s="97">
        <f>'2. YTD RFQ &amp; Awarded (Summary)'!E182</f>
        <v>0</v>
      </c>
      <c r="F130" s="97">
        <f>'2. YTD RFQ &amp; Awarded (Summary)'!F182</f>
        <v>0</v>
      </c>
      <c r="G130" s="97">
        <f>'2. YTD RFQ &amp; Awarded (Summary)'!G182</f>
        <v>0</v>
      </c>
      <c r="H130" s="97">
        <f>'2. YTD RFQ &amp; Awarded (Summary)'!H182</f>
        <v>0</v>
      </c>
      <c r="I130" s="97">
        <f>'2. YTD RFQ &amp; Awarded (Summary)'!I182</f>
        <v>0</v>
      </c>
      <c r="J130" s="97">
        <f>'2. YTD RFQ &amp; Awarded (Summary)'!J182</f>
        <v>0</v>
      </c>
      <c r="K130" s="97">
        <f>'2. YTD RFQ &amp; Awarded (Summary)'!K182</f>
        <v>0</v>
      </c>
      <c r="L130" s="97">
        <f>'2. YTD RFQ &amp; Awarded (Summary)'!L182</f>
        <v>0</v>
      </c>
      <c r="M130" s="97">
        <f>'2. YTD RFQ &amp; Awarded (Summary)'!M182</f>
        <v>0</v>
      </c>
      <c r="N130" s="97">
        <f>'2. YTD RFQ &amp; Awarded (Summary)'!N182</f>
        <v>0</v>
      </c>
      <c r="O130" s="98">
        <f t="shared" si="12"/>
        <v>0</v>
      </c>
    </row>
    <row r="131" spans="2:15" ht="27" customHeight="1">
      <c r="B131" s="50" t="s">
        <v>88</v>
      </c>
      <c r="C131" s="97">
        <f>'2. YTD RFQ &amp; Awarded (Summary)'!C183</f>
        <v>0</v>
      </c>
      <c r="D131" s="97">
        <f>'2. YTD RFQ &amp; Awarded (Summary)'!D183</f>
        <v>0</v>
      </c>
      <c r="E131" s="97">
        <f>'2. YTD RFQ &amp; Awarded (Summary)'!E183</f>
        <v>0</v>
      </c>
      <c r="F131" s="97">
        <f>'2. YTD RFQ &amp; Awarded (Summary)'!F183</f>
        <v>0</v>
      </c>
      <c r="G131" s="97">
        <f>'2. YTD RFQ &amp; Awarded (Summary)'!G183</f>
        <v>0</v>
      </c>
      <c r="H131" s="97">
        <f>'2. YTD RFQ &amp; Awarded (Summary)'!H183</f>
        <v>0</v>
      </c>
      <c r="I131" s="97">
        <f>'2. YTD RFQ &amp; Awarded (Summary)'!I183</f>
        <v>0</v>
      </c>
      <c r="J131" s="97">
        <f>'2. YTD RFQ &amp; Awarded (Summary)'!J183</f>
        <v>0</v>
      </c>
      <c r="K131" s="97">
        <f>'2. YTD RFQ &amp; Awarded (Summary)'!K183</f>
        <v>0</v>
      </c>
      <c r="L131" s="97">
        <f>'2. YTD RFQ &amp; Awarded (Summary)'!L183</f>
        <v>0</v>
      </c>
      <c r="M131" s="97">
        <f>'2. YTD RFQ &amp; Awarded (Summary)'!M183</f>
        <v>0</v>
      </c>
      <c r="N131" s="97">
        <f>'2. YTD RFQ &amp; Awarded (Summary)'!N183</f>
        <v>0</v>
      </c>
      <c r="O131" s="98">
        <f t="shared" si="12"/>
        <v>0</v>
      </c>
    </row>
    <row r="132" spans="2:15" s="84" customFormat="1" ht="25.5" customHeight="1">
      <c r="B132" s="99" t="s">
        <v>46</v>
      </c>
      <c r="C132" s="100">
        <f t="shared" ref="C132:O132" si="13">SUM(C123:C131)</f>
        <v>0</v>
      </c>
      <c r="D132" s="100">
        <f t="shared" si="13"/>
        <v>0</v>
      </c>
      <c r="E132" s="100">
        <f t="shared" si="13"/>
        <v>0</v>
      </c>
      <c r="F132" s="100">
        <f t="shared" si="13"/>
        <v>0</v>
      </c>
      <c r="G132" s="100">
        <f t="shared" si="13"/>
        <v>0</v>
      </c>
      <c r="H132" s="100">
        <f t="shared" si="13"/>
        <v>0</v>
      </c>
      <c r="I132" s="100">
        <f t="shared" si="13"/>
        <v>0</v>
      </c>
      <c r="J132" s="100">
        <f t="shared" si="13"/>
        <v>0</v>
      </c>
      <c r="K132" s="100">
        <f t="shared" si="13"/>
        <v>0</v>
      </c>
      <c r="L132" s="100">
        <f t="shared" si="13"/>
        <v>0</v>
      </c>
      <c r="M132" s="100">
        <f t="shared" si="13"/>
        <v>0</v>
      </c>
      <c r="N132" s="100">
        <f t="shared" si="13"/>
        <v>0</v>
      </c>
      <c r="O132" s="100">
        <f t="shared" si="13"/>
        <v>0</v>
      </c>
    </row>
  </sheetData>
  <mergeCells count="16">
    <mergeCell ref="B32:D32"/>
    <mergeCell ref="Q2:S2"/>
    <mergeCell ref="Q3:S3"/>
    <mergeCell ref="B27:D27"/>
    <mergeCell ref="B28:D28"/>
    <mergeCell ref="B31:D31"/>
    <mergeCell ref="B82:D82"/>
    <mergeCell ref="B83:D83"/>
    <mergeCell ref="B109:F109"/>
    <mergeCell ref="B110:F110"/>
    <mergeCell ref="B53:D53"/>
    <mergeCell ref="B54:D54"/>
    <mergeCell ref="B56:D56"/>
    <mergeCell ref="B57:D57"/>
    <mergeCell ref="B79:D79"/>
    <mergeCell ref="B80:D80"/>
  </mergeCell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T246"/>
  <sheetViews>
    <sheetView showGridLines="0" topLeftCell="A4" zoomScale="70" zoomScaleNormal="70" workbookViewId="0">
      <selection activeCell="E24" sqref="E24"/>
    </sheetView>
  </sheetViews>
  <sheetFormatPr defaultColWidth="8" defaultRowHeight="14.25"/>
  <cols>
    <col min="1" max="1" width="3.5" style="2" customWidth="1"/>
    <col min="2" max="2" width="42.125" style="2" customWidth="1"/>
    <col min="3" max="3" width="15.25" style="3" customWidth="1"/>
    <col min="4" max="4" width="18.625" style="2" bestFit="1" customWidth="1"/>
    <col min="5" max="5" width="17.375" style="2" bestFit="1" customWidth="1"/>
    <col min="6" max="7" width="13.5" style="2" bestFit="1" customWidth="1"/>
    <col min="8" max="8" width="12.25" style="2" customWidth="1"/>
    <col min="9" max="9" width="12.25" style="18" customWidth="1"/>
    <col min="10" max="10" width="12.25" style="2" customWidth="1"/>
    <col min="11" max="11" width="12.25" style="18" customWidth="1"/>
    <col min="12" max="12" width="12.25" style="2" customWidth="1"/>
    <col min="13" max="15" width="12.25" style="18" customWidth="1"/>
    <col min="16" max="17" width="13.875" style="18" customWidth="1"/>
    <col min="18" max="18" width="12.125" style="2" bestFit="1" customWidth="1"/>
    <col min="19" max="20" width="14.25" style="2" customWidth="1"/>
    <col min="21" max="16384" width="8" style="2"/>
  </cols>
  <sheetData>
    <row r="1" spans="1:17" s="214" customFormat="1" ht="14.25" customHeight="1">
      <c r="A1" s="214" t="s">
        <v>42</v>
      </c>
    </row>
    <row r="2" spans="1:17" s="214" customFormat="1" ht="14.25" customHeight="1">
      <c r="B2" s="214" t="s">
        <v>43</v>
      </c>
    </row>
    <row r="3" spans="1:17" ht="18.75" customHeight="1" thickBot="1">
      <c r="A3" s="1"/>
      <c r="D3" s="1"/>
      <c r="E3" s="1"/>
      <c r="F3" s="1"/>
      <c r="G3" s="1"/>
      <c r="H3" s="1"/>
      <c r="I3" s="4"/>
      <c r="J3" s="1"/>
      <c r="K3" s="4"/>
      <c r="L3" s="1"/>
      <c r="M3" s="4"/>
      <c r="N3" s="4"/>
      <c r="O3" s="4"/>
      <c r="P3" s="4"/>
      <c r="Q3" s="4"/>
    </row>
    <row r="4" spans="1:17" ht="26.25" thickBot="1">
      <c r="B4" s="5" t="s">
        <v>7</v>
      </c>
      <c r="C4" s="5" t="s">
        <v>44</v>
      </c>
      <c r="D4" s="6" t="s">
        <v>204</v>
      </c>
      <c r="E4" s="6" t="s">
        <v>205</v>
      </c>
      <c r="F4" s="6" t="s">
        <v>12</v>
      </c>
      <c r="G4" s="7" t="s">
        <v>206</v>
      </c>
      <c r="H4" s="6" t="s">
        <v>45</v>
      </c>
      <c r="I4" s="7" t="s">
        <v>207</v>
      </c>
      <c r="J4" s="6" t="s">
        <v>13</v>
      </c>
      <c r="K4" s="7" t="s">
        <v>208</v>
      </c>
      <c r="L4" s="8"/>
      <c r="M4" s="9"/>
      <c r="N4" s="9"/>
      <c r="O4" s="9"/>
      <c r="P4" s="9"/>
      <c r="Q4" s="9"/>
    </row>
    <row r="5" spans="1:17" ht="18" customHeight="1">
      <c r="B5" s="10">
        <v>42186</v>
      </c>
      <c r="C5" s="11">
        <f>SUMIF('1. YTD RFQ &amp; Awarded'!O:O,'2. YTD RFQ &amp; Awarded (Summary)'!B5,'1. YTD RFQ &amp; Awarded'!$X:$X)</f>
        <v>0</v>
      </c>
      <c r="D5" s="12">
        <f>SUMIF('1. YTD RFQ &amp; Awarded'!$O:$O,'2. YTD RFQ &amp; Awarded (Summary)'!$B5,'1. YTD RFQ &amp; Awarded'!$Y:$Y)</f>
        <v>0</v>
      </c>
      <c r="E5" s="12">
        <f>SUMIF('1. YTD RFQ &amp; Awarded'!$O:$O,'2. YTD RFQ &amp; Awarded (Summary)'!$B5,'1. YTD RFQ &amp; Awarded'!$AB:$AB)</f>
        <v>0</v>
      </c>
      <c r="F5" s="13" t="e">
        <f t="shared" ref="F5:F16" si="0">G5/E5</f>
        <v>#DIV/0!</v>
      </c>
      <c r="G5" s="12">
        <f>SUMIF('1. YTD RFQ &amp; Awarded'!$O:$O,'2. YTD RFQ &amp; Awarded (Summary)'!$B5,'1. YTD RFQ &amp; Awarded'!$AD:$AD)</f>
        <v>0</v>
      </c>
      <c r="H5" s="13" t="e">
        <f t="shared" ref="H5:H16" si="1">I5/E5</f>
        <v>#DIV/0!</v>
      </c>
      <c r="I5" s="12">
        <f>SUMIF('1. YTD RFQ &amp; Awarded'!$O:$O,'2. YTD RFQ &amp; Awarded (Summary)'!$B5,'1. YTD RFQ &amp; Awarded'!$AF:$AF)</f>
        <v>0</v>
      </c>
      <c r="J5" s="13" t="e">
        <f t="shared" ref="J5:J16" si="2">K5/E5</f>
        <v>#DIV/0!</v>
      </c>
      <c r="K5" s="12">
        <f>SUMIF('1. YTD RFQ &amp; Awarded'!$O:$O,'2. YTD RFQ &amp; Awarded (Summary)'!$B5,'1. YTD RFQ &amp; Awarded'!$AH:$AH)</f>
        <v>0</v>
      </c>
      <c r="M5" s="2"/>
      <c r="N5" s="2"/>
      <c r="O5" s="2"/>
      <c r="P5" s="2"/>
      <c r="Q5" s="2"/>
    </row>
    <row r="6" spans="1:17" ht="18" customHeight="1">
      <c r="B6" s="14">
        <v>42217</v>
      </c>
      <c r="C6" s="15">
        <f>SUMIF('1. YTD RFQ &amp; Awarded'!O:O,'2. YTD RFQ &amp; Awarded (Summary)'!B6,'1. YTD RFQ &amp; Awarded'!$X:$X)</f>
        <v>0</v>
      </c>
      <c r="D6" s="16">
        <f>SUMIF('1. YTD RFQ &amp; Awarded'!$O:$O,'2. YTD RFQ &amp; Awarded (Summary)'!$B6,'1. YTD RFQ &amp; Awarded'!$Y:$Y)</f>
        <v>0</v>
      </c>
      <c r="E6" s="16">
        <f>SUMIF('1. YTD RFQ &amp; Awarded'!$O:$O,'2. YTD RFQ &amp; Awarded (Summary)'!$B6,'1. YTD RFQ &amp; Awarded'!$AB:$AB)</f>
        <v>0</v>
      </c>
      <c r="F6" s="17" t="e">
        <f t="shared" si="0"/>
        <v>#DIV/0!</v>
      </c>
      <c r="G6" s="16">
        <f>SUMIF('1. YTD RFQ &amp; Awarded'!$O:$O,'2. YTD RFQ &amp; Awarded (Summary)'!$B6,'1. YTD RFQ &amp; Awarded'!$AD:$AD)</f>
        <v>0</v>
      </c>
      <c r="H6" s="17" t="e">
        <f t="shared" si="1"/>
        <v>#DIV/0!</v>
      </c>
      <c r="I6" s="16">
        <f>SUMIF('1. YTD RFQ &amp; Awarded'!$O:$O,'2. YTD RFQ &amp; Awarded (Summary)'!$B6,'1. YTD RFQ &amp; Awarded'!$AF:$AF)</f>
        <v>0</v>
      </c>
      <c r="J6" s="17" t="e">
        <f t="shared" si="2"/>
        <v>#DIV/0!</v>
      </c>
      <c r="K6" s="16">
        <f>SUMIF('1. YTD RFQ &amp; Awarded'!$O:$O,'2. YTD RFQ &amp; Awarded (Summary)'!$B6,'1. YTD RFQ &amp; Awarded'!$AH:$AH)</f>
        <v>0</v>
      </c>
      <c r="M6" s="2"/>
      <c r="N6" s="2"/>
      <c r="O6" s="2"/>
      <c r="P6" s="2"/>
      <c r="Q6" s="2"/>
    </row>
    <row r="7" spans="1:17" ht="18" customHeight="1">
      <c r="B7" s="14">
        <v>42248</v>
      </c>
      <c r="C7" s="15">
        <f>SUMIF('1. YTD RFQ &amp; Awarded'!O:O,'2. YTD RFQ &amp; Awarded (Summary)'!B7,'1. YTD RFQ &amp; Awarded'!$X:$X)</f>
        <v>0</v>
      </c>
      <c r="D7" s="16">
        <f>SUMIF('1. YTD RFQ &amp; Awarded'!$O:$O,'2. YTD RFQ &amp; Awarded (Summary)'!$B7,'1. YTD RFQ &amp; Awarded'!$Y:$Y)</f>
        <v>0</v>
      </c>
      <c r="E7" s="16">
        <f>SUMIF('1. YTD RFQ &amp; Awarded'!$O:$O,'2. YTD RFQ &amp; Awarded (Summary)'!$B7,'1. YTD RFQ &amp; Awarded'!$AB:$AB)</f>
        <v>0</v>
      </c>
      <c r="F7" s="17" t="e">
        <f t="shared" si="0"/>
        <v>#DIV/0!</v>
      </c>
      <c r="G7" s="16">
        <f>SUMIF('1. YTD RFQ &amp; Awarded'!$O:$O,'2. YTD RFQ &amp; Awarded (Summary)'!$B7,'1. YTD RFQ &amp; Awarded'!$AD:$AD)</f>
        <v>0</v>
      </c>
      <c r="H7" s="17" t="e">
        <f t="shared" si="1"/>
        <v>#DIV/0!</v>
      </c>
      <c r="I7" s="16">
        <f>SUMIF('1. YTD RFQ &amp; Awarded'!$O:$O,'2. YTD RFQ &amp; Awarded (Summary)'!$B7,'1. YTD RFQ &amp; Awarded'!$AF:$AF)</f>
        <v>0</v>
      </c>
      <c r="J7" s="17" t="e">
        <f t="shared" si="2"/>
        <v>#DIV/0!</v>
      </c>
      <c r="K7" s="16">
        <f>SUMIF('1. YTD RFQ &amp; Awarded'!$O:$O,'2. YTD RFQ &amp; Awarded (Summary)'!$B7,'1. YTD RFQ &amp; Awarded'!$AH:$AH)</f>
        <v>0</v>
      </c>
      <c r="M7" s="2"/>
      <c r="N7" s="2"/>
      <c r="O7" s="2"/>
      <c r="P7" s="2"/>
      <c r="Q7" s="2"/>
    </row>
    <row r="8" spans="1:17" ht="18" customHeight="1">
      <c r="B8" s="14">
        <v>42278</v>
      </c>
      <c r="C8" s="15">
        <f>SUMIF('1. YTD RFQ &amp; Awarded'!O:O,'2. YTD RFQ &amp; Awarded (Summary)'!B8,'1. YTD RFQ &amp; Awarded'!$X:$X)</f>
        <v>0</v>
      </c>
      <c r="D8" s="16">
        <f>SUMIF('1. YTD RFQ &amp; Awarded'!$O:$O,'2. YTD RFQ &amp; Awarded (Summary)'!$B8,'1. YTD RFQ &amp; Awarded'!$Y:$Y)</f>
        <v>0</v>
      </c>
      <c r="E8" s="16">
        <f>SUMIF('1. YTD RFQ &amp; Awarded'!$O:$O,'2. YTD RFQ &amp; Awarded (Summary)'!$B8,'1. YTD RFQ &amp; Awarded'!$AB:$AB)</f>
        <v>0</v>
      </c>
      <c r="F8" s="17" t="e">
        <f t="shared" si="0"/>
        <v>#DIV/0!</v>
      </c>
      <c r="G8" s="16">
        <f>SUMIF('1. YTD RFQ &amp; Awarded'!$O:$O,'2. YTD RFQ &amp; Awarded (Summary)'!$B8,'1. YTD RFQ &amp; Awarded'!$AD:$AD)</f>
        <v>0</v>
      </c>
      <c r="H8" s="17" t="e">
        <f t="shared" si="1"/>
        <v>#DIV/0!</v>
      </c>
      <c r="I8" s="16">
        <f>SUMIF('1. YTD RFQ &amp; Awarded'!$O:$O,'2. YTD RFQ &amp; Awarded (Summary)'!$B8,'1. YTD RFQ &amp; Awarded'!$AF:$AF)</f>
        <v>0</v>
      </c>
      <c r="J8" s="17" t="e">
        <f t="shared" si="2"/>
        <v>#DIV/0!</v>
      </c>
      <c r="K8" s="16">
        <f>SUMIF('1. YTD RFQ &amp; Awarded'!$O:$O,'2. YTD RFQ &amp; Awarded (Summary)'!$B8,'1. YTD RFQ &amp; Awarded'!$AH:$AH)</f>
        <v>0</v>
      </c>
      <c r="M8" s="2"/>
      <c r="N8" s="2"/>
      <c r="O8" s="2"/>
      <c r="P8" s="2"/>
      <c r="Q8" s="2"/>
    </row>
    <row r="9" spans="1:17" ht="18" customHeight="1">
      <c r="B9" s="14">
        <v>42309</v>
      </c>
      <c r="C9" s="15">
        <f>SUMIF('1. YTD RFQ &amp; Awarded'!O:O,'2. YTD RFQ &amp; Awarded (Summary)'!B9,'1. YTD RFQ &amp; Awarded'!$X:$X)</f>
        <v>0</v>
      </c>
      <c r="D9" s="16">
        <f>SUMIF('1. YTD RFQ &amp; Awarded'!$O:$O,'2. YTD RFQ &amp; Awarded (Summary)'!$B9,'1. YTD RFQ &amp; Awarded'!$Y:$Y)</f>
        <v>0</v>
      </c>
      <c r="E9" s="16">
        <f>SUMIF('1. YTD RFQ &amp; Awarded'!$O:$O,'2. YTD RFQ &amp; Awarded (Summary)'!$B9,'1. YTD RFQ &amp; Awarded'!$AB:$AB)</f>
        <v>0</v>
      </c>
      <c r="F9" s="17" t="e">
        <f t="shared" si="0"/>
        <v>#DIV/0!</v>
      </c>
      <c r="G9" s="16">
        <f>SUMIF('1. YTD RFQ &amp; Awarded'!$O:$O,'2. YTD RFQ &amp; Awarded (Summary)'!$B9,'1. YTD RFQ &amp; Awarded'!$AD:$AD)</f>
        <v>0</v>
      </c>
      <c r="H9" s="17" t="e">
        <f t="shared" si="1"/>
        <v>#DIV/0!</v>
      </c>
      <c r="I9" s="16">
        <f>SUMIF('1. YTD RFQ &amp; Awarded'!$O:$O,'2. YTD RFQ &amp; Awarded (Summary)'!$B9,'1. YTD RFQ &amp; Awarded'!$AF:$AF)</f>
        <v>0</v>
      </c>
      <c r="J9" s="17" t="e">
        <f t="shared" si="2"/>
        <v>#DIV/0!</v>
      </c>
      <c r="K9" s="16">
        <f>SUMIF('1. YTD RFQ &amp; Awarded'!$O:$O,'2. YTD RFQ &amp; Awarded (Summary)'!$B9,'1. YTD RFQ &amp; Awarded'!$AH:$AH)</f>
        <v>0</v>
      </c>
      <c r="L9" s="18"/>
      <c r="M9" s="2"/>
      <c r="N9" s="2"/>
      <c r="O9" s="2"/>
      <c r="P9" s="2"/>
      <c r="Q9" s="2"/>
    </row>
    <row r="10" spans="1:17" ht="18" customHeight="1">
      <c r="B10" s="14">
        <v>42339</v>
      </c>
      <c r="C10" s="15">
        <f>SUMIF('1. YTD RFQ &amp; Awarded'!O:O,'2. YTD RFQ &amp; Awarded (Summary)'!B10,'1. YTD RFQ &amp; Awarded'!$X:$X)</f>
        <v>0</v>
      </c>
      <c r="D10" s="16">
        <f>SUMIF('1. YTD RFQ &amp; Awarded'!$O:$O,'2. YTD RFQ &amp; Awarded (Summary)'!$B10,'1. YTD RFQ &amp; Awarded'!$Y:$Y)</f>
        <v>0</v>
      </c>
      <c r="E10" s="16">
        <f>SUMIF('1. YTD RFQ &amp; Awarded'!$O:$O,'2. YTD RFQ &amp; Awarded (Summary)'!$B10,'1. YTD RFQ &amp; Awarded'!$AB:$AB)</f>
        <v>0</v>
      </c>
      <c r="F10" s="17" t="e">
        <f t="shared" si="0"/>
        <v>#DIV/0!</v>
      </c>
      <c r="G10" s="16">
        <f>SUMIF('1. YTD RFQ &amp; Awarded'!$O:$O,'2. YTD RFQ &amp; Awarded (Summary)'!$B10,'1. YTD RFQ &amp; Awarded'!$AD:$AD)</f>
        <v>0</v>
      </c>
      <c r="H10" s="17" t="e">
        <f t="shared" si="1"/>
        <v>#DIV/0!</v>
      </c>
      <c r="I10" s="16">
        <f>SUMIF('1. YTD RFQ &amp; Awarded'!$O:$O,'2. YTD RFQ &amp; Awarded (Summary)'!$B10,'1. YTD RFQ &amp; Awarded'!$AF:$AF)</f>
        <v>0</v>
      </c>
      <c r="J10" s="17" t="e">
        <f t="shared" si="2"/>
        <v>#DIV/0!</v>
      </c>
      <c r="K10" s="16">
        <f>SUMIF('1. YTD RFQ &amp; Awarded'!$O:$O,'2. YTD RFQ &amp; Awarded (Summary)'!$B10,'1. YTD RFQ &amp; Awarded'!$AH:$AH)</f>
        <v>0</v>
      </c>
      <c r="L10" s="18"/>
      <c r="M10" s="2"/>
      <c r="N10" s="2"/>
      <c r="O10" s="2"/>
      <c r="P10" s="2"/>
      <c r="Q10" s="2"/>
    </row>
    <row r="11" spans="1:17" ht="18" customHeight="1">
      <c r="B11" s="14">
        <v>42370</v>
      </c>
      <c r="C11" s="15">
        <f>SUMIF('1. YTD RFQ &amp; Awarded'!O:O,'2. YTD RFQ &amp; Awarded (Summary)'!B11,'1. YTD RFQ &amp; Awarded'!$X:$X)</f>
        <v>0</v>
      </c>
      <c r="D11" s="16">
        <f>SUMIF('1. YTD RFQ &amp; Awarded'!$O:$O,'2. YTD RFQ &amp; Awarded (Summary)'!$B11,'1. YTD RFQ &amp; Awarded'!$Y:$Y)</f>
        <v>0</v>
      </c>
      <c r="E11" s="16">
        <f>SUMIF('1. YTD RFQ &amp; Awarded'!$O:$O,'2. YTD RFQ &amp; Awarded (Summary)'!$B11,'1. YTD RFQ &amp; Awarded'!$AB:$AB)</f>
        <v>0</v>
      </c>
      <c r="F11" s="17" t="e">
        <f t="shared" si="0"/>
        <v>#DIV/0!</v>
      </c>
      <c r="G11" s="16">
        <f>SUMIF('1. YTD RFQ &amp; Awarded'!$O:$O,'2. YTD RFQ &amp; Awarded (Summary)'!$B11,'1. YTD RFQ &amp; Awarded'!$AD:$AD)</f>
        <v>0</v>
      </c>
      <c r="H11" s="17" t="e">
        <f t="shared" si="1"/>
        <v>#DIV/0!</v>
      </c>
      <c r="I11" s="16">
        <f>SUMIF('1. YTD RFQ &amp; Awarded'!$O:$O,'2. YTD RFQ &amp; Awarded (Summary)'!$B11,'1. YTD RFQ &amp; Awarded'!$AF:$AF)</f>
        <v>0</v>
      </c>
      <c r="J11" s="17" t="e">
        <f t="shared" si="2"/>
        <v>#DIV/0!</v>
      </c>
      <c r="K11" s="16">
        <f>SUMIF('1. YTD RFQ &amp; Awarded'!$O:$O,'2. YTD RFQ &amp; Awarded (Summary)'!$B11,'1. YTD RFQ &amp; Awarded'!$AH:$AH)</f>
        <v>0</v>
      </c>
      <c r="L11" s="18"/>
      <c r="M11" s="2"/>
      <c r="N11" s="2"/>
      <c r="O11" s="2"/>
      <c r="P11" s="2"/>
      <c r="Q11" s="2"/>
    </row>
    <row r="12" spans="1:17" ht="18" customHeight="1">
      <c r="B12" s="14">
        <v>42401</v>
      </c>
      <c r="C12" s="15">
        <f>SUMIF('1. YTD RFQ &amp; Awarded'!O:O,'2. YTD RFQ &amp; Awarded (Summary)'!B12,'1. YTD RFQ &amp; Awarded'!$X:$X)</f>
        <v>0</v>
      </c>
      <c r="D12" s="16">
        <f>SUMIF('1. YTD RFQ &amp; Awarded'!$O:$O,'2. YTD RFQ &amp; Awarded (Summary)'!$B12,'1. YTD RFQ &amp; Awarded'!$Y:$Y)</f>
        <v>0</v>
      </c>
      <c r="E12" s="16">
        <f>SUMIF('1. YTD RFQ &amp; Awarded'!$O:$O,'2. YTD RFQ &amp; Awarded (Summary)'!$B12,'1. YTD RFQ &amp; Awarded'!$AB:$AB)</f>
        <v>0</v>
      </c>
      <c r="F12" s="17" t="e">
        <f t="shared" si="0"/>
        <v>#DIV/0!</v>
      </c>
      <c r="G12" s="16">
        <f>SUMIF('1. YTD RFQ &amp; Awarded'!$O:$O,'2. YTD RFQ &amp; Awarded (Summary)'!$B12,'1. YTD RFQ &amp; Awarded'!$AD:$AD)</f>
        <v>0</v>
      </c>
      <c r="H12" s="17" t="e">
        <f t="shared" si="1"/>
        <v>#DIV/0!</v>
      </c>
      <c r="I12" s="16">
        <f>SUMIF('1. YTD RFQ &amp; Awarded'!$O:$O,'2. YTD RFQ &amp; Awarded (Summary)'!$B12,'1. YTD RFQ &amp; Awarded'!$AF:$AF)</f>
        <v>0</v>
      </c>
      <c r="J12" s="17" t="e">
        <f t="shared" si="2"/>
        <v>#DIV/0!</v>
      </c>
      <c r="K12" s="16">
        <f>SUMIF('1. YTD RFQ &amp; Awarded'!$O:$O,'2. YTD RFQ &amp; Awarded (Summary)'!$B12,'1. YTD RFQ &amp; Awarded'!$AH:$AH)</f>
        <v>0</v>
      </c>
      <c r="L12" s="18"/>
      <c r="M12" s="2"/>
      <c r="N12" s="2"/>
      <c r="O12" s="2"/>
      <c r="P12" s="2"/>
      <c r="Q12" s="2"/>
    </row>
    <row r="13" spans="1:17" ht="18" customHeight="1">
      <c r="B13" s="14">
        <v>42430</v>
      </c>
      <c r="C13" s="15">
        <f>SUMIF('1. YTD RFQ &amp; Awarded'!O:O,'2. YTD RFQ &amp; Awarded (Summary)'!B13,'1. YTD RFQ &amp; Awarded'!$X:$X)</f>
        <v>0</v>
      </c>
      <c r="D13" s="16">
        <f>SUMIF('1. YTD RFQ &amp; Awarded'!$O:$O,'2. YTD RFQ &amp; Awarded (Summary)'!$B13,'1. YTD RFQ &amp; Awarded'!$Y:$Y)</f>
        <v>0</v>
      </c>
      <c r="E13" s="16">
        <f>SUMIF('1. YTD RFQ &amp; Awarded'!$O:$O,'2. YTD RFQ &amp; Awarded (Summary)'!$B13,'1. YTD RFQ &amp; Awarded'!$AB:$AB)</f>
        <v>0</v>
      </c>
      <c r="F13" s="17" t="e">
        <f t="shared" si="0"/>
        <v>#DIV/0!</v>
      </c>
      <c r="G13" s="16">
        <f>SUMIF('1. YTD RFQ &amp; Awarded'!$O:$O,'2. YTD RFQ &amp; Awarded (Summary)'!$B13,'1. YTD RFQ &amp; Awarded'!$AD:$AD)</f>
        <v>0</v>
      </c>
      <c r="H13" s="17" t="e">
        <f t="shared" si="1"/>
        <v>#DIV/0!</v>
      </c>
      <c r="I13" s="16">
        <f>SUMIF('1. YTD RFQ &amp; Awarded'!$O:$O,'2. YTD RFQ &amp; Awarded (Summary)'!$B13,'1. YTD RFQ &amp; Awarded'!$AF:$AF)</f>
        <v>0</v>
      </c>
      <c r="J13" s="17" t="e">
        <f t="shared" si="2"/>
        <v>#DIV/0!</v>
      </c>
      <c r="K13" s="16">
        <f>SUMIF('1. YTD RFQ &amp; Awarded'!$O:$O,'2. YTD RFQ &amp; Awarded (Summary)'!$B13,'1. YTD RFQ &amp; Awarded'!$AH:$AH)</f>
        <v>0</v>
      </c>
      <c r="L13" s="18"/>
      <c r="M13" s="2"/>
      <c r="N13" s="2"/>
      <c r="O13" s="2"/>
      <c r="P13" s="2"/>
      <c r="Q13" s="2"/>
    </row>
    <row r="14" spans="1:17" ht="18" customHeight="1">
      <c r="B14" s="14">
        <v>42461</v>
      </c>
      <c r="C14" s="15">
        <f>SUMIF('1. YTD RFQ &amp; Awarded'!O:O,'2. YTD RFQ &amp; Awarded (Summary)'!B14,'1. YTD RFQ &amp; Awarded'!$X:$X)</f>
        <v>0</v>
      </c>
      <c r="D14" s="16">
        <f>SUMIF('1. YTD RFQ &amp; Awarded'!$O:$O,'2. YTD RFQ &amp; Awarded (Summary)'!$B14,'1. YTD RFQ &amp; Awarded'!$Y:$Y)</f>
        <v>0</v>
      </c>
      <c r="E14" s="16">
        <f>SUMIF('1. YTD RFQ &amp; Awarded'!$O:$O,'2. YTD RFQ &amp; Awarded (Summary)'!$B14,'1. YTD RFQ &amp; Awarded'!$AB:$AB)</f>
        <v>0</v>
      </c>
      <c r="F14" s="17" t="e">
        <f t="shared" si="0"/>
        <v>#DIV/0!</v>
      </c>
      <c r="G14" s="16">
        <f>SUMIF('1. YTD RFQ &amp; Awarded'!$O:$O,'2. YTD RFQ &amp; Awarded (Summary)'!$B14,'1. YTD RFQ &amp; Awarded'!$AD:$AD)</f>
        <v>0</v>
      </c>
      <c r="H14" s="17" t="e">
        <f t="shared" si="1"/>
        <v>#DIV/0!</v>
      </c>
      <c r="I14" s="16">
        <f>SUMIF('1. YTD RFQ &amp; Awarded'!$O:$O,'2. YTD RFQ &amp; Awarded (Summary)'!$B14,'1. YTD RFQ &amp; Awarded'!$AF:$AF)</f>
        <v>0</v>
      </c>
      <c r="J14" s="17" t="e">
        <f t="shared" si="2"/>
        <v>#DIV/0!</v>
      </c>
      <c r="K14" s="16">
        <f>SUMIF('1. YTD RFQ &amp; Awarded'!$O:$O,'2. YTD RFQ &amp; Awarded (Summary)'!$B14,'1. YTD RFQ &amp; Awarded'!$AH:$AH)</f>
        <v>0</v>
      </c>
      <c r="L14" s="18"/>
      <c r="M14" s="2"/>
      <c r="N14" s="2"/>
      <c r="O14" s="2"/>
      <c r="P14" s="2"/>
      <c r="Q14" s="2"/>
    </row>
    <row r="15" spans="1:17" ht="18" customHeight="1">
      <c r="B15" s="14">
        <v>42491</v>
      </c>
      <c r="C15" s="15">
        <f>SUMIF('1. YTD RFQ &amp; Awarded'!O:O,'2. YTD RFQ &amp; Awarded (Summary)'!B15,'1. YTD RFQ &amp; Awarded'!$X:$X)</f>
        <v>0</v>
      </c>
      <c r="D15" s="16">
        <f>SUMIF('1. YTD RFQ &amp; Awarded'!$O:$O,'2. YTD RFQ &amp; Awarded (Summary)'!$B15,'1. YTD RFQ &amp; Awarded'!$Y:$Y)</f>
        <v>0</v>
      </c>
      <c r="E15" s="16">
        <f>SUMIF('1. YTD RFQ &amp; Awarded'!$O:$O,'2. YTD RFQ &amp; Awarded (Summary)'!$B15,'1. YTD RFQ &amp; Awarded'!$AB:$AB)</f>
        <v>0</v>
      </c>
      <c r="F15" s="17" t="e">
        <f t="shared" si="0"/>
        <v>#DIV/0!</v>
      </c>
      <c r="G15" s="16">
        <f>SUMIF('1. YTD RFQ &amp; Awarded'!$O:$O,'2. YTD RFQ &amp; Awarded (Summary)'!$B15,'1. YTD RFQ &amp; Awarded'!$AD:$AD)</f>
        <v>0</v>
      </c>
      <c r="H15" s="17" t="e">
        <f t="shared" si="1"/>
        <v>#DIV/0!</v>
      </c>
      <c r="I15" s="16">
        <f>SUMIF('1. YTD RFQ &amp; Awarded'!$O:$O,'2. YTD RFQ &amp; Awarded (Summary)'!$B15,'1. YTD RFQ &amp; Awarded'!$AF:$AF)</f>
        <v>0</v>
      </c>
      <c r="J15" s="17" t="e">
        <f t="shared" si="2"/>
        <v>#DIV/0!</v>
      </c>
      <c r="K15" s="16">
        <f>SUMIF('1. YTD RFQ &amp; Awarded'!$O:$O,'2. YTD RFQ &amp; Awarded (Summary)'!$B15,'1. YTD RFQ &amp; Awarded'!$AH:$AH)</f>
        <v>0</v>
      </c>
      <c r="L15" s="18"/>
      <c r="M15" s="2"/>
      <c r="N15" s="2"/>
      <c r="O15" s="2"/>
      <c r="P15" s="2"/>
      <c r="Q15" s="2"/>
    </row>
    <row r="16" spans="1:17" ht="18" customHeight="1" thickBot="1">
      <c r="B16" s="10">
        <v>42522</v>
      </c>
      <c r="C16" s="19">
        <f>SUMIF('1. YTD RFQ &amp; Awarded'!O:O,'2. YTD RFQ &amp; Awarded (Summary)'!B16,'1. YTD RFQ &amp; Awarded'!$X:$X)</f>
        <v>0</v>
      </c>
      <c r="D16" s="20">
        <f>SUMIF('1. YTD RFQ &amp; Awarded'!$O:$O,'2. YTD RFQ &amp; Awarded (Summary)'!$B16,'1. YTD RFQ &amp; Awarded'!$Y:$Y)</f>
        <v>0</v>
      </c>
      <c r="E16" s="20">
        <f>SUMIF('1. YTD RFQ &amp; Awarded'!$O:$O,'2. YTD RFQ &amp; Awarded (Summary)'!$B16,'1. YTD RFQ &amp; Awarded'!$AB:$AB)</f>
        <v>0</v>
      </c>
      <c r="F16" s="21" t="e">
        <f t="shared" si="0"/>
        <v>#DIV/0!</v>
      </c>
      <c r="G16" s="20">
        <f>SUMIF('1. YTD RFQ &amp; Awarded'!$O:$O,'2. YTD RFQ &amp; Awarded (Summary)'!$B16,'1. YTD RFQ &amp; Awarded'!$AD:$AD)</f>
        <v>0</v>
      </c>
      <c r="H16" s="21" t="e">
        <f t="shared" si="1"/>
        <v>#DIV/0!</v>
      </c>
      <c r="I16" s="20">
        <f>SUMIF('1. YTD RFQ &amp; Awarded'!$O:$O,'2. YTD RFQ &amp; Awarded (Summary)'!$B16,'1. YTD RFQ &amp; Awarded'!$AF:$AF)</f>
        <v>0</v>
      </c>
      <c r="J16" s="21" t="e">
        <f t="shared" si="2"/>
        <v>#DIV/0!</v>
      </c>
      <c r="K16" s="20">
        <f>SUMIF('1. YTD RFQ &amp; Awarded'!$O:$O,'2. YTD RFQ &amp; Awarded (Summary)'!$B16,'1. YTD RFQ &amp; Awarded'!$AH:$AH)</f>
        <v>0</v>
      </c>
      <c r="L16" s="18"/>
      <c r="M16" s="2"/>
      <c r="N16" s="2"/>
      <c r="O16" s="2"/>
      <c r="P16" s="2"/>
      <c r="Q16" s="2"/>
    </row>
    <row r="17" spans="2:18" s="27" customFormat="1" ht="18" customHeight="1" thickBot="1">
      <c r="B17" s="22" t="s">
        <v>46</v>
      </c>
      <c r="C17" s="23">
        <f>SUM(C5:C16)</f>
        <v>0</v>
      </c>
      <c r="D17" s="24">
        <f>SUM(D5:D16)</f>
        <v>0</v>
      </c>
      <c r="E17" s="24">
        <f>SUM(E5:E16)</f>
        <v>0</v>
      </c>
      <c r="F17" s="25" t="e">
        <f>G17/$E17</f>
        <v>#DIV/0!</v>
      </c>
      <c r="G17" s="24">
        <f>SUM(G5:G16)</f>
        <v>0</v>
      </c>
      <c r="H17" s="25" t="e">
        <f>I17/$E17</f>
        <v>#DIV/0!</v>
      </c>
      <c r="I17" s="24">
        <f>SUM(I5:I16)</f>
        <v>0</v>
      </c>
      <c r="J17" s="25" t="e">
        <f>K17/$E17</f>
        <v>#DIV/0!</v>
      </c>
      <c r="K17" s="24">
        <f>SUM(K5:K16)</f>
        <v>0</v>
      </c>
      <c r="L17" s="26"/>
    </row>
    <row r="18" spans="2:18" ht="15" thickBot="1">
      <c r="O18" s="2"/>
      <c r="P18" s="2"/>
      <c r="Q18" s="2"/>
    </row>
    <row r="19" spans="2:18" ht="26.25" thickBot="1">
      <c r="B19" s="5" t="s">
        <v>35</v>
      </c>
      <c r="C19" s="5" t="s">
        <v>44</v>
      </c>
      <c r="D19" s="6" t="s">
        <v>204</v>
      </c>
      <c r="E19" s="6" t="s">
        <v>205</v>
      </c>
      <c r="F19" s="6" t="s">
        <v>12</v>
      </c>
      <c r="G19" s="7" t="s">
        <v>206</v>
      </c>
      <c r="H19" s="6" t="s">
        <v>45</v>
      </c>
      <c r="I19" s="7" t="s">
        <v>207</v>
      </c>
      <c r="J19" s="6" t="s">
        <v>13</v>
      </c>
      <c r="K19" s="7" t="s">
        <v>208</v>
      </c>
      <c r="L19" s="8"/>
      <c r="M19" s="9"/>
      <c r="N19" s="9"/>
      <c r="O19" s="9"/>
      <c r="P19" s="9"/>
      <c r="Q19" s="9"/>
    </row>
    <row r="20" spans="2:18">
      <c r="B20" s="28">
        <f ca="1">'1. YTD RFQ &amp; Awarded'!N1</f>
        <v>0</v>
      </c>
      <c r="C20" s="29">
        <f>C17</f>
        <v>0</v>
      </c>
      <c r="D20" s="30">
        <f>D17</f>
        <v>0</v>
      </c>
      <c r="E20" s="30">
        <f>E17</f>
        <v>0</v>
      </c>
      <c r="F20" s="31" t="e">
        <f>G20/E20</f>
        <v>#DIV/0!</v>
      </c>
      <c r="G20" s="30">
        <f>G17</f>
        <v>0</v>
      </c>
      <c r="H20" s="31" t="e">
        <f>I20/$E20</f>
        <v>#DIV/0!</v>
      </c>
      <c r="I20" s="30">
        <f>I17</f>
        <v>0</v>
      </c>
      <c r="J20" s="31" t="e">
        <f>K20/$E20</f>
        <v>#DIV/0!</v>
      </c>
      <c r="K20" s="30">
        <f>K17</f>
        <v>0</v>
      </c>
      <c r="L20" s="18"/>
      <c r="M20" s="2"/>
      <c r="N20" s="2"/>
      <c r="O20" s="2"/>
      <c r="P20" s="2"/>
      <c r="Q20" s="2"/>
    </row>
    <row r="21" spans="2:18" s="32" customFormat="1" ht="15" thickBot="1">
      <c r="C21" s="33">
        <v>1</v>
      </c>
      <c r="D21" s="33">
        <v>2</v>
      </c>
      <c r="E21" s="33">
        <v>3</v>
      </c>
      <c r="F21" s="33">
        <v>4</v>
      </c>
      <c r="G21" s="33">
        <v>5</v>
      </c>
      <c r="H21" s="33">
        <v>6</v>
      </c>
      <c r="I21" s="33">
        <v>7</v>
      </c>
      <c r="J21" s="33">
        <v>8</v>
      </c>
      <c r="K21" s="33">
        <v>9</v>
      </c>
      <c r="L21" s="33">
        <v>10</v>
      </c>
      <c r="M21" s="33">
        <v>11</v>
      </c>
      <c r="N21" s="33">
        <v>12</v>
      </c>
      <c r="O21" s="34"/>
      <c r="P21" s="34"/>
      <c r="Q21" s="34"/>
    </row>
    <row r="22" spans="2:18" ht="23.25" thickBot="1">
      <c r="B22" s="215" t="s">
        <v>47</v>
      </c>
      <c r="C22" s="216"/>
      <c r="D22" s="216"/>
      <c r="E22" s="216"/>
      <c r="F22" s="216"/>
      <c r="G22" s="216"/>
      <c r="H22" s="216"/>
      <c r="I22" s="216"/>
      <c r="J22" s="216"/>
      <c r="K22" s="216"/>
      <c r="L22" s="216"/>
      <c r="M22" s="216"/>
      <c r="N22" s="216"/>
      <c r="O22" s="217"/>
    </row>
    <row r="23" spans="2:18" ht="20.25" customHeight="1" thickBot="1">
      <c r="B23" s="35" t="s">
        <v>48</v>
      </c>
      <c r="C23" s="36" t="s">
        <v>49</v>
      </c>
      <c r="D23" s="36" t="s">
        <v>50</v>
      </c>
      <c r="E23" s="36" t="s">
        <v>51</v>
      </c>
      <c r="F23" s="36" t="s">
        <v>52</v>
      </c>
      <c r="G23" s="36" t="s">
        <v>53</v>
      </c>
      <c r="H23" s="36" t="s">
        <v>54</v>
      </c>
      <c r="I23" s="36" t="s">
        <v>55</v>
      </c>
      <c r="J23" s="36" t="s">
        <v>56</v>
      </c>
      <c r="K23" s="36" t="s">
        <v>57</v>
      </c>
      <c r="L23" s="36" t="s">
        <v>58</v>
      </c>
      <c r="M23" s="36" t="s">
        <v>59</v>
      </c>
      <c r="N23" s="36" t="s">
        <v>60</v>
      </c>
      <c r="O23" s="37" t="s">
        <v>46</v>
      </c>
    </row>
    <row r="24" spans="2:18">
      <c r="B24" s="38" t="s">
        <v>61</v>
      </c>
      <c r="C24" s="39">
        <f>SUMIF('1. YTD RFQ &amp; Awarded'!$D:$D,'2. YTD RFQ &amp; Awarded (Summary)'!$B24&amp;$C$21,'1. YTD RFQ &amp; Awarded'!$Y:$Y)/1000000</f>
        <v>0</v>
      </c>
      <c r="D24" s="39">
        <f>SUMIF('1. YTD RFQ &amp; Awarded'!$D:$D,'2. YTD RFQ &amp; Awarded (Summary)'!$B24&amp;$D$21,'1. YTD RFQ &amp; Awarded'!$Y:$Y)/1000000</f>
        <v>0</v>
      </c>
      <c r="E24" s="39">
        <f>SUMIF('1. YTD RFQ &amp; Awarded'!$D:$D,'2. YTD RFQ &amp; Awarded (Summary)'!$B24&amp;$E$21,'1. YTD RFQ &amp; Awarded'!$Y:$Y)/1000000</f>
        <v>0</v>
      </c>
      <c r="F24" s="39">
        <f>SUMIF('1. YTD RFQ &amp; Awarded'!$D:$D,'2. YTD RFQ &amp; Awarded (Summary)'!$B24&amp;$F$21,'1. YTD RFQ &amp; Awarded'!$Y:$Y)/1000000</f>
        <v>0</v>
      </c>
      <c r="G24" s="39">
        <f>SUMIF('1. YTD RFQ &amp; Awarded'!$D:$D,'2. YTD RFQ &amp; Awarded (Summary)'!$B24&amp;$G$21,'1. YTD RFQ &amp; Awarded'!$Y:$Y)/1000000</f>
        <v>0</v>
      </c>
      <c r="H24" s="39">
        <f>SUMIF('1. YTD RFQ &amp; Awarded'!$D:$D,'2. YTD RFQ &amp; Awarded (Summary)'!$B24&amp;$H$21,'1. YTD RFQ &amp; Awarded'!$Y:$Y)/1000000</f>
        <v>0</v>
      </c>
      <c r="I24" s="39">
        <f>SUMIF('1. YTD RFQ &amp; Awarded'!$D:$D,'2. YTD RFQ &amp; Awarded (Summary)'!$B24&amp;$I$21,'1. YTD RFQ &amp; Awarded'!$Y:$Y)/1000000</f>
        <v>0</v>
      </c>
      <c r="J24" s="39">
        <f>SUMIF('1. YTD RFQ &amp; Awarded'!$D:$D,'2. YTD RFQ &amp; Awarded (Summary)'!$B24&amp;$J$21,'1. YTD RFQ &amp; Awarded'!$Y:$Y)/1000000</f>
        <v>0</v>
      </c>
      <c r="K24" s="39">
        <f>SUMIF('1. YTD RFQ &amp; Awarded'!$D:$D,'2. YTD RFQ &amp; Awarded (Summary)'!$B24&amp;$K$21,'1. YTD RFQ &amp; Awarded'!$Y:$Y)/1000000</f>
        <v>0</v>
      </c>
      <c r="L24" s="39">
        <f>SUMIF('1. YTD RFQ &amp; Awarded'!$D:$D,'2. YTD RFQ &amp; Awarded (Summary)'!$B24&amp;$L$21,'1. YTD RFQ &amp; Awarded'!$Y:$Y)/1000000</f>
        <v>0</v>
      </c>
      <c r="M24" s="39">
        <f>SUMIF('1. YTD RFQ &amp; Awarded'!$D:$D,'2. YTD RFQ &amp; Awarded (Summary)'!$B24&amp;$M$21,'1. YTD RFQ &amp; Awarded'!$Y:$Y)/1000000</f>
        <v>0</v>
      </c>
      <c r="N24" s="39">
        <f>SUMIF('1. YTD RFQ &amp; Awarded'!$D:$D,'2. YTD RFQ &amp; Awarded (Summary)'!$B24&amp;$N$21,'1. YTD RFQ &amp; Awarded'!$Y:$Y)/1000000</f>
        <v>0</v>
      </c>
      <c r="O24" s="40">
        <f>SUM(C24:N24)</f>
        <v>0</v>
      </c>
      <c r="P24" s="18" t="str">
        <f>B24</f>
        <v>AUTOMOTIVE</v>
      </c>
      <c r="R24" s="41"/>
    </row>
    <row r="25" spans="2:18">
      <c r="B25" s="42" t="s">
        <v>62</v>
      </c>
      <c r="C25" s="43">
        <f>SUMIF('1. YTD RFQ &amp; Awarded'!$D:$D,'2. YTD RFQ &amp; Awarded (Summary)'!$B25&amp;$C$21,'1. YTD RFQ &amp; Awarded'!$Y:$Y)/1000000</f>
        <v>0</v>
      </c>
      <c r="D25" s="43">
        <f>SUMIF('1. YTD RFQ &amp; Awarded'!$D:$D,'2. YTD RFQ &amp; Awarded (Summary)'!$B25&amp;$D$21,'1. YTD RFQ &amp; Awarded'!$Y:$Y)/1000000</f>
        <v>0</v>
      </c>
      <c r="E25" s="43">
        <f>SUMIF('1. YTD RFQ &amp; Awarded'!$D:$D,'2. YTD RFQ &amp; Awarded (Summary)'!$B25&amp;$E$21,'1. YTD RFQ &amp; Awarded'!$Y:$Y)/1000000</f>
        <v>0</v>
      </c>
      <c r="F25" s="43">
        <f>SUMIF('1. YTD RFQ &amp; Awarded'!$D:$D,'2. YTD RFQ &amp; Awarded (Summary)'!$B25&amp;$F$21,'1. YTD RFQ &amp; Awarded'!$Y:$Y)/1000000</f>
        <v>0</v>
      </c>
      <c r="G25" s="43">
        <f>SUMIF('1. YTD RFQ &amp; Awarded'!$D:$D,'2. YTD RFQ &amp; Awarded (Summary)'!$B25&amp;$G$21,'1. YTD RFQ &amp; Awarded'!$Y:$Y)/1000000</f>
        <v>0</v>
      </c>
      <c r="H25" s="43">
        <f>SUMIF('1. YTD RFQ &amp; Awarded'!$D:$D,'2. YTD RFQ &amp; Awarded (Summary)'!$B25&amp;$H$21,'1. YTD RFQ &amp; Awarded'!$Y:$Y)/1000000</f>
        <v>0</v>
      </c>
      <c r="I25" s="43">
        <f>SUMIF('1. YTD RFQ &amp; Awarded'!$D:$D,'2. YTD RFQ &amp; Awarded (Summary)'!$B25&amp;$I$21,'1. YTD RFQ &amp; Awarded'!$Y:$Y)/1000000</f>
        <v>0</v>
      </c>
      <c r="J25" s="43">
        <f>SUMIF('1. YTD RFQ &amp; Awarded'!$D:$D,'2. YTD RFQ &amp; Awarded (Summary)'!$B25&amp;$J$21,'1. YTD RFQ &amp; Awarded'!$Y:$Y)/1000000</f>
        <v>0</v>
      </c>
      <c r="K25" s="43">
        <f>SUMIF('1. YTD RFQ &amp; Awarded'!$D:$D,'2. YTD RFQ &amp; Awarded (Summary)'!$B25&amp;$K$21,'1. YTD RFQ &amp; Awarded'!$Y:$Y)/1000000</f>
        <v>0</v>
      </c>
      <c r="L25" s="43">
        <f>SUMIF('1. YTD RFQ &amp; Awarded'!$D:$D,'2. YTD RFQ &amp; Awarded (Summary)'!$B25&amp;$L$21,'1. YTD RFQ &amp; Awarded'!$Y:$Y)/1000000</f>
        <v>0</v>
      </c>
      <c r="M25" s="43">
        <f>SUMIF('1. YTD RFQ &amp; Awarded'!$D:$D,'2. YTD RFQ &amp; Awarded (Summary)'!$B25&amp;$M$21,'1. YTD RFQ &amp; Awarded'!$Y:$Y)/1000000</f>
        <v>0</v>
      </c>
      <c r="N25" s="43">
        <f>SUMIF('1. YTD RFQ &amp; Awarded'!$D:$D,'2. YTD RFQ &amp; Awarded (Summary)'!$B25&amp;$N$21,'1. YTD RFQ &amp; Awarded'!$Y:$Y)/1000000</f>
        <v>0</v>
      </c>
      <c r="O25" s="44">
        <f t="shared" ref="O25:O41" si="3">SUM(C25:N25)</f>
        <v>0</v>
      </c>
      <c r="P25" s="18" t="str">
        <f t="shared" ref="P25:P41" si="4">B25</f>
        <v>ENTERPRISE SERVER</v>
      </c>
      <c r="R25" s="41"/>
    </row>
    <row r="26" spans="2:18">
      <c r="B26" s="42" t="s">
        <v>63</v>
      </c>
      <c r="C26" s="43">
        <f>SUMIF('1. YTD RFQ &amp; Awarded'!$D:$D,'2. YTD RFQ &amp; Awarded (Summary)'!$B26&amp;$C$21,'1. YTD RFQ &amp; Awarded'!$Y:$Y)/1000000</f>
        <v>0</v>
      </c>
      <c r="D26" s="43">
        <f>SUMIF('1. YTD RFQ &amp; Awarded'!$D:$D,'2. YTD RFQ &amp; Awarded (Summary)'!$B26&amp;$D$21,'1. YTD RFQ &amp; Awarded'!$Y:$Y)/1000000</f>
        <v>0</v>
      </c>
      <c r="E26" s="43">
        <f>SUMIF('1. YTD RFQ &amp; Awarded'!$D:$D,'2. YTD RFQ &amp; Awarded (Summary)'!$B26&amp;$E$21,'1. YTD RFQ &amp; Awarded'!$Y:$Y)/1000000</f>
        <v>0</v>
      </c>
      <c r="F26" s="43">
        <f>SUMIF('1. YTD RFQ &amp; Awarded'!$D:$D,'2. YTD RFQ &amp; Awarded (Summary)'!$B26&amp;$F$21,'1. YTD RFQ &amp; Awarded'!$Y:$Y)/1000000</f>
        <v>0</v>
      </c>
      <c r="G26" s="43">
        <f>SUMIF('1. YTD RFQ &amp; Awarded'!$D:$D,'2. YTD RFQ &amp; Awarded (Summary)'!$B26&amp;$G$21,'1. YTD RFQ &amp; Awarded'!$Y:$Y)/1000000</f>
        <v>0</v>
      </c>
      <c r="H26" s="43">
        <f>SUMIF('1. YTD RFQ &amp; Awarded'!$D:$D,'2. YTD RFQ &amp; Awarded (Summary)'!$B26&amp;$H$21,'1. YTD RFQ &amp; Awarded'!$Y:$Y)/1000000</f>
        <v>0</v>
      </c>
      <c r="I26" s="43">
        <f>SUMIF('1. YTD RFQ &amp; Awarded'!$D:$D,'2. YTD RFQ &amp; Awarded (Summary)'!$B26&amp;$I$21,'1. YTD RFQ &amp; Awarded'!$Y:$Y)/1000000</f>
        <v>0</v>
      </c>
      <c r="J26" s="43">
        <f>SUMIF('1. YTD RFQ &amp; Awarded'!$D:$D,'2. YTD RFQ &amp; Awarded (Summary)'!$B26&amp;$J$21,'1. YTD RFQ &amp; Awarded'!$Y:$Y)/1000000</f>
        <v>0</v>
      </c>
      <c r="K26" s="43">
        <f>SUMIF('1. YTD RFQ &amp; Awarded'!$D:$D,'2. YTD RFQ &amp; Awarded (Summary)'!$B26&amp;$K$21,'1. YTD RFQ &amp; Awarded'!$Y:$Y)/1000000</f>
        <v>0</v>
      </c>
      <c r="L26" s="43">
        <f>SUMIF('1. YTD RFQ &amp; Awarded'!$D:$D,'2. YTD RFQ &amp; Awarded (Summary)'!$B26&amp;$L$21,'1. YTD RFQ &amp; Awarded'!$Y:$Y)/1000000</f>
        <v>0</v>
      </c>
      <c r="M26" s="43">
        <f>SUMIF('1. YTD RFQ &amp; Awarded'!$D:$D,'2. YTD RFQ &amp; Awarded (Summary)'!$B26&amp;$M$21,'1. YTD RFQ &amp; Awarded'!$Y:$Y)/1000000</f>
        <v>0</v>
      </c>
      <c r="N26" s="43">
        <f>SUMIF('1. YTD RFQ &amp; Awarded'!$D:$D,'2. YTD RFQ &amp; Awarded (Summary)'!$B26&amp;$N$21,'1. YTD RFQ &amp; Awarded'!$Y:$Y)/1000000</f>
        <v>0</v>
      </c>
      <c r="O26" s="44">
        <f t="shared" si="3"/>
        <v>0</v>
      </c>
      <c r="P26" s="18" t="str">
        <f t="shared" si="4"/>
        <v>COMPUTER PRODUCT ASSEMBLY</v>
      </c>
      <c r="R26" s="41"/>
    </row>
    <row r="27" spans="2:18">
      <c r="B27" s="42" t="s">
        <v>64</v>
      </c>
      <c r="C27" s="43">
        <f>SUMIF('1. YTD RFQ &amp; Awarded'!$D:$D,'2. YTD RFQ &amp; Awarded (Summary)'!$B27&amp;$C$21,'1. YTD RFQ &amp; Awarded'!$Y:$Y)/1000000</f>
        <v>0</v>
      </c>
      <c r="D27" s="43">
        <f>SUMIF('1. YTD RFQ &amp; Awarded'!$D:$D,'2. YTD RFQ &amp; Awarded (Summary)'!$B27&amp;$D$21,'1. YTD RFQ &amp; Awarded'!$Y:$Y)/1000000</f>
        <v>0</v>
      </c>
      <c r="E27" s="43">
        <f>SUMIF('1. YTD RFQ &amp; Awarded'!$D:$D,'2. YTD RFQ &amp; Awarded (Summary)'!$B27&amp;$E$21,'1. YTD RFQ &amp; Awarded'!$Y:$Y)/1000000</f>
        <v>0</v>
      </c>
      <c r="F27" s="43">
        <f>SUMIF('1. YTD RFQ &amp; Awarded'!$D:$D,'2. YTD RFQ &amp; Awarded (Summary)'!$B27&amp;$F$21,'1. YTD RFQ &amp; Awarded'!$Y:$Y)/1000000</f>
        <v>0</v>
      </c>
      <c r="G27" s="43">
        <f>SUMIF('1. YTD RFQ &amp; Awarded'!$D:$D,'2. YTD RFQ &amp; Awarded (Summary)'!$B27&amp;$G$21,'1. YTD RFQ &amp; Awarded'!$Y:$Y)/1000000</f>
        <v>0</v>
      </c>
      <c r="H27" s="43">
        <f>SUMIF('1. YTD RFQ &amp; Awarded'!$D:$D,'2. YTD RFQ &amp; Awarded (Summary)'!$B27&amp;$H$21,'1. YTD RFQ &amp; Awarded'!$Y:$Y)/1000000</f>
        <v>0</v>
      </c>
      <c r="I27" s="43">
        <f>SUMIF('1. YTD RFQ &amp; Awarded'!$D:$D,'2. YTD RFQ &amp; Awarded (Summary)'!$B27&amp;$I$21,'1. YTD RFQ &amp; Awarded'!$Y:$Y)/1000000</f>
        <v>0</v>
      </c>
      <c r="J27" s="43">
        <f>SUMIF('1. YTD RFQ &amp; Awarded'!$D:$D,'2. YTD RFQ &amp; Awarded (Summary)'!$B27&amp;$J$21,'1. YTD RFQ &amp; Awarded'!$Y:$Y)/1000000</f>
        <v>0</v>
      </c>
      <c r="K27" s="43">
        <f>SUMIF('1. YTD RFQ &amp; Awarded'!$D:$D,'2. YTD RFQ &amp; Awarded (Summary)'!$B27&amp;$K$21,'1. YTD RFQ &amp; Awarded'!$Y:$Y)/1000000</f>
        <v>0</v>
      </c>
      <c r="L27" s="43">
        <f>SUMIF('1. YTD RFQ &amp; Awarded'!$D:$D,'2. YTD RFQ &amp; Awarded (Summary)'!$B27&amp;$L$21,'1. YTD RFQ &amp; Awarded'!$Y:$Y)/1000000</f>
        <v>0</v>
      </c>
      <c r="M27" s="43">
        <f>SUMIF('1. YTD RFQ &amp; Awarded'!$D:$D,'2. YTD RFQ &amp; Awarded (Summary)'!$B27&amp;$M$21,'1. YTD RFQ &amp; Awarded'!$Y:$Y)/1000000</f>
        <v>0</v>
      </c>
      <c r="N27" s="43">
        <f>SUMIF('1. YTD RFQ &amp; Awarded'!$D:$D,'2. YTD RFQ &amp; Awarded (Summary)'!$B27&amp;$N$21,'1. YTD RFQ &amp; Awarded'!$Y:$Y)/1000000</f>
        <v>0</v>
      </c>
      <c r="O27" s="44">
        <f t="shared" si="3"/>
        <v>0</v>
      </c>
      <c r="P27" s="18" t="str">
        <f t="shared" si="4"/>
        <v>NETWORK DEVICES</v>
      </c>
      <c r="R27" s="41"/>
    </row>
    <row r="28" spans="2:18">
      <c r="B28" s="45" t="s">
        <v>65</v>
      </c>
      <c r="C28" s="43">
        <f>SUMIF('1. YTD RFQ &amp; Awarded'!$D:$D,'2. YTD RFQ &amp; Awarded (Summary)'!$B28&amp;$C$21,'1. YTD RFQ &amp; Awarded'!$Y:$Y)/1000000</f>
        <v>0</v>
      </c>
      <c r="D28" s="43">
        <f>SUMIF('1. YTD RFQ &amp; Awarded'!$D:$D,'2. YTD RFQ &amp; Awarded (Summary)'!$B28&amp;$D$21,'1. YTD RFQ &amp; Awarded'!$Y:$Y)/1000000</f>
        <v>0</v>
      </c>
      <c r="E28" s="43">
        <f>SUMIF('1. YTD RFQ &amp; Awarded'!$D:$D,'2. YTD RFQ &amp; Awarded (Summary)'!$B28&amp;$E$21,'1. YTD RFQ &amp; Awarded'!$Y:$Y)/1000000</f>
        <v>0</v>
      </c>
      <c r="F28" s="43">
        <f>SUMIF('1. YTD RFQ &amp; Awarded'!$D:$D,'2. YTD RFQ &amp; Awarded (Summary)'!$B28&amp;$F$21,'1. YTD RFQ &amp; Awarded'!$Y:$Y)/1000000</f>
        <v>0</v>
      </c>
      <c r="G28" s="43">
        <f>SUMIF('1. YTD RFQ &amp; Awarded'!$D:$D,'2. YTD RFQ &amp; Awarded (Summary)'!$B28&amp;$G$21,'1. YTD RFQ &amp; Awarded'!$Y:$Y)/1000000</f>
        <v>0</v>
      </c>
      <c r="H28" s="43">
        <f>SUMIF('1. YTD RFQ &amp; Awarded'!$D:$D,'2. YTD RFQ &amp; Awarded (Summary)'!$B28&amp;$H$21,'1. YTD RFQ &amp; Awarded'!$Y:$Y)/1000000</f>
        <v>0</v>
      </c>
      <c r="I28" s="43">
        <f>SUMIF('1. YTD RFQ &amp; Awarded'!$D:$D,'2. YTD RFQ &amp; Awarded (Summary)'!$B28&amp;$I$21,'1. YTD RFQ &amp; Awarded'!$Y:$Y)/1000000</f>
        <v>0</v>
      </c>
      <c r="J28" s="43">
        <f>SUMIF('1. YTD RFQ &amp; Awarded'!$D:$D,'2. YTD RFQ &amp; Awarded (Summary)'!$B28&amp;$J$21,'1. YTD RFQ &amp; Awarded'!$Y:$Y)/1000000</f>
        <v>0</v>
      </c>
      <c r="K28" s="43">
        <f>SUMIF('1. YTD RFQ &amp; Awarded'!$D:$D,'2. YTD RFQ &amp; Awarded (Summary)'!$B28&amp;$K$21,'1. YTD RFQ &amp; Awarded'!$Y:$Y)/1000000</f>
        <v>0</v>
      </c>
      <c r="L28" s="43">
        <f>SUMIF('1. YTD RFQ &amp; Awarded'!$D:$D,'2. YTD RFQ &amp; Awarded (Summary)'!$B28&amp;$L$21,'1. YTD RFQ &amp; Awarded'!$Y:$Y)/1000000</f>
        <v>0</v>
      </c>
      <c r="M28" s="43">
        <f>SUMIF('1. YTD RFQ &amp; Awarded'!$D:$D,'2. YTD RFQ &amp; Awarded (Summary)'!$B28&amp;$M$21,'1. YTD RFQ &amp; Awarded'!$Y:$Y)/1000000</f>
        <v>0</v>
      </c>
      <c r="N28" s="43">
        <f>SUMIF('1. YTD RFQ &amp; Awarded'!$D:$D,'2. YTD RFQ &amp; Awarded (Summary)'!$B28&amp;$N$21,'1. YTD RFQ &amp; Awarded'!$Y:$Y)/1000000</f>
        <v>0</v>
      </c>
      <c r="O28" s="44">
        <f t="shared" si="3"/>
        <v>0</v>
      </c>
      <c r="P28" s="18" t="str">
        <f t="shared" si="4"/>
        <v>AUDIO/VIDEO DEVICES</v>
      </c>
      <c r="R28" s="41"/>
    </row>
    <row r="29" spans="2:18">
      <c r="B29" s="45" t="s">
        <v>66</v>
      </c>
      <c r="C29" s="43">
        <f>SUMIF('1. YTD RFQ &amp; Awarded'!$D:$D,'2. YTD RFQ &amp; Awarded (Summary)'!$B29&amp;$C$21,'1. YTD RFQ &amp; Awarded'!$Y:$Y)/1000000</f>
        <v>0</v>
      </c>
      <c r="D29" s="43">
        <f>SUMIF('1. YTD RFQ &amp; Awarded'!$D:$D,'2. YTD RFQ &amp; Awarded (Summary)'!$B29&amp;$D$21,'1. YTD RFQ &amp; Awarded'!$Y:$Y)/1000000</f>
        <v>0</v>
      </c>
      <c r="E29" s="43">
        <f>SUMIF('1. YTD RFQ &amp; Awarded'!$D:$D,'2. YTD RFQ &amp; Awarded (Summary)'!$B29&amp;$E$21,'1. YTD RFQ &amp; Awarded'!$Y:$Y)/1000000</f>
        <v>0</v>
      </c>
      <c r="F29" s="43">
        <f>SUMIF('1. YTD RFQ &amp; Awarded'!$D:$D,'2. YTD RFQ &amp; Awarded (Summary)'!$B29&amp;$F$21,'1. YTD RFQ &amp; Awarded'!$Y:$Y)/1000000</f>
        <v>0</v>
      </c>
      <c r="G29" s="43">
        <f>SUMIF('1. YTD RFQ &amp; Awarded'!$D:$D,'2. YTD RFQ &amp; Awarded (Summary)'!$B29&amp;$G$21,'1. YTD RFQ &amp; Awarded'!$Y:$Y)/1000000</f>
        <v>0</v>
      </c>
      <c r="H29" s="43">
        <f>SUMIF('1. YTD RFQ &amp; Awarded'!$D:$D,'2. YTD RFQ &amp; Awarded (Summary)'!$B29&amp;$H$21,'1. YTD RFQ &amp; Awarded'!$Y:$Y)/1000000</f>
        <v>0</v>
      </c>
      <c r="I29" s="43">
        <f>SUMIF('1. YTD RFQ &amp; Awarded'!$D:$D,'2. YTD RFQ &amp; Awarded (Summary)'!$B29&amp;$I$21,'1. YTD RFQ &amp; Awarded'!$Y:$Y)/1000000</f>
        <v>0</v>
      </c>
      <c r="J29" s="43">
        <f>SUMIF('1. YTD RFQ &amp; Awarded'!$D:$D,'2. YTD RFQ &amp; Awarded (Summary)'!$B29&amp;$J$21,'1. YTD RFQ &amp; Awarded'!$Y:$Y)/1000000</f>
        <v>0</v>
      </c>
      <c r="K29" s="43">
        <f>SUMIF('1. YTD RFQ &amp; Awarded'!$D:$D,'2. YTD RFQ &amp; Awarded (Summary)'!$B29&amp;$K$21,'1. YTD RFQ &amp; Awarded'!$Y:$Y)/1000000</f>
        <v>0</v>
      </c>
      <c r="L29" s="43">
        <f>SUMIF('1. YTD RFQ &amp; Awarded'!$D:$D,'2. YTD RFQ &amp; Awarded (Summary)'!$B29&amp;$L$21,'1. YTD RFQ &amp; Awarded'!$Y:$Y)/1000000</f>
        <v>0</v>
      </c>
      <c r="M29" s="43">
        <f>SUMIF('1. YTD RFQ &amp; Awarded'!$D:$D,'2. YTD RFQ &amp; Awarded (Summary)'!$B29&amp;$M$21,'1. YTD RFQ &amp; Awarded'!$Y:$Y)/1000000</f>
        <v>0</v>
      </c>
      <c r="N29" s="43">
        <f>SUMIF('1. YTD RFQ &amp; Awarded'!$D:$D,'2. YTD RFQ &amp; Awarded (Summary)'!$B29&amp;$N$21,'1. YTD RFQ &amp; Awarded'!$Y:$Y)/1000000</f>
        <v>0</v>
      </c>
      <c r="O29" s="44">
        <f t="shared" si="3"/>
        <v>0</v>
      </c>
      <c r="P29" s="18" t="str">
        <f t="shared" si="4"/>
        <v>HOME APPLIANCES</v>
      </c>
      <c r="R29" s="41"/>
    </row>
    <row r="30" spans="2:18">
      <c r="B30" s="45" t="s">
        <v>67</v>
      </c>
      <c r="C30" s="43">
        <f>SUMIF('1. YTD RFQ &amp; Awarded'!$D:$D,'2. YTD RFQ &amp; Awarded (Summary)'!$B30&amp;$C$21,'1. YTD RFQ &amp; Awarded'!$Y:$Y)/1000000</f>
        <v>0</v>
      </c>
      <c r="D30" s="43">
        <f>SUMIF('1. YTD RFQ &amp; Awarded'!$D:$D,'2. YTD RFQ &amp; Awarded (Summary)'!$B30&amp;$D$21,'1. YTD RFQ &amp; Awarded'!$Y:$Y)/1000000</f>
        <v>0</v>
      </c>
      <c r="E30" s="43">
        <f>SUMIF('1. YTD RFQ &amp; Awarded'!$D:$D,'2. YTD RFQ &amp; Awarded (Summary)'!$B30&amp;$E$21,'1. YTD RFQ &amp; Awarded'!$Y:$Y)/1000000</f>
        <v>0</v>
      </c>
      <c r="F30" s="43">
        <f>SUMIF('1. YTD RFQ &amp; Awarded'!$D:$D,'2. YTD RFQ &amp; Awarded (Summary)'!$B30&amp;$F$21,'1. YTD RFQ &amp; Awarded'!$Y:$Y)/1000000</f>
        <v>0</v>
      </c>
      <c r="G30" s="43">
        <f>SUMIF('1. YTD RFQ &amp; Awarded'!$D:$D,'2. YTD RFQ &amp; Awarded (Summary)'!$B30&amp;$G$21,'1. YTD RFQ &amp; Awarded'!$Y:$Y)/1000000</f>
        <v>0</v>
      </c>
      <c r="H30" s="43">
        <f>SUMIF('1. YTD RFQ &amp; Awarded'!$D:$D,'2. YTD RFQ &amp; Awarded (Summary)'!$B30&amp;$H$21,'1. YTD RFQ &amp; Awarded'!$Y:$Y)/1000000</f>
        <v>0</v>
      </c>
      <c r="I30" s="43">
        <f>SUMIF('1. YTD RFQ &amp; Awarded'!$D:$D,'2. YTD RFQ &amp; Awarded (Summary)'!$B30&amp;$I$21,'1. YTD RFQ &amp; Awarded'!$Y:$Y)/1000000</f>
        <v>0</v>
      </c>
      <c r="J30" s="43">
        <f>SUMIF('1. YTD RFQ &amp; Awarded'!$D:$D,'2. YTD RFQ &amp; Awarded (Summary)'!$B30&amp;$J$21,'1. YTD RFQ &amp; Awarded'!$Y:$Y)/1000000</f>
        <v>0</v>
      </c>
      <c r="K30" s="43">
        <f>SUMIF('1. YTD RFQ &amp; Awarded'!$D:$D,'2. YTD RFQ &amp; Awarded (Summary)'!$B30&amp;$K$21,'1. YTD RFQ &amp; Awarded'!$Y:$Y)/1000000</f>
        <v>0</v>
      </c>
      <c r="L30" s="43">
        <f>SUMIF('1. YTD RFQ &amp; Awarded'!$D:$D,'2. YTD RFQ &amp; Awarded (Summary)'!$B30&amp;$L$21,'1. YTD RFQ &amp; Awarded'!$Y:$Y)/1000000</f>
        <v>0</v>
      </c>
      <c r="M30" s="43">
        <f>SUMIF('1. YTD RFQ &amp; Awarded'!$D:$D,'2. YTD RFQ &amp; Awarded (Summary)'!$B30&amp;$M$21,'1. YTD RFQ &amp; Awarded'!$Y:$Y)/1000000</f>
        <v>0</v>
      </c>
      <c r="N30" s="43">
        <f>SUMIF('1. YTD RFQ &amp; Awarded'!$D:$D,'2. YTD RFQ &amp; Awarded (Summary)'!$B30&amp;$N$21,'1. YTD RFQ &amp; Awarded'!$Y:$Y)/1000000</f>
        <v>0</v>
      </c>
      <c r="O30" s="44">
        <f t="shared" si="3"/>
        <v>0</v>
      </c>
      <c r="P30" s="18" t="str">
        <f t="shared" si="4"/>
        <v>DISPLAY DEVICES</v>
      </c>
      <c r="R30" s="41"/>
    </row>
    <row r="31" spans="2:18">
      <c r="B31" s="46" t="s">
        <v>68</v>
      </c>
      <c r="C31" s="43">
        <f>SUMIF('1. YTD RFQ &amp; Awarded'!$D:$D,'2. YTD RFQ &amp; Awarded (Summary)'!$B31&amp;$C$21,'1. YTD RFQ &amp; Awarded'!$Y:$Y)/1000000</f>
        <v>0</v>
      </c>
      <c r="D31" s="43">
        <f>SUMIF('1. YTD RFQ &amp; Awarded'!$D:$D,'2. YTD RFQ &amp; Awarded (Summary)'!$B31&amp;$D$21,'1. YTD RFQ &amp; Awarded'!$Y:$Y)/1000000</f>
        <v>0</v>
      </c>
      <c r="E31" s="43">
        <f>SUMIF('1. YTD RFQ &amp; Awarded'!$D:$D,'2. YTD RFQ &amp; Awarded (Summary)'!$B31&amp;$E$21,'1. YTD RFQ &amp; Awarded'!$Y:$Y)/1000000</f>
        <v>0</v>
      </c>
      <c r="F31" s="43">
        <f>SUMIF('1. YTD RFQ &amp; Awarded'!$D:$D,'2. YTD RFQ &amp; Awarded (Summary)'!$B31&amp;$F$21,'1. YTD RFQ &amp; Awarded'!$Y:$Y)/1000000</f>
        <v>0</v>
      </c>
      <c r="G31" s="43">
        <f>SUMIF('1. YTD RFQ &amp; Awarded'!$D:$D,'2. YTD RFQ &amp; Awarded (Summary)'!$B31&amp;$G$21,'1. YTD RFQ &amp; Awarded'!$Y:$Y)/1000000</f>
        <v>0</v>
      </c>
      <c r="H31" s="43">
        <f>SUMIF('1. YTD RFQ &amp; Awarded'!$D:$D,'2. YTD RFQ &amp; Awarded (Summary)'!$B31&amp;$H$21,'1. YTD RFQ &amp; Awarded'!$Y:$Y)/1000000</f>
        <v>0</v>
      </c>
      <c r="I31" s="43">
        <f>SUMIF('1. YTD RFQ &amp; Awarded'!$D:$D,'2. YTD RFQ &amp; Awarded (Summary)'!$B31&amp;$I$21,'1. YTD RFQ &amp; Awarded'!$Y:$Y)/1000000</f>
        <v>0</v>
      </c>
      <c r="J31" s="43">
        <f>SUMIF('1. YTD RFQ &amp; Awarded'!$D:$D,'2. YTD RFQ &amp; Awarded (Summary)'!$B31&amp;$J$21,'1. YTD RFQ &amp; Awarded'!$Y:$Y)/1000000</f>
        <v>0</v>
      </c>
      <c r="K31" s="43">
        <f>SUMIF('1. YTD RFQ &amp; Awarded'!$D:$D,'2. YTD RFQ &amp; Awarded (Summary)'!$B31&amp;$K$21,'1. YTD RFQ &amp; Awarded'!$Y:$Y)/1000000</f>
        <v>0</v>
      </c>
      <c r="L31" s="43">
        <f>SUMIF('1. YTD RFQ &amp; Awarded'!$D:$D,'2. YTD RFQ &amp; Awarded (Summary)'!$B31&amp;$L$21,'1. YTD RFQ &amp; Awarded'!$Y:$Y)/1000000</f>
        <v>0</v>
      </c>
      <c r="M31" s="43">
        <f>SUMIF('1. YTD RFQ &amp; Awarded'!$D:$D,'2. YTD RFQ &amp; Awarded (Summary)'!$B31&amp;$M$21,'1. YTD RFQ &amp; Awarded'!$Y:$Y)/1000000</f>
        <v>0</v>
      </c>
      <c r="N31" s="43">
        <f>SUMIF('1. YTD RFQ &amp; Awarded'!$D:$D,'2. YTD RFQ &amp; Awarded (Summary)'!$B31&amp;$N$21,'1. YTD RFQ &amp; Awarded'!$Y:$Y)/1000000</f>
        <v>0</v>
      </c>
      <c r="O31" s="44">
        <f t="shared" si="3"/>
        <v>0</v>
      </c>
      <c r="P31" s="18" t="str">
        <f t="shared" si="4"/>
        <v>ELECTRICAL &amp; ELECTRONICS INDUSTRY</v>
      </c>
      <c r="R31" s="41"/>
    </row>
    <row r="32" spans="2:18">
      <c r="B32" s="46" t="s">
        <v>69</v>
      </c>
      <c r="C32" s="43">
        <f>SUMIF('1. YTD RFQ &amp; Awarded'!$D:$D,'2. YTD RFQ &amp; Awarded (Summary)'!$B32&amp;$C$21,'1. YTD RFQ &amp; Awarded'!$Y:$Y)/1000000</f>
        <v>0</v>
      </c>
      <c r="D32" s="43">
        <f>SUMIF('1. YTD RFQ &amp; Awarded'!$D:$D,'2. YTD RFQ &amp; Awarded (Summary)'!$B32&amp;$D$21,'1. YTD RFQ &amp; Awarded'!$Y:$Y)/1000000</f>
        <v>0</v>
      </c>
      <c r="E32" s="43">
        <f>SUMIF('1. YTD RFQ &amp; Awarded'!$D:$D,'2. YTD RFQ &amp; Awarded (Summary)'!$B32&amp;$E$21,'1. YTD RFQ &amp; Awarded'!$Y:$Y)/1000000</f>
        <v>0</v>
      </c>
      <c r="F32" s="43">
        <f>SUMIF('1. YTD RFQ &amp; Awarded'!$D:$D,'2. YTD RFQ &amp; Awarded (Summary)'!$B32&amp;$F$21,'1. YTD RFQ &amp; Awarded'!$Y:$Y)/1000000</f>
        <v>0</v>
      </c>
      <c r="G32" s="43">
        <f>SUMIF('1. YTD RFQ &amp; Awarded'!$D:$D,'2. YTD RFQ &amp; Awarded (Summary)'!$B32&amp;$G$21,'1. YTD RFQ &amp; Awarded'!$Y:$Y)/1000000</f>
        <v>0</v>
      </c>
      <c r="H32" s="43">
        <f>SUMIF('1. YTD RFQ &amp; Awarded'!$D:$D,'2. YTD RFQ &amp; Awarded (Summary)'!$B32&amp;$H$21,'1. YTD RFQ &amp; Awarded'!$Y:$Y)/1000000</f>
        <v>0</v>
      </c>
      <c r="I32" s="43">
        <f>SUMIF('1. YTD RFQ &amp; Awarded'!$D:$D,'2. YTD RFQ &amp; Awarded (Summary)'!$B32&amp;$I$21,'1. YTD RFQ &amp; Awarded'!$Y:$Y)/1000000</f>
        <v>0</v>
      </c>
      <c r="J32" s="43">
        <f>SUMIF('1. YTD RFQ &amp; Awarded'!$D:$D,'2. YTD RFQ &amp; Awarded (Summary)'!$B32&amp;$J$21,'1. YTD RFQ &amp; Awarded'!$Y:$Y)/1000000</f>
        <v>0</v>
      </c>
      <c r="K32" s="43">
        <f>SUMIF('1. YTD RFQ &amp; Awarded'!$D:$D,'2. YTD RFQ &amp; Awarded (Summary)'!$B32&amp;$K$21,'1. YTD RFQ &amp; Awarded'!$Y:$Y)/1000000</f>
        <v>0</v>
      </c>
      <c r="L32" s="43">
        <f>SUMIF('1. YTD RFQ &amp; Awarded'!$D:$D,'2. YTD RFQ &amp; Awarded (Summary)'!$B32&amp;$L$21,'1. YTD RFQ &amp; Awarded'!$Y:$Y)/1000000</f>
        <v>0</v>
      </c>
      <c r="M32" s="43">
        <f>SUMIF('1. YTD RFQ &amp; Awarded'!$D:$D,'2. YTD RFQ &amp; Awarded (Summary)'!$B32&amp;$M$21,'1. YTD RFQ &amp; Awarded'!$Y:$Y)/1000000</f>
        <v>0</v>
      </c>
      <c r="N32" s="43">
        <f>SUMIF('1. YTD RFQ &amp; Awarded'!$D:$D,'2. YTD RFQ &amp; Awarded (Summary)'!$B32&amp;$N$21,'1. YTD RFQ &amp; Awarded'!$Y:$Y)/1000000</f>
        <v>0</v>
      </c>
      <c r="O32" s="44">
        <f t="shared" si="3"/>
        <v>0</v>
      </c>
      <c r="P32" s="18" t="str">
        <f t="shared" si="4"/>
        <v>INDUSTRIAL DEVICES</v>
      </c>
      <c r="R32" s="41"/>
    </row>
    <row r="33" spans="2:18">
      <c r="B33" s="46" t="s">
        <v>70</v>
      </c>
      <c r="C33" s="43">
        <f>SUMIF('1. YTD RFQ &amp; Awarded'!$D:$D,'2. YTD RFQ &amp; Awarded (Summary)'!$B33&amp;$C$21,'1. YTD RFQ &amp; Awarded'!$Y:$Y)/1000000</f>
        <v>0</v>
      </c>
      <c r="D33" s="43">
        <f>SUMIF('1. YTD RFQ &amp; Awarded'!$D:$D,'2. YTD RFQ &amp; Awarded (Summary)'!$B33&amp;$D$21,'1. YTD RFQ &amp; Awarded'!$Y:$Y)/1000000</f>
        <v>0</v>
      </c>
      <c r="E33" s="43">
        <f>SUMIF('1. YTD RFQ &amp; Awarded'!$D:$D,'2. YTD RFQ &amp; Awarded (Summary)'!$B33&amp;$E$21,'1. YTD RFQ &amp; Awarded'!$Y:$Y)/1000000</f>
        <v>0</v>
      </c>
      <c r="F33" s="43">
        <f>SUMIF('1. YTD RFQ &amp; Awarded'!$D:$D,'2. YTD RFQ &amp; Awarded (Summary)'!$B33&amp;$F$21,'1. YTD RFQ &amp; Awarded'!$Y:$Y)/1000000</f>
        <v>0</v>
      </c>
      <c r="G33" s="43">
        <f>SUMIF('1. YTD RFQ &amp; Awarded'!$D:$D,'2. YTD RFQ &amp; Awarded (Summary)'!$B33&amp;$G$21,'1. YTD RFQ &amp; Awarded'!$Y:$Y)/1000000</f>
        <v>0</v>
      </c>
      <c r="H33" s="43">
        <f>SUMIF('1. YTD RFQ &amp; Awarded'!$D:$D,'2. YTD RFQ &amp; Awarded (Summary)'!$B33&amp;$H$21,'1. YTD RFQ &amp; Awarded'!$Y:$Y)/1000000</f>
        <v>0</v>
      </c>
      <c r="I33" s="43">
        <f>SUMIF('1. YTD RFQ &amp; Awarded'!$D:$D,'2. YTD RFQ &amp; Awarded (Summary)'!$B33&amp;$I$21,'1. YTD RFQ &amp; Awarded'!$Y:$Y)/1000000</f>
        <v>0</v>
      </c>
      <c r="J33" s="43">
        <f>SUMIF('1. YTD RFQ &amp; Awarded'!$D:$D,'2. YTD RFQ &amp; Awarded (Summary)'!$B33&amp;$J$21,'1. YTD RFQ &amp; Awarded'!$Y:$Y)/1000000</f>
        <v>0</v>
      </c>
      <c r="K33" s="43">
        <f>SUMIF('1. YTD RFQ &amp; Awarded'!$D:$D,'2. YTD RFQ &amp; Awarded (Summary)'!$B33&amp;$K$21,'1. YTD RFQ &amp; Awarded'!$Y:$Y)/1000000</f>
        <v>0</v>
      </c>
      <c r="L33" s="43">
        <f>SUMIF('1. YTD RFQ &amp; Awarded'!$D:$D,'2. YTD RFQ &amp; Awarded (Summary)'!$B33&amp;$L$21,'1. YTD RFQ &amp; Awarded'!$Y:$Y)/1000000</f>
        <v>0</v>
      </c>
      <c r="M33" s="43">
        <f>SUMIF('1. YTD RFQ &amp; Awarded'!$D:$D,'2. YTD RFQ &amp; Awarded (Summary)'!$B33&amp;$M$21,'1. YTD RFQ &amp; Awarded'!$Y:$Y)/1000000</f>
        <v>0</v>
      </c>
      <c r="N33" s="43">
        <f>SUMIF('1. YTD RFQ &amp; Awarded'!$D:$D,'2. YTD RFQ &amp; Awarded (Summary)'!$B33&amp;$N$21,'1. YTD RFQ &amp; Awarded'!$Y:$Y)/1000000</f>
        <v>0</v>
      </c>
      <c r="O33" s="44">
        <f t="shared" si="3"/>
        <v>0</v>
      </c>
      <c r="P33" s="18" t="str">
        <f t="shared" si="4"/>
        <v>INDUSTRIAL ELECTRONICS</v>
      </c>
      <c r="R33" s="41"/>
    </row>
    <row r="34" spans="2:18">
      <c r="B34" s="47" t="s">
        <v>71</v>
      </c>
      <c r="C34" s="43">
        <f>SUMIF('1. YTD RFQ &amp; Awarded'!$D:$D,'2. YTD RFQ &amp; Awarded (Summary)'!$B34&amp;$C$21,'1. YTD RFQ &amp; Awarded'!$Y:$Y)/1000000</f>
        <v>0</v>
      </c>
      <c r="D34" s="43">
        <f>SUMIF('1. YTD RFQ &amp; Awarded'!$D:$D,'2. YTD RFQ &amp; Awarded (Summary)'!$B34&amp;$D$21,'1. YTD RFQ &amp; Awarded'!$Y:$Y)/1000000</f>
        <v>0</v>
      </c>
      <c r="E34" s="43">
        <f>SUMIF('1. YTD RFQ &amp; Awarded'!$D:$D,'2. YTD RFQ &amp; Awarded (Summary)'!$B34&amp;$E$21,'1. YTD RFQ &amp; Awarded'!$Y:$Y)/1000000</f>
        <v>0</v>
      </c>
      <c r="F34" s="43">
        <f>SUMIF('1. YTD RFQ &amp; Awarded'!$D:$D,'2. YTD RFQ &amp; Awarded (Summary)'!$B34&amp;$F$21,'1. YTD RFQ &amp; Awarded'!$Y:$Y)/1000000</f>
        <v>0</v>
      </c>
      <c r="G34" s="43">
        <f>SUMIF('1. YTD RFQ &amp; Awarded'!$D:$D,'2. YTD RFQ &amp; Awarded (Summary)'!$B34&amp;$G$21,'1. YTD RFQ &amp; Awarded'!$Y:$Y)/1000000</f>
        <v>0</v>
      </c>
      <c r="H34" s="43">
        <f>SUMIF('1. YTD RFQ &amp; Awarded'!$D:$D,'2. YTD RFQ &amp; Awarded (Summary)'!$B34&amp;$H$21,'1. YTD RFQ &amp; Awarded'!$Y:$Y)/1000000</f>
        <v>0</v>
      </c>
      <c r="I34" s="43">
        <f>SUMIF('1. YTD RFQ &amp; Awarded'!$D:$D,'2. YTD RFQ &amp; Awarded (Summary)'!$B34&amp;$I$21,'1. YTD RFQ &amp; Awarded'!$Y:$Y)/1000000</f>
        <v>0</v>
      </c>
      <c r="J34" s="43">
        <f>SUMIF('1. YTD RFQ &amp; Awarded'!$D:$D,'2. YTD RFQ &amp; Awarded (Summary)'!$B34&amp;$J$21,'1. YTD RFQ &amp; Awarded'!$Y:$Y)/1000000</f>
        <v>0</v>
      </c>
      <c r="K34" s="43">
        <f>SUMIF('1. YTD RFQ &amp; Awarded'!$D:$D,'2. YTD RFQ &amp; Awarded (Summary)'!$B34&amp;$K$21,'1. YTD RFQ &amp; Awarded'!$Y:$Y)/1000000</f>
        <v>0</v>
      </c>
      <c r="L34" s="43">
        <f>SUMIF('1. YTD RFQ &amp; Awarded'!$D:$D,'2. YTD RFQ &amp; Awarded (Summary)'!$B34&amp;$L$21,'1. YTD RFQ &amp; Awarded'!$Y:$Y)/1000000</f>
        <v>0</v>
      </c>
      <c r="M34" s="43">
        <f>SUMIF('1. YTD RFQ &amp; Awarded'!$D:$D,'2. YTD RFQ &amp; Awarded (Summary)'!$B34&amp;$M$21,'1. YTD RFQ &amp; Awarded'!$Y:$Y)/1000000</f>
        <v>0</v>
      </c>
      <c r="N34" s="43">
        <f>SUMIF('1. YTD RFQ &amp; Awarded'!$D:$D,'2. YTD RFQ &amp; Awarded (Summary)'!$B34&amp;$N$21,'1. YTD RFQ &amp; Awarded'!$Y:$Y)/1000000</f>
        <v>0</v>
      </c>
      <c r="O34" s="44">
        <f t="shared" si="3"/>
        <v>0</v>
      </c>
      <c r="P34" s="18" t="str">
        <f t="shared" si="4"/>
        <v>IMAGING &amp; PRINTING</v>
      </c>
      <c r="R34" s="41"/>
    </row>
    <row r="35" spans="2:18">
      <c r="B35" s="48" t="s">
        <v>72</v>
      </c>
      <c r="C35" s="43">
        <f>SUMIF('1. YTD RFQ &amp; Awarded'!$D:$D,'2. YTD RFQ &amp; Awarded (Summary)'!$B35&amp;$C$21,'1. YTD RFQ &amp; Awarded'!$Y:$Y)/1000000</f>
        <v>0</v>
      </c>
      <c r="D35" s="43">
        <f>SUMIF('1. YTD RFQ &amp; Awarded'!$D:$D,'2. YTD RFQ &amp; Awarded (Summary)'!$B35&amp;$D$21,'1. YTD RFQ &amp; Awarded'!$Y:$Y)/1000000</f>
        <v>0</v>
      </c>
      <c r="E35" s="43">
        <f>SUMIF('1. YTD RFQ &amp; Awarded'!$D:$D,'2. YTD RFQ &amp; Awarded (Summary)'!$B35&amp;$E$21,'1. YTD RFQ &amp; Awarded'!$Y:$Y)/1000000</f>
        <v>0</v>
      </c>
      <c r="F35" s="43">
        <f>SUMIF('1. YTD RFQ &amp; Awarded'!$D:$D,'2. YTD RFQ &amp; Awarded (Summary)'!$B35&amp;$F$21,'1. YTD RFQ &amp; Awarded'!$Y:$Y)/1000000</f>
        <v>0</v>
      </c>
      <c r="G35" s="43">
        <f>SUMIF('1. YTD RFQ &amp; Awarded'!$D:$D,'2. YTD RFQ &amp; Awarded (Summary)'!$B35&amp;$G$21,'1. YTD RFQ &amp; Awarded'!$Y:$Y)/1000000</f>
        <v>0</v>
      </c>
      <c r="H35" s="43">
        <f>SUMIF('1. YTD RFQ &amp; Awarded'!$D:$D,'2. YTD RFQ &amp; Awarded (Summary)'!$B35&amp;$H$21,'1. YTD RFQ &amp; Awarded'!$Y:$Y)/1000000</f>
        <v>0</v>
      </c>
      <c r="I35" s="43">
        <f>SUMIF('1. YTD RFQ &amp; Awarded'!$D:$D,'2. YTD RFQ &amp; Awarded (Summary)'!$B35&amp;$I$21,'1. YTD RFQ &amp; Awarded'!$Y:$Y)/1000000</f>
        <v>0</v>
      </c>
      <c r="J35" s="43">
        <f>SUMIF('1. YTD RFQ &amp; Awarded'!$D:$D,'2. YTD RFQ &amp; Awarded (Summary)'!$B35&amp;$J$21,'1. YTD RFQ &amp; Awarded'!$Y:$Y)/1000000</f>
        <v>0</v>
      </c>
      <c r="K35" s="43">
        <f>SUMIF('1. YTD RFQ &amp; Awarded'!$D:$D,'2. YTD RFQ &amp; Awarded (Summary)'!$B35&amp;$K$21,'1. YTD RFQ &amp; Awarded'!$Y:$Y)/1000000</f>
        <v>0</v>
      </c>
      <c r="L35" s="43">
        <f>SUMIF('1. YTD RFQ &amp; Awarded'!$D:$D,'2. YTD RFQ &amp; Awarded (Summary)'!$B35&amp;$L$21,'1. YTD RFQ &amp; Awarded'!$Y:$Y)/1000000</f>
        <v>0</v>
      </c>
      <c r="M35" s="43">
        <f>SUMIF('1. YTD RFQ &amp; Awarded'!$D:$D,'2. YTD RFQ &amp; Awarded (Summary)'!$B35&amp;$M$21,'1. YTD RFQ &amp; Awarded'!$Y:$Y)/1000000</f>
        <v>0</v>
      </c>
      <c r="N35" s="43">
        <f>SUMIF('1. YTD RFQ &amp; Awarded'!$D:$D,'2. YTD RFQ &amp; Awarded (Summary)'!$B35&amp;$N$21,'1. YTD RFQ &amp; Awarded'!$Y:$Y)/1000000</f>
        <v>0</v>
      </c>
      <c r="O35" s="44">
        <f t="shared" si="3"/>
        <v>0</v>
      </c>
      <c r="P35" s="18" t="str">
        <f t="shared" si="4"/>
        <v>MASS STORAGE DEVICES</v>
      </c>
      <c r="R35" s="41"/>
    </row>
    <row r="36" spans="2:18">
      <c r="B36" s="49" t="s">
        <v>73</v>
      </c>
      <c r="C36" s="43">
        <f>SUMIF('1. YTD RFQ &amp; Awarded'!$D:$D,'2. YTD RFQ &amp; Awarded (Summary)'!$B36&amp;$C$21,'1. YTD RFQ &amp; Awarded'!$Y:$Y)/1000000</f>
        <v>0</v>
      </c>
      <c r="D36" s="43">
        <f>SUMIF('1. YTD RFQ &amp; Awarded'!$D:$D,'2. YTD RFQ &amp; Awarded (Summary)'!$B36&amp;$D$21,'1. YTD RFQ &amp; Awarded'!$Y:$Y)/1000000</f>
        <v>0</v>
      </c>
      <c r="E36" s="43">
        <f>SUMIF('1. YTD RFQ &amp; Awarded'!$D:$D,'2. YTD RFQ &amp; Awarded (Summary)'!$B36&amp;$E$21,'1. YTD RFQ &amp; Awarded'!$Y:$Y)/1000000</f>
        <v>0</v>
      </c>
      <c r="F36" s="43">
        <f>SUMIF('1. YTD RFQ &amp; Awarded'!$D:$D,'2. YTD RFQ &amp; Awarded (Summary)'!$B36&amp;$F$21,'1. YTD RFQ &amp; Awarded'!$Y:$Y)/1000000</f>
        <v>0</v>
      </c>
      <c r="G36" s="43">
        <f>SUMIF('1. YTD RFQ &amp; Awarded'!$D:$D,'2. YTD RFQ &amp; Awarded (Summary)'!$B36&amp;$G$21,'1. YTD RFQ &amp; Awarded'!$Y:$Y)/1000000</f>
        <v>0</v>
      </c>
      <c r="H36" s="43">
        <f>SUMIF('1. YTD RFQ &amp; Awarded'!$D:$D,'2. YTD RFQ &amp; Awarded (Summary)'!$B36&amp;$H$21,'1. YTD RFQ &amp; Awarded'!$Y:$Y)/1000000</f>
        <v>0</v>
      </c>
      <c r="I36" s="43">
        <f>SUMIF('1. YTD RFQ &amp; Awarded'!$D:$D,'2. YTD RFQ &amp; Awarded (Summary)'!$B36&amp;$I$21,'1. YTD RFQ &amp; Awarded'!$Y:$Y)/1000000</f>
        <v>0</v>
      </c>
      <c r="J36" s="43">
        <f>SUMIF('1. YTD RFQ &amp; Awarded'!$D:$D,'2. YTD RFQ &amp; Awarded (Summary)'!$B36&amp;$J$21,'1. YTD RFQ &amp; Awarded'!$Y:$Y)/1000000</f>
        <v>0</v>
      </c>
      <c r="K36" s="43">
        <f>SUMIF('1. YTD RFQ &amp; Awarded'!$D:$D,'2. YTD RFQ &amp; Awarded (Summary)'!$B36&amp;$K$21,'1. YTD RFQ &amp; Awarded'!$Y:$Y)/1000000</f>
        <v>0</v>
      </c>
      <c r="L36" s="43">
        <f>SUMIF('1. YTD RFQ &amp; Awarded'!$D:$D,'2. YTD RFQ &amp; Awarded (Summary)'!$B36&amp;$L$21,'1. YTD RFQ &amp; Awarded'!$Y:$Y)/1000000</f>
        <v>0</v>
      </c>
      <c r="M36" s="43">
        <f>SUMIF('1. YTD RFQ &amp; Awarded'!$D:$D,'2. YTD RFQ &amp; Awarded (Summary)'!$B36&amp;$M$21,'1. YTD RFQ &amp; Awarded'!$Y:$Y)/1000000</f>
        <v>0</v>
      </c>
      <c r="N36" s="43">
        <f>SUMIF('1. YTD RFQ &amp; Awarded'!$D:$D,'2. YTD RFQ &amp; Awarded (Summary)'!$B36&amp;$N$21,'1. YTD RFQ &amp; Awarded'!$Y:$Y)/1000000</f>
        <v>0</v>
      </c>
      <c r="O36" s="44">
        <f t="shared" si="3"/>
        <v>0</v>
      </c>
      <c r="P36" s="18" t="str">
        <f t="shared" si="4"/>
        <v>LIFE SCIENCE AND MEDICAL</v>
      </c>
      <c r="R36" s="41"/>
    </row>
    <row r="37" spans="2:18">
      <c r="B37" s="49" t="s">
        <v>74</v>
      </c>
      <c r="C37" s="43">
        <f>SUMIF('1. YTD RFQ &amp; Awarded'!$D:$D,'2. YTD RFQ &amp; Awarded (Summary)'!$B37&amp;$C$21,'1. YTD RFQ &amp; Awarded'!$Y:$Y)/1000000</f>
        <v>0</v>
      </c>
      <c r="D37" s="43">
        <f>SUMIF('1. YTD RFQ &amp; Awarded'!$D:$D,'2. YTD RFQ &amp; Awarded (Summary)'!$B37&amp;$D$21,'1. YTD RFQ &amp; Awarded'!$Y:$Y)/1000000</f>
        <v>0</v>
      </c>
      <c r="E37" s="43">
        <f>SUMIF('1. YTD RFQ &amp; Awarded'!$D:$D,'2. YTD RFQ &amp; Awarded (Summary)'!$B37&amp;$E$21,'1. YTD RFQ &amp; Awarded'!$Y:$Y)/1000000</f>
        <v>0</v>
      </c>
      <c r="F37" s="43">
        <f>SUMIF('1. YTD RFQ &amp; Awarded'!$D:$D,'2. YTD RFQ &amp; Awarded (Summary)'!$B37&amp;$F$21,'1. YTD RFQ &amp; Awarded'!$Y:$Y)/1000000</f>
        <v>0</v>
      </c>
      <c r="G37" s="43">
        <f>SUMIF('1. YTD RFQ &amp; Awarded'!$D:$D,'2. YTD RFQ &amp; Awarded (Summary)'!$B37&amp;$G$21,'1. YTD RFQ &amp; Awarded'!$Y:$Y)/1000000</f>
        <v>0</v>
      </c>
      <c r="H37" s="43">
        <f>SUMIF('1. YTD RFQ &amp; Awarded'!$D:$D,'2. YTD RFQ &amp; Awarded (Summary)'!$B37&amp;$H$21,'1. YTD RFQ &amp; Awarded'!$Y:$Y)/1000000</f>
        <v>0</v>
      </c>
      <c r="I37" s="43">
        <f>SUMIF('1. YTD RFQ &amp; Awarded'!$D:$D,'2. YTD RFQ &amp; Awarded (Summary)'!$B37&amp;$I$21,'1. YTD RFQ &amp; Awarded'!$Y:$Y)/1000000</f>
        <v>0</v>
      </c>
      <c r="J37" s="43">
        <f>SUMIF('1. YTD RFQ &amp; Awarded'!$D:$D,'2. YTD RFQ &amp; Awarded (Summary)'!$B37&amp;$J$21,'1. YTD RFQ &amp; Awarded'!$Y:$Y)/1000000</f>
        <v>0</v>
      </c>
      <c r="K37" s="43">
        <f>SUMIF('1. YTD RFQ &amp; Awarded'!$D:$D,'2. YTD RFQ &amp; Awarded (Summary)'!$B37&amp;$K$21,'1. YTD RFQ &amp; Awarded'!$Y:$Y)/1000000</f>
        <v>0</v>
      </c>
      <c r="L37" s="43">
        <f>SUMIF('1. YTD RFQ &amp; Awarded'!$D:$D,'2. YTD RFQ &amp; Awarded (Summary)'!$B37&amp;$L$21,'1. YTD RFQ &amp; Awarded'!$Y:$Y)/1000000</f>
        <v>0</v>
      </c>
      <c r="M37" s="43">
        <f>SUMIF('1. YTD RFQ &amp; Awarded'!$D:$D,'2. YTD RFQ &amp; Awarded (Summary)'!$B37&amp;$M$21,'1. YTD RFQ &amp; Awarded'!$Y:$Y)/1000000</f>
        <v>0</v>
      </c>
      <c r="N37" s="43">
        <f>SUMIF('1. YTD RFQ &amp; Awarded'!$D:$D,'2. YTD RFQ &amp; Awarded (Summary)'!$B37&amp;$N$21,'1. YTD RFQ &amp; Awarded'!$Y:$Y)/1000000</f>
        <v>0</v>
      </c>
      <c r="O37" s="44">
        <f t="shared" si="3"/>
        <v>0</v>
      </c>
      <c r="P37" s="18" t="str">
        <f t="shared" si="4"/>
        <v>SCIENTIFIC AND TEST</v>
      </c>
      <c r="R37" s="41"/>
    </row>
    <row r="38" spans="2:18">
      <c r="B38" s="50" t="s">
        <v>75</v>
      </c>
      <c r="C38" s="43">
        <f>SUMIF('1. YTD RFQ &amp; Awarded'!$D:$D,'2. YTD RFQ &amp; Awarded (Summary)'!$B38&amp;$C$21,'1. YTD RFQ &amp; Awarded'!$Y:$Y)/1000000</f>
        <v>0</v>
      </c>
      <c r="D38" s="43">
        <f>SUMIF('1. YTD RFQ &amp; Awarded'!$D:$D,'2. YTD RFQ &amp; Awarded (Summary)'!$B38&amp;$D$21,'1. YTD RFQ &amp; Awarded'!$Y:$Y)/1000000</f>
        <v>0</v>
      </c>
      <c r="E38" s="43">
        <f>SUMIF('1. YTD RFQ &amp; Awarded'!$D:$D,'2. YTD RFQ &amp; Awarded (Summary)'!$B38&amp;$E$21,'1. YTD RFQ &amp; Awarded'!$Y:$Y)/1000000</f>
        <v>0</v>
      </c>
      <c r="F38" s="43">
        <f>SUMIF('1. YTD RFQ &amp; Awarded'!$D:$D,'2. YTD RFQ &amp; Awarded (Summary)'!$B38&amp;$F$21,'1. YTD RFQ &amp; Awarded'!$Y:$Y)/1000000</f>
        <v>0</v>
      </c>
      <c r="G38" s="43">
        <f>SUMIF('1. YTD RFQ &amp; Awarded'!$D:$D,'2. YTD RFQ &amp; Awarded (Summary)'!$B38&amp;$G$21,'1. YTD RFQ &amp; Awarded'!$Y:$Y)/1000000</f>
        <v>0</v>
      </c>
      <c r="H38" s="43">
        <f>SUMIF('1. YTD RFQ &amp; Awarded'!$D:$D,'2. YTD RFQ &amp; Awarded (Summary)'!$B38&amp;$H$21,'1. YTD RFQ &amp; Awarded'!$Y:$Y)/1000000</f>
        <v>0</v>
      </c>
      <c r="I38" s="43">
        <f>SUMIF('1. YTD RFQ &amp; Awarded'!$D:$D,'2. YTD RFQ &amp; Awarded (Summary)'!$B38&amp;$I$21,'1. YTD RFQ &amp; Awarded'!$Y:$Y)/1000000</f>
        <v>0</v>
      </c>
      <c r="J38" s="43">
        <f>SUMIF('1. YTD RFQ &amp; Awarded'!$D:$D,'2. YTD RFQ &amp; Awarded (Summary)'!$B38&amp;$J$21,'1. YTD RFQ &amp; Awarded'!$Y:$Y)/1000000</f>
        <v>0</v>
      </c>
      <c r="K38" s="43">
        <f>SUMIF('1. YTD RFQ &amp; Awarded'!$D:$D,'2. YTD RFQ &amp; Awarded (Summary)'!$B38&amp;$K$21,'1. YTD RFQ &amp; Awarded'!$Y:$Y)/1000000</f>
        <v>0</v>
      </c>
      <c r="L38" s="43">
        <f>SUMIF('1. YTD RFQ &amp; Awarded'!$D:$D,'2. YTD RFQ &amp; Awarded (Summary)'!$B38&amp;$L$21,'1. YTD RFQ &amp; Awarded'!$Y:$Y)/1000000</f>
        <v>0</v>
      </c>
      <c r="M38" s="43">
        <f>SUMIF('1. YTD RFQ &amp; Awarded'!$D:$D,'2. YTD RFQ &amp; Awarded (Summary)'!$B38&amp;$M$21,'1. YTD RFQ &amp; Awarded'!$Y:$Y)/1000000</f>
        <v>0</v>
      </c>
      <c r="N38" s="43">
        <f>SUMIF('1. YTD RFQ &amp; Awarded'!$D:$D,'2. YTD RFQ &amp; Awarded (Summary)'!$B38&amp;$N$21,'1. YTD RFQ &amp; Awarded'!$Y:$Y)/1000000</f>
        <v>0</v>
      </c>
      <c r="O38" s="44">
        <f t="shared" si="3"/>
        <v>0</v>
      </c>
      <c r="P38" s="18" t="str">
        <f t="shared" si="4"/>
        <v>MOBILE DEVICES</v>
      </c>
      <c r="R38" s="41"/>
    </row>
    <row r="39" spans="2:18">
      <c r="B39" s="50" t="s">
        <v>76</v>
      </c>
      <c r="C39" s="43">
        <f>SUMIF('1. YTD RFQ &amp; Awarded'!$D:$D,'2. YTD RFQ &amp; Awarded (Summary)'!$B39&amp;$C$21,'1. YTD RFQ &amp; Awarded'!$Y:$Y)/1000000</f>
        <v>0</v>
      </c>
      <c r="D39" s="43">
        <f>SUMIF('1. YTD RFQ &amp; Awarded'!$D:$D,'2. YTD RFQ &amp; Awarded (Summary)'!$B39&amp;$D$21,'1. YTD RFQ &amp; Awarded'!$Y:$Y)/1000000</f>
        <v>0</v>
      </c>
      <c r="E39" s="43">
        <f>SUMIF('1. YTD RFQ &amp; Awarded'!$D:$D,'2. YTD RFQ &amp; Awarded (Summary)'!$B39&amp;$E$21,'1. YTD RFQ &amp; Awarded'!$Y:$Y)/1000000</f>
        <v>0</v>
      </c>
      <c r="F39" s="43">
        <f>SUMIF('1. YTD RFQ &amp; Awarded'!$D:$D,'2. YTD RFQ &amp; Awarded (Summary)'!$B39&amp;$F$21,'1. YTD RFQ &amp; Awarded'!$Y:$Y)/1000000</f>
        <v>0</v>
      </c>
      <c r="G39" s="43">
        <f>SUMIF('1. YTD RFQ &amp; Awarded'!$D:$D,'2. YTD RFQ &amp; Awarded (Summary)'!$B39&amp;$G$21,'1. YTD RFQ &amp; Awarded'!$Y:$Y)/1000000</f>
        <v>0</v>
      </c>
      <c r="H39" s="43">
        <f>SUMIF('1. YTD RFQ &amp; Awarded'!$D:$D,'2. YTD RFQ &amp; Awarded (Summary)'!$B39&amp;$H$21,'1. YTD RFQ &amp; Awarded'!$Y:$Y)/1000000</f>
        <v>0</v>
      </c>
      <c r="I39" s="43">
        <f>SUMIF('1. YTD RFQ &amp; Awarded'!$D:$D,'2. YTD RFQ &amp; Awarded (Summary)'!$B39&amp;$I$21,'1. YTD RFQ &amp; Awarded'!$Y:$Y)/1000000</f>
        <v>0</v>
      </c>
      <c r="J39" s="43">
        <f>SUMIF('1. YTD RFQ &amp; Awarded'!$D:$D,'2. YTD RFQ &amp; Awarded (Summary)'!$B39&amp;$J$21,'1. YTD RFQ &amp; Awarded'!$Y:$Y)/1000000</f>
        <v>0</v>
      </c>
      <c r="K39" s="43">
        <f>SUMIF('1. YTD RFQ &amp; Awarded'!$D:$D,'2. YTD RFQ &amp; Awarded (Summary)'!$B39&amp;$K$21,'1. YTD RFQ &amp; Awarded'!$Y:$Y)/1000000</f>
        <v>0</v>
      </c>
      <c r="L39" s="43">
        <f>SUMIF('1. YTD RFQ &amp; Awarded'!$D:$D,'2. YTD RFQ &amp; Awarded (Summary)'!$B39&amp;$L$21,'1. YTD RFQ &amp; Awarded'!$Y:$Y)/1000000</f>
        <v>0</v>
      </c>
      <c r="M39" s="43">
        <f>SUMIF('1. YTD RFQ &amp; Awarded'!$D:$D,'2. YTD RFQ &amp; Awarded (Summary)'!$B39&amp;$M$21,'1. YTD RFQ &amp; Awarded'!$Y:$Y)/1000000</f>
        <v>0</v>
      </c>
      <c r="N39" s="43">
        <f>SUMIF('1. YTD RFQ &amp; Awarded'!$D:$D,'2. YTD RFQ &amp; Awarded (Summary)'!$B39&amp;$N$21,'1. YTD RFQ &amp; Awarded'!$Y:$Y)/1000000</f>
        <v>0</v>
      </c>
      <c r="O39" s="44">
        <f t="shared" si="3"/>
        <v>0</v>
      </c>
      <c r="P39" s="18" t="str">
        <f t="shared" si="4"/>
        <v>TELECOMMUNICATION DEVICES</v>
      </c>
      <c r="R39" s="41"/>
    </row>
    <row r="40" spans="2:18">
      <c r="B40" s="51" t="s">
        <v>77</v>
      </c>
      <c r="C40" s="43">
        <f>SUMIF('1. YTD RFQ &amp; Awarded'!$D:$D,'2. YTD RFQ &amp; Awarded (Summary)'!$B40&amp;$C$21,'1. YTD RFQ &amp; Awarded'!$Y:$Y)/1000000</f>
        <v>0</v>
      </c>
      <c r="D40" s="43">
        <f>SUMIF('1. YTD RFQ &amp; Awarded'!$D:$D,'2. YTD RFQ &amp; Awarded (Summary)'!$B40&amp;$D$21,'1. YTD RFQ &amp; Awarded'!$Y:$Y)/1000000</f>
        <v>0</v>
      </c>
      <c r="E40" s="43">
        <f>SUMIF('1. YTD RFQ &amp; Awarded'!$D:$D,'2. YTD RFQ &amp; Awarded (Summary)'!$B40&amp;$E$21,'1. YTD RFQ &amp; Awarded'!$Y:$Y)/1000000</f>
        <v>0</v>
      </c>
      <c r="F40" s="43">
        <f>SUMIF('1. YTD RFQ &amp; Awarded'!$D:$D,'2. YTD RFQ &amp; Awarded (Summary)'!$B40&amp;$F$21,'1. YTD RFQ &amp; Awarded'!$Y:$Y)/1000000</f>
        <v>0</v>
      </c>
      <c r="G40" s="43">
        <f>SUMIF('1. YTD RFQ &amp; Awarded'!$D:$D,'2. YTD RFQ &amp; Awarded (Summary)'!$B40&amp;$G$21,'1. YTD RFQ &amp; Awarded'!$Y:$Y)/1000000</f>
        <v>0</v>
      </c>
      <c r="H40" s="43">
        <f>SUMIF('1. YTD RFQ &amp; Awarded'!$D:$D,'2. YTD RFQ &amp; Awarded (Summary)'!$B40&amp;$H$21,'1. YTD RFQ &amp; Awarded'!$Y:$Y)/1000000</f>
        <v>0</v>
      </c>
      <c r="I40" s="43">
        <f>SUMIF('1. YTD RFQ &amp; Awarded'!$D:$D,'2. YTD RFQ &amp; Awarded (Summary)'!$B40&amp;$I$21,'1. YTD RFQ &amp; Awarded'!$Y:$Y)/1000000</f>
        <v>0</v>
      </c>
      <c r="J40" s="43">
        <f>SUMIF('1. YTD RFQ &amp; Awarded'!$D:$D,'2. YTD RFQ &amp; Awarded (Summary)'!$B40&amp;$J$21,'1. YTD RFQ &amp; Awarded'!$Y:$Y)/1000000</f>
        <v>0</v>
      </c>
      <c r="K40" s="43">
        <f>SUMIF('1. YTD RFQ &amp; Awarded'!$D:$D,'2. YTD RFQ &amp; Awarded (Summary)'!$B40&amp;$K$21,'1. YTD RFQ &amp; Awarded'!$Y:$Y)/1000000</f>
        <v>0</v>
      </c>
      <c r="L40" s="43">
        <f>SUMIF('1. YTD RFQ &amp; Awarded'!$D:$D,'2. YTD RFQ &amp; Awarded (Summary)'!$B40&amp;$L$21,'1. YTD RFQ &amp; Awarded'!$Y:$Y)/1000000</f>
        <v>0</v>
      </c>
      <c r="M40" s="43">
        <f>SUMIF('1. YTD RFQ &amp; Awarded'!$D:$D,'2. YTD RFQ &amp; Awarded (Summary)'!$B40&amp;$M$21,'1. YTD RFQ &amp; Awarded'!$Y:$Y)/1000000</f>
        <v>0</v>
      </c>
      <c r="N40" s="43">
        <f>SUMIF('1. YTD RFQ &amp; Awarded'!$D:$D,'2. YTD RFQ &amp; Awarded (Summary)'!$B40&amp;$N$21,'1. YTD RFQ &amp; Awarded'!$Y:$Y)/1000000</f>
        <v>0</v>
      </c>
      <c r="O40" s="44">
        <f t="shared" si="3"/>
        <v>0</v>
      </c>
      <c r="P40" s="18" t="str">
        <f t="shared" si="4"/>
        <v>OTHERS DEVICES &amp; EQUIPMENT</v>
      </c>
      <c r="R40" s="41"/>
    </row>
    <row r="41" spans="2:18" ht="15" thickBot="1">
      <c r="B41" s="51" t="s">
        <v>78</v>
      </c>
      <c r="C41" s="52">
        <f>SUMIF('1. YTD RFQ &amp; Awarded'!$D:$D,'2. YTD RFQ &amp; Awarded (Summary)'!$B41&amp;$C$21,'1. YTD RFQ &amp; Awarded'!$Y:$Y)/1000000</f>
        <v>0</v>
      </c>
      <c r="D41" s="52">
        <f>SUMIF('1. YTD RFQ &amp; Awarded'!$D:$D,'2. YTD RFQ &amp; Awarded (Summary)'!$B41&amp;$D$21,'1. YTD RFQ &amp; Awarded'!$Y:$Y)/1000000</f>
        <v>0</v>
      </c>
      <c r="E41" s="52">
        <f>SUMIF('1. YTD RFQ &amp; Awarded'!$D:$D,'2. YTD RFQ &amp; Awarded (Summary)'!$B41&amp;$E$21,'1. YTD RFQ &amp; Awarded'!$Y:$Y)/1000000</f>
        <v>0</v>
      </c>
      <c r="F41" s="52">
        <f>SUMIF('1. YTD RFQ &amp; Awarded'!$D:$D,'2. YTD RFQ &amp; Awarded (Summary)'!$B41&amp;$F$21,'1. YTD RFQ &amp; Awarded'!$Y:$Y)/1000000</f>
        <v>0</v>
      </c>
      <c r="G41" s="52">
        <f>SUMIF('1. YTD RFQ &amp; Awarded'!$D:$D,'2. YTD RFQ &amp; Awarded (Summary)'!$B41&amp;$G$21,'1. YTD RFQ &amp; Awarded'!$Y:$Y)/1000000</f>
        <v>0</v>
      </c>
      <c r="H41" s="52">
        <f>SUMIF('1. YTD RFQ &amp; Awarded'!$D:$D,'2. YTD RFQ &amp; Awarded (Summary)'!$B41&amp;$H$21,'1. YTD RFQ &amp; Awarded'!$Y:$Y)/1000000</f>
        <v>0</v>
      </c>
      <c r="I41" s="52">
        <f>SUMIF('1. YTD RFQ &amp; Awarded'!$D:$D,'2. YTD RFQ &amp; Awarded (Summary)'!$B41&amp;$I$21,'1. YTD RFQ &amp; Awarded'!$Y:$Y)/1000000</f>
        <v>0</v>
      </c>
      <c r="J41" s="52">
        <f>SUMIF('1. YTD RFQ &amp; Awarded'!$D:$D,'2. YTD RFQ &amp; Awarded (Summary)'!$B41&amp;$J$21,'1. YTD RFQ &amp; Awarded'!$Y:$Y)/1000000</f>
        <v>0</v>
      </c>
      <c r="K41" s="52">
        <f>SUMIF('1. YTD RFQ &amp; Awarded'!$D:$D,'2. YTD RFQ &amp; Awarded (Summary)'!$B41&amp;$K$21,'1. YTD RFQ &amp; Awarded'!$Y:$Y)/1000000</f>
        <v>0</v>
      </c>
      <c r="L41" s="52">
        <f>SUMIF('1. YTD RFQ &amp; Awarded'!$D:$D,'2. YTD RFQ &amp; Awarded (Summary)'!$B41&amp;$L$21,'1. YTD RFQ &amp; Awarded'!$Y:$Y)/1000000</f>
        <v>0</v>
      </c>
      <c r="M41" s="52">
        <f>SUMIF('1. YTD RFQ &amp; Awarded'!$D:$D,'2. YTD RFQ &amp; Awarded (Summary)'!$B41&amp;$M$21,'1. YTD RFQ &amp; Awarded'!$Y:$Y)/1000000</f>
        <v>0</v>
      </c>
      <c r="N41" s="52">
        <f>SUMIF('1. YTD RFQ &amp; Awarded'!$D:$D,'2. YTD RFQ &amp; Awarded (Summary)'!$B41&amp;$N$21,'1. YTD RFQ &amp; Awarded'!$Y:$Y)/1000000</f>
        <v>0</v>
      </c>
      <c r="O41" s="53">
        <f t="shared" si="3"/>
        <v>0</v>
      </c>
      <c r="P41" s="18" t="str">
        <f t="shared" si="4"/>
        <v>AEROSPACE</v>
      </c>
      <c r="R41" s="41"/>
    </row>
    <row r="42" spans="2:18" ht="18" customHeight="1" thickBot="1">
      <c r="B42" s="54" t="s">
        <v>46</v>
      </c>
      <c r="C42" s="55">
        <f t="shared" ref="C42:O42" si="5">SUM(C24:C41)</f>
        <v>0</v>
      </c>
      <c r="D42" s="55">
        <f t="shared" si="5"/>
        <v>0</v>
      </c>
      <c r="E42" s="55">
        <f t="shared" si="5"/>
        <v>0</v>
      </c>
      <c r="F42" s="55">
        <f t="shared" si="5"/>
        <v>0</v>
      </c>
      <c r="G42" s="55">
        <f t="shared" si="5"/>
        <v>0</v>
      </c>
      <c r="H42" s="55">
        <f t="shared" si="5"/>
        <v>0</v>
      </c>
      <c r="I42" s="55">
        <f t="shared" si="5"/>
        <v>0</v>
      </c>
      <c r="J42" s="55">
        <f t="shared" si="5"/>
        <v>0</v>
      </c>
      <c r="K42" s="55">
        <f t="shared" si="5"/>
        <v>0</v>
      </c>
      <c r="L42" s="55">
        <f t="shared" si="5"/>
        <v>0</v>
      </c>
      <c r="M42" s="55">
        <f t="shared" si="5"/>
        <v>0</v>
      </c>
      <c r="N42" s="55">
        <f t="shared" si="5"/>
        <v>0</v>
      </c>
      <c r="O42" s="56">
        <f t="shared" si="5"/>
        <v>0</v>
      </c>
      <c r="R42" s="41"/>
    </row>
    <row r="43" spans="2:18" ht="15" thickBot="1">
      <c r="C43" s="57"/>
      <c r="D43" s="57"/>
      <c r="E43" s="57"/>
      <c r="F43" s="57"/>
      <c r="G43" s="57"/>
      <c r="H43" s="57"/>
      <c r="I43" s="57"/>
      <c r="J43" s="57"/>
      <c r="K43" s="57"/>
      <c r="L43" s="57">
        <f>L42*1000000</f>
        <v>0</v>
      </c>
      <c r="M43" s="58"/>
      <c r="N43" s="3"/>
      <c r="R43" s="41"/>
    </row>
    <row r="44" spans="2:18" ht="25.5" customHeight="1" thickBot="1">
      <c r="B44" s="59" t="s">
        <v>79</v>
      </c>
      <c r="C44" s="60" t="s">
        <v>49</v>
      </c>
      <c r="D44" s="60" t="s">
        <v>50</v>
      </c>
      <c r="E44" s="60" t="s">
        <v>51</v>
      </c>
      <c r="F44" s="60" t="s">
        <v>52</v>
      </c>
      <c r="G44" s="60" t="s">
        <v>53</v>
      </c>
      <c r="H44" s="60" t="s">
        <v>54</v>
      </c>
      <c r="I44" s="60" t="s">
        <v>55</v>
      </c>
      <c r="J44" s="60" t="s">
        <v>56</v>
      </c>
      <c r="K44" s="60" t="s">
        <v>57</v>
      </c>
      <c r="L44" s="60" t="s">
        <v>58</v>
      </c>
      <c r="M44" s="60" t="s">
        <v>59</v>
      </c>
      <c r="N44" s="60" t="s">
        <v>60</v>
      </c>
      <c r="O44" s="61" t="s">
        <v>46</v>
      </c>
    </row>
    <row r="45" spans="2:18">
      <c r="B45" s="38" t="s">
        <v>61</v>
      </c>
      <c r="C45" s="39">
        <f>SUMIF('1. YTD RFQ &amp; Awarded'!$D:$D,'2. YTD RFQ &amp; Awarded (Summary)'!$B45&amp;$C$21,'1. YTD RFQ &amp; Awarded'!$AB:$AB)/1000000</f>
        <v>0</v>
      </c>
      <c r="D45" s="39">
        <f>SUMIF('1. YTD RFQ &amp; Awarded'!$D:$D,'2. YTD RFQ &amp; Awarded (Summary)'!$B45&amp;$D$21,'1. YTD RFQ &amp; Awarded'!$AB:$AB)/1000000</f>
        <v>0</v>
      </c>
      <c r="E45" s="39">
        <f>SUMIF('1. YTD RFQ &amp; Awarded'!$D:$D,'2. YTD RFQ &amp; Awarded (Summary)'!$B45&amp;$E$21,'1. YTD RFQ &amp; Awarded'!$AB:$AB)/1000000</f>
        <v>0</v>
      </c>
      <c r="F45" s="39">
        <f>SUMIF('1. YTD RFQ &amp; Awarded'!$D:$D,'2. YTD RFQ &amp; Awarded (Summary)'!$B45&amp;$F$21,'1. YTD RFQ &amp; Awarded'!$AB:$AB)/1000000</f>
        <v>0</v>
      </c>
      <c r="G45" s="39">
        <f>SUMIF('1. YTD RFQ &amp; Awarded'!$D:$D,'2. YTD RFQ &amp; Awarded (Summary)'!$B45&amp;$G$21,'1. YTD RFQ &amp; Awarded'!$AB:$AB)/1000000</f>
        <v>0</v>
      </c>
      <c r="H45" s="39">
        <f>SUMIF('1. YTD RFQ &amp; Awarded'!$D:$D,'2. YTD RFQ &amp; Awarded (Summary)'!$B45&amp;$H$21,'1. YTD RFQ &amp; Awarded'!$AB:$AB)/1000000</f>
        <v>0</v>
      </c>
      <c r="I45" s="39">
        <f>SUMIF('1. YTD RFQ &amp; Awarded'!$D:$D,'2. YTD RFQ &amp; Awarded (Summary)'!$B45&amp;$I$21,'1. YTD RFQ &amp; Awarded'!$AB:$AB)/1000000</f>
        <v>0</v>
      </c>
      <c r="J45" s="39">
        <f>SUMIF('1. YTD RFQ &amp; Awarded'!$D:$D,'2. YTD RFQ &amp; Awarded (Summary)'!$B45&amp;$J$21,'1. YTD RFQ &amp; Awarded'!$AB:$AB)/1000000</f>
        <v>0</v>
      </c>
      <c r="K45" s="39">
        <f>SUMIF('1. YTD RFQ &amp; Awarded'!$D:$D,'2. YTD RFQ &amp; Awarded (Summary)'!$B45&amp;$K$21,'1. YTD RFQ &amp; Awarded'!$AB:$AB)/1000000</f>
        <v>0</v>
      </c>
      <c r="L45" s="39">
        <f>SUMIF('1. YTD RFQ &amp; Awarded'!$D:$D,'2. YTD RFQ &amp; Awarded (Summary)'!$B45&amp;$L$21,'1. YTD RFQ &amp; Awarded'!$AB:$AB)/1000000</f>
        <v>0</v>
      </c>
      <c r="M45" s="39">
        <f>SUMIF('1. YTD RFQ &amp; Awarded'!$D:$D,'2. YTD RFQ &amp; Awarded (Summary)'!$B45&amp;$M$21,'1. YTD RFQ &amp; Awarded'!$AB:$AB)/1000000</f>
        <v>0</v>
      </c>
      <c r="N45" s="39">
        <f>SUMIF('1. YTD RFQ &amp; Awarded'!$D:$D,'2. YTD RFQ &amp; Awarded (Summary)'!$B45&amp;$N$21,'1. YTD RFQ &amp; Awarded'!$AB:$AB)/1000000</f>
        <v>0</v>
      </c>
      <c r="O45" s="40">
        <f>SUM(C45:N45)</f>
        <v>0</v>
      </c>
      <c r="P45" s="18" t="str">
        <f>B45</f>
        <v>AUTOMOTIVE</v>
      </c>
    </row>
    <row r="46" spans="2:18">
      <c r="B46" s="42" t="s">
        <v>62</v>
      </c>
      <c r="C46" s="43">
        <f>SUMIF('1. YTD RFQ &amp; Awarded'!$D:$D,'2. YTD RFQ &amp; Awarded (Summary)'!$B46&amp;$C$21,'1. YTD RFQ &amp; Awarded'!$AB:$AB)/1000000</f>
        <v>0</v>
      </c>
      <c r="D46" s="43">
        <f>SUMIF('1. YTD RFQ &amp; Awarded'!$D:$D,'2. YTD RFQ &amp; Awarded (Summary)'!$B46&amp;$D$21,'1. YTD RFQ &amp; Awarded'!$AB:$AB)/1000000</f>
        <v>0</v>
      </c>
      <c r="E46" s="43">
        <f>SUMIF('1. YTD RFQ &amp; Awarded'!$D:$D,'2. YTD RFQ &amp; Awarded (Summary)'!$B46&amp;$E$21,'1. YTD RFQ &amp; Awarded'!$AB:$AB)/1000000</f>
        <v>0</v>
      </c>
      <c r="F46" s="43">
        <f>SUMIF('1. YTD RFQ &amp; Awarded'!$D:$D,'2. YTD RFQ &amp; Awarded (Summary)'!$B46&amp;$F$21,'1. YTD RFQ &amp; Awarded'!$AB:$AB)/1000000</f>
        <v>0</v>
      </c>
      <c r="G46" s="43">
        <f>SUMIF('1. YTD RFQ &amp; Awarded'!$D:$D,'2. YTD RFQ &amp; Awarded (Summary)'!$B46&amp;$G$21,'1. YTD RFQ &amp; Awarded'!$AB:$AB)/1000000</f>
        <v>0</v>
      </c>
      <c r="H46" s="43">
        <f>SUMIF('1. YTD RFQ &amp; Awarded'!$D:$D,'2. YTD RFQ &amp; Awarded (Summary)'!$B46&amp;$H$21,'1. YTD RFQ &amp; Awarded'!$AB:$AB)/1000000</f>
        <v>0</v>
      </c>
      <c r="I46" s="43">
        <f>SUMIF('1. YTD RFQ &amp; Awarded'!$D:$D,'2. YTD RFQ &amp; Awarded (Summary)'!$B46&amp;$I$21,'1. YTD RFQ &amp; Awarded'!$AB:$AB)/1000000</f>
        <v>0</v>
      </c>
      <c r="J46" s="43">
        <f>SUMIF('1. YTD RFQ &amp; Awarded'!$D:$D,'2. YTD RFQ &amp; Awarded (Summary)'!$B46&amp;$J$21,'1. YTD RFQ &amp; Awarded'!$AB:$AB)/1000000</f>
        <v>0</v>
      </c>
      <c r="K46" s="43">
        <f>SUMIF('1. YTD RFQ &amp; Awarded'!$D:$D,'2. YTD RFQ &amp; Awarded (Summary)'!$B46&amp;$K$21,'1. YTD RFQ &amp; Awarded'!$AB:$AB)/1000000</f>
        <v>0</v>
      </c>
      <c r="L46" s="43">
        <f>SUMIF('1. YTD RFQ &amp; Awarded'!$D:$D,'2. YTD RFQ &amp; Awarded (Summary)'!$B46&amp;$L$21,'1. YTD RFQ &amp; Awarded'!$AB:$AB)/1000000</f>
        <v>0</v>
      </c>
      <c r="M46" s="43">
        <f>SUMIF('1. YTD RFQ &amp; Awarded'!$D:$D,'2. YTD RFQ &amp; Awarded (Summary)'!$B46&amp;$M$21,'1. YTD RFQ &amp; Awarded'!$AB:$AB)/1000000</f>
        <v>0</v>
      </c>
      <c r="N46" s="43">
        <f>SUMIF('1. YTD RFQ &amp; Awarded'!$D:$D,'2. YTD RFQ &amp; Awarded (Summary)'!$B46&amp;$N$21,'1. YTD RFQ &amp; Awarded'!$AB:$AB)/1000000</f>
        <v>0</v>
      </c>
      <c r="O46" s="44">
        <f t="shared" ref="O46:O62" si="6">SUM(C46:N46)</f>
        <v>0</v>
      </c>
      <c r="P46" s="18" t="str">
        <f t="shared" ref="P46:P62" si="7">B46</f>
        <v>ENTERPRISE SERVER</v>
      </c>
      <c r="R46" s="41"/>
    </row>
    <row r="47" spans="2:18">
      <c r="B47" s="42" t="s">
        <v>63</v>
      </c>
      <c r="C47" s="43">
        <f>SUMIF('1. YTD RFQ &amp; Awarded'!$D:$D,'2. YTD RFQ &amp; Awarded (Summary)'!$B47&amp;$C$21,'1. YTD RFQ &amp; Awarded'!$AB:$AB)/1000000</f>
        <v>0</v>
      </c>
      <c r="D47" s="43">
        <f>SUMIF('1. YTD RFQ &amp; Awarded'!$D:$D,'2. YTD RFQ &amp; Awarded (Summary)'!$B47&amp;$D$21,'1. YTD RFQ &amp; Awarded'!$AB:$AB)/1000000</f>
        <v>0</v>
      </c>
      <c r="E47" s="43">
        <f>SUMIF('1. YTD RFQ &amp; Awarded'!$D:$D,'2. YTD RFQ &amp; Awarded (Summary)'!$B47&amp;$E$21,'1. YTD RFQ &amp; Awarded'!$AB:$AB)/1000000</f>
        <v>0</v>
      </c>
      <c r="F47" s="43">
        <f>SUMIF('1. YTD RFQ &amp; Awarded'!$D:$D,'2. YTD RFQ &amp; Awarded (Summary)'!$B47&amp;$F$21,'1. YTD RFQ &amp; Awarded'!$AB:$AB)/1000000</f>
        <v>0</v>
      </c>
      <c r="G47" s="43">
        <f>SUMIF('1. YTD RFQ &amp; Awarded'!$D:$D,'2. YTD RFQ &amp; Awarded (Summary)'!$B47&amp;$G$21,'1. YTD RFQ &amp; Awarded'!$AB:$AB)/1000000</f>
        <v>0</v>
      </c>
      <c r="H47" s="43">
        <f>SUMIF('1. YTD RFQ &amp; Awarded'!$D:$D,'2. YTD RFQ &amp; Awarded (Summary)'!$B47&amp;$H$21,'1. YTD RFQ &amp; Awarded'!$AB:$AB)/1000000</f>
        <v>0</v>
      </c>
      <c r="I47" s="43">
        <f>SUMIF('1. YTD RFQ &amp; Awarded'!$D:$D,'2. YTD RFQ &amp; Awarded (Summary)'!$B47&amp;$I$21,'1. YTD RFQ &amp; Awarded'!$AB:$AB)/1000000</f>
        <v>0</v>
      </c>
      <c r="J47" s="43">
        <f>SUMIF('1. YTD RFQ &amp; Awarded'!$D:$D,'2. YTD RFQ &amp; Awarded (Summary)'!$B47&amp;$J$21,'1. YTD RFQ &amp; Awarded'!$AB:$AB)/1000000</f>
        <v>0</v>
      </c>
      <c r="K47" s="43">
        <f>SUMIF('1. YTD RFQ &amp; Awarded'!$D:$D,'2. YTD RFQ &amp; Awarded (Summary)'!$B47&amp;$K$21,'1. YTD RFQ &amp; Awarded'!$AB:$AB)/1000000</f>
        <v>0</v>
      </c>
      <c r="L47" s="43">
        <f>SUMIF('1. YTD RFQ &amp; Awarded'!$D:$D,'2. YTD RFQ &amp; Awarded (Summary)'!$B47&amp;$L$21,'1. YTD RFQ &amp; Awarded'!$AB:$AB)/1000000</f>
        <v>0</v>
      </c>
      <c r="M47" s="43">
        <f>SUMIF('1. YTD RFQ &amp; Awarded'!$D:$D,'2. YTD RFQ &amp; Awarded (Summary)'!$B47&amp;$M$21,'1. YTD RFQ &amp; Awarded'!$AB:$AB)/1000000</f>
        <v>0</v>
      </c>
      <c r="N47" s="43">
        <f>SUMIF('1. YTD RFQ &amp; Awarded'!$D:$D,'2. YTD RFQ &amp; Awarded (Summary)'!$B47&amp;$N$21,'1. YTD RFQ &amp; Awarded'!$AB:$AB)/1000000</f>
        <v>0</v>
      </c>
      <c r="O47" s="44">
        <f t="shared" si="6"/>
        <v>0</v>
      </c>
      <c r="P47" s="18" t="str">
        <f t="shared" si="7"/>
        <v>COMPUTER PRODUCT ASSEMBLY</v>
      </c>
      <c r="R47" s="41"/>
    </row>
    <row r="48" spans="2:18">
      <c r="B48" s="42" t="s">
        <v>64</v>
      </c>
      <c r="C48" s="43">
        <f>SUMIF('1. YTD RFQ &amp; Awarded'!$D:$D,'2. YTD RFQ &amp; Awarded (Summary)'!$B48&amp;$C$21,'1. YTD RFQ &amp; Awarded'!$AB:$AB)/1000000</f>
        <v>0</v>
      </c>
      <c r="D48" s="43">
        <f>SUMIF('1. YTD RFQ &amp; Awarded'!$D:$D,'2. YTD RFQ &amp; Awarded (Summary)'!$B48&amp;$D$21,'1. YTD RFQ &amp; Awarded'!$AB:$AB)/1000000</f>
        <v>0</v>
      </c>
      <c r="E48" s="43">
        <f>SUMIF('1. YTD RFQ &amp; Awarded'!$D:$D,'2. YTD RFQ &amp; Awarded (Summary)'!$B48&amp;$E$21,'1. YTD RFQ &amp; Awarded'!$AB:$AB)/1000000</f>
        <v>0</v>
      </c>
      <c r="F48" s="43">
        <f>SUMIF('1. YTD RFQ &amp; Awarded'!$D:$D,'2. YTD RFQ &amp; Awarded (Summary)'!$B48&amp;$F$21,'1. YTD RFQ &amp; Awarded'!$AB:$AB)/1000000</f>
        <v>0</v>
      </c>
      <c r="G48" s="43">
        <f>SUMIF('1. YTD RFQ &amp; Awarded'!$D:$D,'2. YTD RFQ &amp; Awarded (Summary)'!$B48&amp;$G$21,'1. YTD RFQ &amp; Awarded'!$AB:$AB)/1000000</f>
        <v>0</v>
      </c>
      <c r="H48" s="43">
        <f>SUMIF('1. YTD RFQ &amp; Awarded'!$D:$D,'2. YTD RFQ &amp; Awarded (Summary)'!$B48&amp;$H$21,'1. YTD RFQ &amp; Awarded'!$AB:$AB)/1000000</f>
        <v>0</v>
      </c>
      <c r="I48" s="43">
        <f>SUMIF('1. YTD RFQ &amp; Awarded'!$D:$D,'2. YTD RFQ &amp; Awarded (Summary)'!$B48&amp;$I$21,'1. YTD RFQ &amp; Awarded'!$AB:$AB)/1000000</f>
        <v>0</v>
      </c>
      <c r="J48" s="43">
        <f>SUMIF('1. YTD RFQ &amp; Awarded'!$D:$D,'2. YTD RFQ &amp; Awarded (Summary)'!$B48&amp;$J$21,'1. YTD RFQ &amp; Awarded'!$AB:$AB)/1000000</f>
        <v>0</v>
      </c>
      <c r="K48" s="43">
        <f>SUMIF('1. YTD RFQ &amp; Awarded'!$D:$D,'2. YTD RFQ &amp; Awarded (Summary)'!$B48&amp;$K$21,'1. YTD RFQ &amp; Awarded'!$AB:$AB)/1000000</f>
        <v>0</v>
      </c>
      <c r="L48" s="43">
        <f>SUMIF('1. YTD RFQ &amp; Awarded'!$D:$D,'2. YTD RFQ &amp; Awarded (Summary)'!$B48&amp;$L$21,'1. YTD RFQ &amp; Awarded'!$AB:$AB)/1000000</f>
        <v>0</v>
      </c>
      <c r="M48" s="43">
        <f>SUMIF('1. YTD RFQ &amp; Awarded'!$D:$D,'2. YTD RFQ &amp; Awarded (Summary)'!$B48&amp;$M$21,'1. YTD RFQ &amp; Awarded'!$AB:$AB)/1000000</f>
        <v>0</v>
      </c>
      <c r="N48" s="43">
        <f>SUMIF('1. YTD RFQ &amp; Awarded'!$D:$D,'2. YTD RFQ &amp; Awarded (Summary)'!$B48&amp;$N$21,'1. YTD RFQ &amp; Awarded'!$AB:$AB)/1000000</f>
        <v>0</v>
      </c>
      <c r="O48" s="44">
        <f t="shared" si="6"/>
        <v>0</v>
      </c>
      <c r="P48" s="18" t="str">
        <f t="shared" si="7"/>
        <v>NETWORK DEVICES</v>
      </c>
      <c r="R48" s="41"/>
    </row>
    <row r="49" spans="2:18">
      <c r="B49" s="45" t="s">
        <v>65</v>
      </c>
      <c r="C49" s="43">
        <f>SUMIF('1. YTD RFQ &amp; Awarded'!$D:$D,'2. YTD RFQ &amp; Awarded (Summary)'!$B49&amp;$C$21,'1. YTD RFQ &amp; Awarded'!$AB:$AB)/1000000</f>
        <v>0</v>
      </c>
      <c r="D49" s="43">
        <f>SUMIF('1. YTD RFQ &amp; Awarded'!$D:$D,'2. YTD RFQ &amp; Awarded (Summary)'!$B49&amp;$D$21,'1. YTD RFQ &amp; Awarded'!$AB:$AB)/1000000</f>
        <v>0</v>
      </c>
      <c r="E49" s="43">
        <f>SUMIF('1. YTD RFQ &amp; Awarded'!$D:$D,'2. YTD RFQ &amp; Awarded (Summary)'!$B49&amp;$E$21,'1. YTD RFQ &amp; Awarded'!$AB:$AB)/1000000</f>
        <v>0</v>
      </c>
      <c r="F49" s="43">
        <f>SUMIF('1. YTD RFQ &amp; Awarded'!$D:$D,'2. YTD RFQ &amp; Awarded (Summary)'!$B49&amp;$F$21,'1. YTD RFQ &amp; Awarded'!$AB:$AB)/1000000</f>
        <v>0</v>
      </c>
      <c r="G49" s="43">
        <f>SUMIF('1. YTD RFQ &amp; Awarded'!$D:$D,'2. YTD RFQ &amp; Awarded (Summary)'!$B49&amp;$G$21,'1. YTD RFQ &amp; Awarded'!$AB:$AB)/1000000</f>
        <v>0</v>
      </c>
      <c r="H49" s="43">
        <f>SUMIF('1. YTD RFQ &amp; Awarded'!$D:$D,'2. YTD RFQ &amp; Awarded (Summary)'!$B49&amp;$H$21,'1. YTD RFQ &amp; Awarded'!$AB:$AB)/1000000</f>
        <v>0</v>
      </c>
      <c r="I49" s="43">
        <f>SUMIF('1. YTD RFQ &amp; Awarded'!$D:$D,'2. YTD RFQ &amp; Awarded (Summary)'!$B49&amp;$I$21,'1. YTD RFQ &amp; Awarded'!$AB:$AB)/1000000</f>
        <v>0</v>
      </c>
      <c r="J49" s="43">
        <f>SUMIF('1. YTD RFQ &amp; Awarded'!$D:$D,'2. YTD RFQ &amp; Awarded (Summary)'!$B49&amp;$J$21,'1. YTD RFQ &amp; Awarded'!$AB:$AB)/1000000</f>
        <v>0</v>
      </c>
      <c r="K49" s="43">
        <f>SUMIF('1. YTD RFQ &amp; Awarded'!$D:$D,'2. YTD RFQ &amp; Awarded (Summary)'!$B49&amp;$K$21,'1. YTD RFQ &amp; Awarded'!$AB:$AB)/1000000</f>
        <v>0</v>
      </c>
      <c r="L49" s="43">
        <f>SUMIF('1. YTD RFQ &amp; Awarded'!$D:$D,'2. YTD RFQ &amp; Awarded (Summary)'!$B49&amp;$L$21,'1. YTD RFQ &amp; Awarded'!$AB:$AB)/1000000</f>
        <v>0</v>
      </c>
      <c r="M49" s="43">
        <f>SUMIF('1. YTD RFQ &amp; Awarded'!$D:$D,'2. YTD RFQ &amp; Awarded (Summary)'!$B49&amp;$M$21,'1. YTD RFQ &amp; Awarded'!$AB:$AB)/1000000</f>
        <v>0</v>
      </c>
      <c r="N49" s="43">
        <f>SUMIF('1. YTD RFQ &amp; Awarded'!$D:$D,'2. YTD RFQ &amp; Awarded (Summary)'!$B49&amp;$N$21,'1. YTD RFQ &amp; Awarded'!$AB:$AB)/1000000</f>
        <v>0</v>
      </c>
      <c r="O49" s="44">
        <f t="shared" si="6"/>
        <v>0</v>
      </c>
      <c r="P49" s="18" t="str">
        <f t="shared" si="7"/>
        <v>AUDIO/VIDEO DEVICES</v>
      </c>
      <c r="R49" s="41"/>
    </row>
    <row r="50" spans="2:18">
      <c r="B50" s="45" t="s">
        <v>66</v>
      </c>
      <c r="C50" s="43">
        <f>SUMIF('1. YTD RFQ &amp; Awarded'!$D:$D,'2. YTD RFQ &amp; Awarded (Summary)'!$B50&amp;$C$21,'1. YTD RFQ &amp; Awarded'!$AB:$AB)/1000000</f>
        <v>0</v>
      </c>
      <c r="D50" s="43">
        <f>SUMIF('1. YTD RFQ &amp; Awarded'!$D:$D,'2. YTD RFQ &amp; Awarded (Summary)'!$B50&amp;$D$21,'1. YTD RFQ &amp; Awarded'!$AB:$AB)/1000000</f>
        <v>0</v>
      </c>
      <c r="E50" s="43">
        <f>SUMIF('1. YTD RFQ &amp; Awarded'!$D:$D,'2. YTD RFQ &amp; Awarded (Summary)'!$B50&amp;$E$21,'1. YTD RFQ &amp; Awarded'!$AB:$AB)/1000000</f>
        <v>0</v>
      </c>
      <c r="F50" s="43">
        <f>SUMIF('1. YTD RFQ &amp; Awarded'!$D:$D,'2. YTD RFQ &amp; Awarded (Summary)'!$B50&amp;$F$21,'1. YTD RFQ &amp; Awarded'!$AB:$AB)/1000000</f>
        <v>0</v>
      </c>
      <c r="G50" s="43">
        <f>SUMIF('1. YTD RFQ &amp; Awarded'!$D:$D,'2. YTD RFQ &amp; Awarded (Summary)'!$B50&amp;$G$21,'1. YTD RFQ &amp; Awarded'!$AB:$AB)/1000000</f>
        <v>0</v>
      </c>
      <c r="H50" s="43">
        <f>SUMIF('1. YTD RFQ &amp; Awarded'!$D:$D,'2. YTD RFQ &amp; Awarded (Summary)'!$B50&amp;$H$21,'1. YTD RFQ &amp; Awarded'!$AB:$AB)/1000000</f>
        <v>0</v>
      </c>
      <c r="I50" s="43">
        <f>SUMIF('1. YTD RFQ &amp; Awarded'!$D:$D,'2. YTD RFQ &amp; Awarded (Summary)'!$B50&amp;$I$21,'1. YTD RFQ &amp; Awarded'!$AB:$AB)/1000000</f>
        <v>0</v>
      </c>
      <c r="J50" s="43">
        <f>SUMIF('1. YTD RFQ &amp; Awarded'!$D:$D,'2. YTD RFQ &amp; Awarded (Summary)'!$B50&amp;$J$21,'1. YTD RFQ &amp; Awarded'!$AB:$AB)/1000000</f>
        <v>0</v>
      </c>
      <c r="K50" s="43">
        <f>SUMIF('1. YTD RFQ &amp; Awarded'!$D:$D,'2. YTD RFQ &amp; Awarded (Summary)'!$B50&amp;$K$21,'1. YTD RFQ &amp; Awarded'!$AB:$AB)/1000000</f>
        <v>0</v>
      </c>
      <c r="L50" s="43">
        <f>SUMIF('1. YTD RFQ &amp; Awarded'!$D:$D,'2. YTD RFQ &amp; Awarded (Summary)'!$B50&amp;$L$21,'1. YTD RFQ &amp; Awarded'!$AB:$AB)/1000000</f>
        <v>0</v>
      </c>
      <c r="M50" s="43">
        <f>SUMIF('1. YTD RFQ &amp; Awarded'!$D:$D,'2. YTD RFQ &amp; Awarded (Summary)'!$B50&amp;$M$21,'1. YTD RFQ &amp; Awarded'!$AB:$AB)/1000000</f>
        <v>0</v>
      </c>
      <c r="N50" s="43">
        <f>SUMIF('1. YTD RFQ &amp; Awarded'!$D:$D,'2. YTD RFQ &amp; Awarded (Summary)'!$B50&amp;$N$21,'1. YTD RFQ &amp; Awarded'!$AB:$AB)/1000000</f>
        <v>0</v>
      </c>
      <c r="O50" s="44">
        <f t="shared" si="6"/>
        <v>0</v>
      </c>
      <c r="P50" s="18" t="str">
        <f t="shared" si="7"/>
        <v>HOME APPLIANCES</v>
      </c>
      <c r="R50" s="41"/>
    </row>
    <row r="51" spans="2:18">
      <c r="B51" s="45" t="s">
        <v>67</v>
      </c>
      <c r="C51" s="43">
        <f>SUMIF('1. YTD RFQ &amp; Awarded'!$D:$D,'2. YTD RFQ &amp; Awarded (Summary)'!$B51&amp;$C$21,'1. YTD RFQ &amp; Awarded'!$AB:$AB)/1000000</f>
        <v>0</v>
      </c>
      <c r="D51" s="43">
        <f>SUMIF('1. YTD RFQ &amp; Awarded'!$D:$D,'2. YTD RFQ &amp; Awarded (Summary)'!$B51&amp;$D$21,'1. YTD RFQ &amp; Awarded'!$AB:$AB)/1000000</f>
        <v>0</v>
      </c>
      <c r="E51" s="43">
        <f>SUMIF('1. YTD RFQ &amp; Awarded'!$D:$D,'2. YTD RFQ &amp; Awarded (Summary)'!$B51&amp;$E$21,'1. YTD RFQ &amp; Awarded'!$AB:$AB)/1000000</f>
        <v>0</v>
      </c>
      <c r="F51" s="43">
        <f>SUMIF('1. YTD RFQ &amp; Awarded'!$D:$D,'2. YTD RFQ &amp; Awarded (Summary)'!$B51&amp;$F$21,'1. YTD RFQ &amp; Awarded'!$AB:$AB)/1000000</f>
        <v>0</v>
      </c>
      <c r="G51" s="43">
        <f>SUMIF('1. YTD RFQ &amp; Awarded'!$D:$D,'2. YTD RFQ &amp; Awarded (Summary)'!$B51&amp;$G$21,'1. YTD RFQ &amp; Awarded'!$AB:$AB)/1000000</f>
        <v>0</v>
      </c>
      <c r="H51" s="43">
        <f>SUMIF('1. YTD RFQ &amp; Awarded'!$D:$D,'2. YTD RFQ &amp; Awarded (Summary)'!$B51&amp;$H$21,'1. YTD RFQ &amp; Awarded'!$AB:$AB)/1000000</f>
        <v>0</v>
      </c>
      <c r="I51" s="43">
        <f>SUMIF('1. YTD RFQ &amp; Awarded'!$D:$D,'2. YTD RFQ &amp; Awarded (Summary)'!$B51&amp;$I$21,'1. YTD RFQ &amp; Awarded'!$AB:$AB)/1000000</f>
        <v>0</v>
      </c>
      <c r="J51" s="43">
        <f>SUMIF('1. YTD RFQ &amp; Awarded'!$D:$D,'2. YTD RFQ &amp; Awarded (Summary)'!$B51&amp;$J$21,'1. YTD RFQ &amp; Awarded'!$AB:$AB)/1000000</f>
        <v>0</v>
      </c>
      <c r="K51" s="43">
        <f>SUMIF('1. YTD RFQ &amp; Awarded'!$D:$D,'2. YTD RFQ &amp; Awarded (Summary)'!$B51&amp;$K$21,'1. YTD RFQ &amp; Awarded'!$AB:$AB)/1000000</f>
        <v>0</v>
      </c>
      <c r="L51" s="43">
        <f>SUMIF('1. YTD RFQ &amp; Awarded'!$D:$D,'2. YTD RFQ &amp; Awarded (Summary)'!$B51&amp;$L$21,'1. YTD RFQ &amp; Awarded'!$AB:$AB)/1000000</f>
        <v>0</v>
      </c>
      <c r="M51" s="43">
        <f>SUMIF('1. YTD RFQ &amp; Awarded'!$D:$D,'2. YTD RFQ &amp; Awarded (Summary)'!$B51&amp;$M$21,'1. YTD RFQ &amp; Awarded'!$AB:$AB)/1000000</f>
        <v>0</v>
      </c>
      <c r="N51" s="43">
        <f>SUMIF('1. YTD RFQ &amp; Awarded'!$D:$D,'2. YTD RFQ &amp; Awarded (Summary)'!$B51&amp;$N$21,'1. YTD RFQ &amp; Awarded'!$AB:$AB)/1000000</f>
        <v>0</v>
      </c>
      <c r="O51" s="44">
        <f t="shared" si="6"/>
        <v>0</v>
      </c>
      <c r="P51" s="18" t="str">
        <f t="shared" si="7"/>
        <v>DISPLAY DEVICES</v>
      </c>
      <c r="R51" s="41"/>
    </row>
    <row r="52" spans="2:18">
      <c r="B52" s="46" t="s">
        <v>68</v>
      </c>
      <c r="C52" s="43">
        <f>SUMIF('1. YTD RFQ &amp; Awarded'!$D:$D,'2. YTD RFQ &amp; Awarded (Summary)'!$B52&amp;$C$21,'1. YTD RFQ &amp; Awarded'!$AB:$AB)/1000000</f>
        <v>0</v>
      </c>
      <c r="D52" s="43">
        <f>SUMIF('1. YTD RFQ &amp; Awarded'!$D:$D,'2. YTD RFQ &amp; Awarded (Summary)'!$B52&amp;$D$21,'1. YTD RFQ &amp; Awarded'!$AB:$AB)/1000000</f>
        <v>0</v>
      </c>
      <c r="E52" s="43">
        <f>SUMIF('1. YTD RFQ &amp; Awarded'!$D:$D,'2. YTD RFQ &amp; Awarded (Summary)'!$B52&amp;$E$21,'1. YTD RFQ &amp; Awarded'!$AB:$AB)/1000000</f>
        <v>0</v>
      </c>
      <c r="F52" s="43">
        <f>SUMIF('1. YTD RFQ &amp; Awarded'!$D:$D,'2. YTD RFQ &amp; Awarded (Summary)'!$B52&amp;$F$21,'1. YTD RFQ &amp; Awarded'!$AB:$AB)/1000000</f>
        <v>0</v>
      </c>
      <c r="G52" s="43">
        <f>SUMIF('1. YTD RFQ &amp; Awarded'!$D:$D,'2. YTD RFQ &amp; Awarded (Summary)'!$B52&amp;$G$21,'1. YTD RFQ &amp; Awarded'!$AB:$AB)/1000000</f>
        <v>0</v>
      </c>
      <c r="H52" s="43">
        <f>SUMIF('1. YTD RFQ &amp; Awarded'!$D:$D,'2. YTD RFQ &amp; Awarded (Summary)'!$B52&amp;$H$21,'1. YTD RFQ &amp; Awarded'!$AB:$AB)/1000000</f>
        <v>0</v>
      </c>
      <c r="I52" s="43">
        <f>SUMIF('1. YTD RFQ &amp; Awarded'!$D:$D,'2. YTD RFQ &amp; Awarded (Summary)'!$B52&amp;$I$21,'1. YTD RFQ &amp; Awarded'!$AB:$AB)/1000000</f>
        <v>0</v>
      </c>
      <c r="J52" s="43">
        <f>SUMIF('1. YTD RFQ &amp; Awarded'!$D:$D,'2. YTD RFQ &amp; Awarded (Summary)'!$B52&amp;$J$21,'1. YTD RFQ &amp; Awarded'!$AB:$AB)/1000000</f>
        <v>0</v>
      </c>
      <c r="K52" s="43">
        <f>SUMIF('1. YTD RFQ &amp; Awarded'!$D:$D,'2. YTD RFQ &amp; Awarded (Summary)'!$B52&amp;$K$21,'1. YTD RFQ &amp; Awarded'!$AB:$AB)/1000000</f>
        <v>0</v>
      </c>
      <c r="L52" s="43">
        <f>SUMIF('1. YTD RFQ &amp; Awarded'!$D:$D,'2. YTD RFQ &amp; Awarded (Summary)'!$B52&amp;$L$21,'1. YTD RFQ &amp; Awarded'!$AB:$AB)/1000000</f>
        <v>0</v>
      </c>
      <c r="M52" s="43">
        <f>SUMIF('1. YTD RFQ &amp; Awarded'!$D:$D,'2. YTD RFQ &amp; Awarded (Summary)'!$B52&amp;$M$21,'1. YTD RFQ &amp; Awarded'!$AB:$AB)/1000000</f>
        <v>0</v>
      </c>
      <c r="N52" s="43">
        <f>SUMIF('1. YTD RFQ &amp; Awarded'!$D:$D,'2. YTD RFQ &amp; Awarded (Summary)'!$B52&amp;$N$21,'1. YTD RFQ &amp; Awarded'!$AB:$AB)/1000000</f>
        <v>0</v>
      </c>
      <c r="O52" s="44">
        <f t="shared" si="6"/>
        <v>0</v>
      </c>
      <c r="P52" s="18" t="str">
        <f t="shared" si="7"/>
        <v>ELECTRICAL &amp; ELECTRONICS INDUSTRY</v>
      </c>
      <c r="R52" s="41"/>
    </row>
    <row r="53" spans="2:18">
      <c r="B53" s="46" t="s">
        <v>69</v>
      </c>
      <c r="C53" s="43">
        <f>SUMIF('1. YTD RFQ &amp; Awarded'!$D:$D,'2. YTD RFQ &amp; Awarded (Summary)'!$B53&amp;$C$21,'1. YTD RFQ &amp; Awarded'!$AB:$AB)/1000000</f>
        <v>0</v>
      </c>
      <c r="D53" s="43">
        <f>SUMIF('1. YTD RFQ &amp; Awarded'!$D:$D,'2. YTD RFQ &amp; Awarded (Summary)'!$B53&amp;$D$21,'1. YTD RFQ &amp; Awarded'!$AB:$AB)/1000000</f>
        <v>0</v>
      </c>
      <c r="E53" s="43">
        <f>SUMIF('1. YTD RFQ &amp; Awarded'!$D:$D,'2. YTD RFQ &amp; Awarded (Summary)'!$B53&amp;$E$21,'1. YTD RFQ &amp; Awarded'!$AB:$AB)/1000000</f>
        <v>0</v>
      </c>
      <c r="F53" s="43">
        <f>SUMIF('1. YTD RFQ &amp; Awarded'!$D:$D,'2. YTD RFQ &amp; Awarded (Summary)'!$B53&amp;$F$21,'1. YTD RFQ &amp; Awarded'!$AB:$AB)/1000000</f>
        <v>0</v>
      </c>
      <c r="G53" s="43">
        <f>SUMIF('1. YTD RFQ &amp; Awarded'!$D:$D,'2. YTD RFQ &amp; Awarded (Summary)'!$B53&amp;$G$21,'1. YTD RFQ &amp; Awarded'!$AB:$AB)/1000000</f>
        <v>0</v>
      </c>
      <c r="H53" s="43">
        <f>SUMIF('1. YTD RFQ &amp; Awarded'!$D:$D,'2. YTD RFQ &amp; Awarded (Summary)'!$B53&amp;$H$21,'1. YTD RFQ &amp; Awarded'!$AB:$AB)/1000000</f>
        <v>0</v>
      </c>
      <c r="I53" s="43">
        <f>SUMIF('1. YTD RFQ &amp; Awarded'!$D:$D,'2. YTD RFQ &amp; Awarded (Summary)'!$B53&amp;$I$21,'1. YTD RFQ &amp; Awarded'!$AB:$AB)/1000000</f>
        <v>0</v>
      </c>
      <c r="J53" s="43">
        <f>SUMIF('1. YTD RFQ &amp; Awarded'!$D:$D,'2. YTD RFQ &amp; Awarded (Summary)'!$B53&amp;$J$21,'1. YTD RFQ &amp; Awarded'!$AB:$AB)/1000000</f>
        <v>0</v>
      </c>
      <c r="K53" s="43">
        <f>SUMIF('1. YTD RFQ &amp; Awarded'!$D:$D,'2. YTD RFQ &amp; Awarded (Summary)'!$B53&amp;$K$21,'1. YTD RFQ &amp; Awarded'!$AB:$AB)/1000000</f>
        <v>0</v>
      </c>
      <c r="L53" s="43">
        <f>SUMIF('1. YTD RFQ &amp; Awarded'!$D:$D,'2. YTD RFQ &amp; Awarded (Summary)'!$B53&amp;$L$21,'1. YTD RFQ &amp; Awarded'!$AB:$AB)/1000000</f>
        <v>0</v>
      </c>
      <c r="M53" s="43">
        <f>SUMIF('1. YTD RFQ &amp; Awarded'!$D:$D,'2. YTD RFQ &amp; Awarded (Summary)'!$B53&amp;$M$21,'1. YTD RFQ &amp; Awarded'!$AB:$AB)/1000000</f>
        <v>0</v>
      </c>
      <c r="N53" s="43">
        <f>SUMIF('1. YTD RFQ &amp; Awarded'!$D:$D,'2. YTD RFQ &amp; Awarded (Summary)'!$B53&amp;$N$21,'1. YTD RFQ &amp; Awarded'!$AB:$AB)/1000000</f>
        <v>0</v>
      </c>
      <c r="O53" s="44">
        <f t="shared" si="6"/>
        <v>0</v>
      </c>
      <c r="P53" s="18" t="str">
        <f t="shared" si="7"/>
        <v>INDUSTRIAL DEVICES</v>
      </c>
      <c r="R53" s="41"/>
    </row>
    <row r="54" spans="2:18">
      <c r="B54" s="46" t="s">
        <v>70</v>
      </c>
      <c r="C54" s="43">
        <f>SUMIF('1. YTD RFQ &amp; Awarded'!$D:$D,'2. YTD RFQ &amp; Awarded (Summary)'!$B54&amp;$C$21,'1. YTD RFQ &amp; Awarded'!$AB:$AB)/1000000</f>
        <v>0</v>
      </c>
      <c r="D54" s="43">
        <f>SUMIF('1. YTD RFQ &amp; Awarded'!$D:$D,'2. YTD RFQ &amp; Awarded (Summary)'!$B54&amp;$D$21,'1. YTD RFQ &amp; Awarded'!$AB:$AB)/1000000</f>
        <v>0</v>
      </c>
      <c r="E54" s="43">
        <f>SUMIF('1. YTD RFQ &amp; Awarded'!$D:$D,'2. YTD RFQ &amp; Awarded (Summary)'!$B54&amp;$E$21,'1. YTD RFQ &amp; Awarded'!$AB:$AB)/1000000</f>
        <v>0</v>
      </c>
      <c r="F54" s="43">
        <f>SUMIF('1. YTD RFQ &amp; Awarded'!$D:$D,'2. YTD RFQ &amp; Awarded (Summary)'!$B54&amp;$F$21,'1. YTD RFQ &amp; Awarded'!$AB:$AB)/1000000</f>
        <v>0</v>
      </c>
      <c r="G54" s="43">
        <f>SUMIF('1. YTD RFQ &amp; Awarded'!$D:$D,'2. YTD RFQ &amp; Awarded (Summary)'!$B54&amp;$G$21,'1. YTD RFQ &amp; Awarded'!$AB:$AB)/1000000</f>
        <v>0</v>
      </c>
      <c r="H54" s="43">
        <f>SUMIF('1. YTD RFQ &amp; Awarded'!$D:$D,'2. YTD RFQ &amp; Awarded (Summary)'!$B54&amp;$H$21,'1. YTD RFQ &amp; Awarded'!$AB:$AB)/1000000</f>
        <v>0</v>
      </c>
      <c r="I54" s="43">
        <f>SUMIF('1. YTD RFQ &amp; Awarded'!$D:$D,'2. YTD RFQ &amp; Awarded (Summary)'!$B54&amp;$I$21,'1. YTD RFQ &amp; Awarded'!$AB:$AB)/1000000</f>
        <v>0</v>
      </c>
      <c r="J54" s="43">
        <f>SUMIF('1. YTD RFQ &amp; Awarded'!$D:$D,'2. YTD RFQ &amp; Awarded (Summary)'!$B54&amp;$J$21,'1. YTD RFQ &amp; Awarded'!$AB:$AB)/1000000</f>
        <v>0</v>
      </c>
      <c r="K54" s="43">
        <f>SUMIF('1. YTD RFQ &amp; Awarded'!$D:$D,'2. YTD RFQ &amp; Awarded (Summary)'!$B54&amp;$K$21,'1. YTD RFQ &amp; Awarded'!$AB:$AB)/1000000</f>
        <v>0</v>
      </c>
      <c r="L54" s="43">
        <f>SUMIF('1. YTD RFQ &amp; Awarded'!$D:$D,'2. YTD RFQ &amp; Awarded (Summary)'!$B54&amp;$L$21,'1. YTD RFQ &amp; Awarded'!$AB:$AB)/1000000</f>
        <v>0</v>
      </c>
      <c r="M54" s="43">
        <f>SUMIF('1. YTD RFQ &amp; Awarded'!$D:$D,'2. YTD RFQ &amp; Awarded (Summary)'!$B54&amp;$M$21,'1. YTD RFQ &amp; Awarded'!$AB:$AB)/1000000</f>
        <v>0</v>
      </c>
      <c r="N54" s="43">
        <f>SUMIF('1. YTD RFQ &amp; Awarded'!$D:$D,'2. YTD RFQ &amp; Awarded (Summary)'!$B54&amp;$N$21,'1. YTD RFQ &amp; Awarded'!$AB:$AB)/1000000</f>
        <v>0</v>
      </c>
      <c r="O54" s="44">
        <f t="shared" si="6"/>
        <v>0</v>
      </c>
      <c r="P54" s="18" t="str">
        <f t="shared" si="7"/>
        <v>INDUSTRIAL ELECTRONICS</v>
      </c>
      <c r="R54" s="41"/>
    </row>
    <row r="55" spans="2:18">
      <c r="B55" s="47" t="s">
        <v>71</v>
      </c>
      <c r="C55" s="43">
        <f>SUMIF('1. YTD RFQ &amp; Awarded'!$D:$D,'2. YTD RFQ &amp; Awarded (Summary)'!$B55&amp;$C$21,'1. YTD RFQ &amp; Awarded'!$AB:$AB)/1000000</f>
        <v>0</v>
      </c>
      <c r="D55" s="43">
        <f>SUMIF('1. YTD RFQ &amp; Awarded'!$D:$D,'2. YTD RFQ &amp; Awarded (Summary)'!$B55&amp;$D$21,'1. YTD RFQ &amp; Awarded'!$AB:$AB)/1000000</f>
        <v>0</v>
      </c>
      <c r="E55" s="43">
        <f>SUMIF('1. YTD RFQ &amp; Awarded'!$D:$D,'2. YTD RFQ &amp; Awarded (Summary)'!$B55&amp;$E$21,'1. YTD RFQ &amp; Awarded'!$AB:$AB)/1000000</f>
        <v>0</v>
      </c>
      <c r="F55" s="43">
        <f>SUMIF('1. YTD RFQ &amp; Awarded'!$D:$D,'2. YTD RFQ &amp; Awarded (Summary)'!$B55&amp;$F$21,'1. YTD RFQ &amp; Awarded'!$AB:$AB)/1000000</f>
        <v>0</v>
      </c>
      <c r="G55" s="43">
        <f>SUMIF('1. YTD RFQ &amp; Awarded'!$D:$D,'2. YTD RFQ &amp; Awarded (Summary)'!$B55&amp;$G$21,'1. YTD RFQ &amp; Awarded'!$AB:$AB)/1000000</f>
        <v>0</v>
      </c>
      <c r="H55" s="43">
        <f>SUMIF('1. YTD RFQ &amp; Awarded'!$D:$D,'2. YTD RFQ &amp; Awarded (Summary)'!$B55&amp;$H$21,'1. YTD RFQ &amp; Awarded'!$AB:$AB)/1000000</f>
        <v>0</v>
      </c>
      <c r="I55" s="43">
        <f>SUMIF('1. YTD RFQ &amp; Awarded'!$D:$D,'2. YTD RFQ &amp; Awarded (Summary)'!$B55&amp;$I$21,'1. YTD RFQ &amp; Awarded'!$AB:$AB)/1000000</f>
        <v>0</v>
      </c>
      <c r="J55" s="43">
        <f>SUMIF('1. YTD RFQ &amp; Awarded'!$D:$D,'2. YTD RFQ &amp; Awarded (Summary)'!$B55&amp;$J$21,'1. YTD RFQ &amp; Awarded'!$AB:$AB)/1000000</f>
        <v>0</v>
      </c>
      <c r="K55" s="43">
        <f>SUMIF('1. YTD RFQ &amp; Awarded'!$D:$D,'2. YTD RFQ &amp; Awarded (Summary)'!$B55&amp;$K$21,'1. YTD RFQ &amp; Awarded'!$AB:$AB)/1000000</f>
        <v>0</v>
      </c>
      <c r="L55" s="43">
        <f>SUMIF('1. YTD RFQ &amp; Awarded'!$D:$D,'2. YTD RFQ &amp; Awarded (Summary)'!$B55&amp;$L$21,'1. YTD RFQ &amp; Awarded'!$AB:$AB)/1000000</f>
        <v>0</v>
      </c>
      <c r="M55" s="43">
        <f>SUMIF('1. YTD RFQ &amp; Awarded'!$D:$D,'2. YTD RFQ &amp; Awarded (Summary)'!$B55&amp;$M$21,'1. YTD RFQ &amp; Awarded'!$AB:$AB)/1000000</f>
        <v>0</v>
      </c>
      <c r="N55" s="43">
        <f>SUMIF('1. YTD RFQ &amp; Awarded'!$D:$D,'2. YTD RFQ &amp; Awarded (Summary)'!$B55&amp;$N$21,'1. YTD RFQ &amp; Awarded'!$AB:$AB)/1000000</f>
        <v>0</v>
      </c>
      <c r="O55" s="44">
        <f t="shared" si="6"/>
        <v>0</v>
      </c>
      <c r="P55" s="18" t="str">
        <f t="shared" si="7"/>
        <v>IMAGING &amp; PRINTING</v>
      </c>
      <c r="R55" s="41"/>
    </row>
    <row r="56" spans="2:18">
      <c r="B56" s="48" t="s">
        <v>72</v>
      </c>
      <c r="C56" s="43">
        <f>SUMIF('1. YTD RFQ &amp; Awarded'!$D:$D,'2. YTD RFQ &amp; Awarded (Summary)'!$B56&amp;$C$21,'1. YTD RFQ &amp; Awarded'!$AB:$AB)/1000000</f>
        <v>0</v>
      </c>
      <c r="D56" s="43">
        <f>SUMIF('1. YTD RFQ &amp; Awarded'!$D:$D,'2. YTD RFQ &amp; Awarded (Summary)'!$B56&amp;$D$21,'1. YTD RFQ &amp; Awarded'!$AB:$AB)/1000000</f>
        <v>0</v>
      </c>
      <c r="E56" s="43">
        <f>SUMIF('1. YTD RFQ &amp; Awarded'!$D:$D,'2. YTD RFQ &amp; Awarded (Summary)'!$B56&amp;$E$21,'1. YTD RFQ &amp; Awarded'!$AB:$AB)/1000000</f>
        <v>0</v>
      </c>
      <c r="F56" s="43">
        <f>SUMIF('1. YTD RFQ &amp; Awarded'!$D:$D,'2. YTD RFQ &amp; Awarded (Summary)'!$B56&amp;$F$21,'1. YTD RFQ &amp; Awarded'!$AB:$AB)/1000000</f>
        <v>0</v>
      </c>
      <c r="G56" s="43">
        <f>SUMIF('1. YTD RFQ &amp; Awarded'!$D:$D,'2. YTD RFQ &amp; Awarded (Summary)'!$B56&amp;$G$21,'1. YTD RFQ &amp; Awarded'!$AB:$AB)/1000000</f>
        <v>0</v>
      </c>
      <c r="H56" s="43">
        <f>SUMIF('1. YTD RFQ &amp; Awarded'!$D:$D,'2. YTD RFQ &amp; Awarded (Summary)'!$B56&amp;$H$21,'1. YTD RFQ &amp; Awarded'!$AB:$AB)/1000000</f>
        <v>0</v>
      </c>
      <c r="I56" s="43">
        <f>SUMIF('1. YTD RFQ &amp; Awarded'!$D:$D,'2. YTD RFQ &amp; Awarded (Summary)'!$B56&amp;$I$21,'1. YTD RFQ &amp; Awarded'!$AB:$AB)/1000000</f>
        <v>0</v>
      </c>
      <c r="J56" s="43">
        <f>SUMIF('1. YTD RFQ &amp; Awarded'!$D:$D,'2. YTD RFQ &amp; Awarded (Summary)'!$B56&amp;$J$21,'1. YTD RFQ &amp; Awarded'!$AB:$AB)/1000000</f>
        <v>0</v>
      </c>
      <c r="K56" s="43">
        <f>SUMIF('1. YTD RFQ &amp; Awarded'!$D:$D,'2. YTD RFQ &amp; Awarded (Summary)'!$B56&amp;$K$21,'1. YTD RFQ &amp; Awarded'!$AB:$AB)/1000000</f>
        <v>0</v>
      </c>
      <c r="L56" s="43">
        <f>SUMIF('1. YTD RFQ &amp; Awarded'!$D:$D,'2. YTD RFQ &amp; Awarded (Summary)'!$B56&amp;$L$21,'1. YTD RFQ &amp; Awarded'!$AB:$AB)/1000000</f>
        <v>0</v>
      </c>
      <c r="M56" s="43">
        <f>SUMIF('1. YTD RFQ &amp; Awarded'!$D:$D,'2. YTD RFQ &amp; Awarded (Summary)'!$B56&amp;$M$21,'1. YTD RFQ &amp; Awarded'!$AB:$AB)/1000000</f>
        <v>0</v>
      </c>
      <c r="N56" s="43">
        <f>SUMIF('1. YTD RFQ &amp; Awarded'!$D:$D,'2. YTD RFQ &amp; Awarded (Summary)'!$B56&amp;$N$21,'1. YTD RFQ &amp; Awarded'!$AB:$AB)/1000000</f>
        <v>0</v>
      </c>
      <c r="O56" s="44">
        <f t="shared" si="6"/>
        <v>0</v>
      </c>
      <c r="P56" s="18" t="str">
        <f t="shared" si="7"/>
        <v>MASS STORAGE DEVICES</v>
      </c>
      <c r="R56" s="41"/>
    </row>
    <row r="57" spans="2:18">
      <c r="B57" s="49" t="s">
        <v>73</v>
      </c>
      <c r="C57" s="43">
        <f>SUMIF('1. YTD RFQ &amp; Awarded'!$D:$D,'2. YTD RFQ &amp; Awarded (Summary)'!$B57&amp;$C$21,'1. YTD RFQ &amp; Awarded'!$AB:$AB)/1000000</f>
        <v>0</v>
      </c>
      <c r="D57" s="43">
        <f>SUMIF('1. YTD RFQ &amp; Awarded'!$D:$D,'2. YTD RFQ &amp; Awarded (Summary)'!$B57&amp;$D$21,'1. YTD RFQ &amp; Awarded'!$AB:$AB)/1000000</f>
        <v>0</v>
      </c>
      <c r="E57" s="43">
        <f>SUMIF('1. YTD RFQ &amp; Awarded'!$D:$D,'2. YTD RFQ &amp; Awarded (Summary)'!$B57&amp;$E$21,'1. YTD RFQ &amp; Awarded'!$AB:$AB)/1000000</f>
        <v>0</v>
      </c>
      <c r="F57" s="43">
        <f>SUMIF('1. YTD RFQ &amp; Awarded'!$D:$D,'2. YTD RFQ &amp; Awarded (Summary)'!$B57&amp;$F$21,'1. YTD RFQ &amp; Awarded'!$AB:$AB)/1000000</f>
        <v>0</v>
      </c>
      <c r="G57" s="43">
        <f>SUMIF('1. YTD RFQ &amp; Awarded'!$D:$D,'2. YTD RFQ &amp; Awarded (Summary)'!$B57&amp;$G$21,'1. YTD RFQ &amp; Awarded'!$AB:$AB)/1000000</f>
        <v>0</v>
      </c>
      <c r="H57" s="43">
        <f>SUMIF('1. YTD RFQ &amp; Awarded'!$D:$D,'2. YTD RFQ &amp; Awarded (Summary)'!$B57&amp;$H$21,'1. YTD RFQ &amp; Awarded'!$AB:$AB)/1000000</f>
        <v>0</v>
      </c>
      <c r="I57" s="43">
        <f>SUMIF('1. YTD RFQ &amp; Awarded'!$D:$D,'2. YTD RFQ &amp; Awarded (Summary)'!$B57&amp;$I$21,'1. YTD RFQ &amp; Awarded'!$AB:$AB)/1000000</f>
        <v>0</v>
      </c>
      <c r="J57" s="43">
        <f>SUMIF('1. YTD RFQ &amp; Awarded'!$D:$D,'2. YTD RFQ &amp; Awarded (Summary)'!$B57&amp;$J$21,'1. YTD RFQ &amp; Awarded'!$AB:$AB)/1000000</f>
        <v>0</v>
      </c>
      <c r="K57" s="43">
        <f>SUMIF('1. YTD RFQ &amp; Awarded'!$D:$D,'2. YTD RFQ &amp; Awarded (Summary)'!$B57&amp;$K$21,'1. YTD RFQ &amp; Awarded'!$AB:$AB)/1000000</f>
        <v>0</v>
      </c>
      <c r="L57" s="43">
        <f>SUMIF('1. YTD RFQ &amp; Awarded'!$D:$D,'2. YTD RFQ &amp; Awarded (Summary)'!$B57&amp;$L$21,'1. YTD RFQ &amp; Awarded'!$AB:$AB)/1000000</f>
        <v>0</v>
      </c>
      <c r="M57" s="43">
        <f>SUMIF('1. YTD RFQ &amp; Awarded'!$D:$D,'2. YTD RFQ &amp; Awarded (Summary)'!$B57&amp;$M$21,'1. YTD RFQ &amp; Awarded'!$AB:$AB)/1000000</f>
        <v>0</v>
      </c>
      <c r="N57" s="43">
        <f>SUMIF('1. YTD RFQ &amp; Awarded'!$D:$D,'2. YTD RFQ &amp; Awarded (Summary)'!$B57&amp;$N$21,'1. YTD RFQ &amp; Awarded'!$AB:$AB)/1000000</f>
        <v>0</v>
      </c>
      <c r="O57" s="44">
        <f t="shared" si="6"/>
        <v>0</v>
      </c>
      <c r="P57" s="18" t="str">
        <f t="shared" si="7"/>
        <v>LIFE SCIENCE AND MEDICAL</v>
      </c>
      <c r="R57" s="41"/>
    </row>
    <row r="58" spans="2:18">
      <c r="B58" s="49" t="s">
        <v>74</v>
      </c>
      <c r="C58" s="43">
        <f>SUMIF('1. YTD RFQ &amp; Awarded'!$D:$D,'2. YTD RFQ &amp; Awarded (Summary)'!$B58&amp;$C$21,'1. YTD RFQ &amp; Awarded'!$AB:$AB)/1000000</f>
        <v>0</v>
      </c>
      <c r="D58" s="43">
        <f>SUMIF('1. YTD RFQ &amp; Awarded'!$D:$D,'2. YTD RFQ &amp; Awarded (Summary)'!$B58&amp;$D$21,'1. YTD RFQ &amp; Awarded'!$AB:$AB)/1000000</f>
        <v>0</v>
      </c>
      <c r="E58" s="43">
        <f>SUMIF('1. YTD RFQ &amp; Awarded'!$D:$D,'2. YTD RFQ &amp; Awarded (Summary)'!$B58&amp;$E$21,'1. YTD RFQ &amp; Awarded'!$AB:$AB)/1000000</f>
        <v>0</v>
      </c>
      <c r="F58" s="43">
        <f>SUMIF('1. YTD RFQ &amp; Awarded'!$D:$D,'2. YTD RFQ &amp; Awarded (Summary)'!$B58&amp;$F$21,'1. YTD RFQ &amp; Awarded'!$AB:$AB)/1000000</f>
        <v>0</v>
      </c>
      <c r="G58" s="43">
        <f>SUMIF('1. YTD RFQ &amp; Awarded'!$D:$D,'2. YTD RFQ &amp; Awarded (Summary)'!$B58&amp;$G$21,'1. YTD RFQ &amp; Awarded'!$AB:$AB)/1000000</f>
        <v>0</v>
      </c>
      <c r="H58" s="43">
        <f>SUMIF('1. YTD RFQ &amp; Awarded'!$D:$D,'2. YTD RFQ &amp; Awarded (Summary)'!$B58&amp;$H$21,'1. YTD RFQ &amp; Awarded'!$AB:$AB)/1000000</f>
        <v>0</v>
      </c>
      <c r="I58" s="43">
        <f>SUMIF('1. YTD RFQ &amp; Awarded'!$D:$D,'2. YTD RFQ &amp; Awarded (Summary)'!$B58&amp;$I$21,'1. YTD RFQ &amp; Awarded'!$AB:$AB)/1000000</f>
        <v>0</v>
      </c>
      <c r="J58" s="43">
        <f>SUMIF('1. YTD RFQ &amp; Awarded'!$D:$D,'2. YTD RFQ &amp; Awarded (Summary)'!$B58&amp;$J$21,'1. YTD RFQ &amp; Awarded'!$AB:$AB)/1000000</f>
        <v>0</v>
      </c>
      <c r="K58" s="43">
        <f>SUMIF('1. YTD RFQ &amp; Awarded'!$D:$D,'2. YTD RFQ &amp; Awarded (Summary)'!$B58&amp;$K$21,'1. YTD RFQ &amp; Awarded'!$AB:$AB)/1000000</f>
        <v>0</v>
      </c>
      <c r="L58" s="43">
        <f>SUMIF('1. YTD RFQ &amp; Awarded'!$D:$D,'2. YTD RFQ &amp; Awarded (Summary)'!$B58&amp;$L$21,'1. YTD RFQ &amp; Awarded'!$AB:$AB)/1000000</f>
        <v>0</v>
      </c>
      <c r="M58" s="43">
        <f>SUMIF('1. YTD RFQ &amp; Awarded'!$D:$D,'2. YTD RFQ &amp; Awarded (Summary)'!$B58&amp;$M$21,'1. YTD RFQ &amp; Awarded'!$AB:$AB)/1000000</f>
        <v>0</v>
      </c>
      <c r="N58" s="43">
        <f>SUMIF('1. YTD RFQ &amp; Awarded'!$D:$D,'2. YTD RFQ &amp; Awarded (Summary)'!$B58&amp;$N$21,'1. YTD RFQ &amp; Awarded'!$AB:$AB)/1000000</f>
        <v>0</v>
      </c>
      <c r="O58" s="44">
        <f t="shared" si="6"/>
        <v>0</v>
      </c>
      <c r="P58" s="18" t="str">
        <f t="shared" si="7"/>
        <v>SCIENTIFIC AND TEST</v>
      </c>
      <c r="R58" s="41"/>
    </row>
    <row r="59" spans="2:18">
      <c r="B59" s="50" t="s">
        <v>75</v>
      </c>
      <c r="C59" s="43">
        <f>SUMIF('1. YTD RFQ &amp; Awarded'!$D:$D,'2. YTD RFQ &amp; Awarded (Summary)'!$B59&amp;$C$21,'1. YTD RFQ &amp; Awarded'!$AB:$AB)/1000000</f>
        <v>0</v>
      </c>
      <c r="D59" s="43">
        <f>SUMIF('1. YTD RFQ &amp; Awarded'!$D:$D,'2. YTD RFQ &amp; Awarded (Summary)'!$B59&amp;$D$21,'1. YTD RFQ &amp; Awarded'!$AB:$AB)/1000000</f>
        <v>0</v>
      </c>
      <c r="E59" s="43">
        <f>SUMIF('1. YTD RFQ &amp; Awarded'!$D:$D,'2. YTD RFQ &amp; Awarded (Summary)'!$B59&amp;$E$21,'1. YTD RFQ &amp; Awarded'!$AB:$AB)/1000000</f>
        <v>0</v>
      </c>
      <c r="F59" s="43">
        <f>SUMIF('1. YTD RFQ &amp; Awarded'!$D:$D,'2. YTD RFQ &amp; Awarded (Summary)'!$B59&amp;$F$21,'1. YTD RFQ &amp; Awarded'!$AB:$AB)/1000000</f>
        <v>0</v>
      </c>
      <c r="G59" s="43">
        <f>SUMIF('1. YTD RFQ &amp; Awarded'!$D:$D,'2. YTD RFQ &amp; Awarded (Summary)'!$B59&amp;$G$21,'1. YTD RFQ &amp; Awarded'!$AB:$AB)/1000000</f>
        <v>0</v>
      </c>
      <c r="H59" s="43">
        <f>SUMIF('1. YTD RFQ &amp; Awarded'!$D:$D,'2. YTD RFQ &amp; Awarded (Summary)'!$B59&amp;$H$21,'1. YTD RFQ &amp; Awarded'!$AB:$AB)/1000000</f>
        <v>0</v>
      </c>
      <c r="I59" s="43">
        <f>SUMIF('1. YTD RFQ &amp; Awarded'!$D:$D,'2. YTD RFQ &amp; Awarded (Summary)'!$B59&amp;$I$21,'1. YTD RFQ &amp; Awarded'!$AB:$AB)/1000000</f>
        <v>0</v>
      </c>
      <c r="J59" s="43">
        <f>SUMIF('1. YTD RFQ &amp; Awarded'!$D:$D,'2. YTD RFQ &amp; Awarded (Summary)'!$B59&amp;$J$21,'1. YTD RFQ &amp; Awarded'!$AB:$AB)/1000000</f>
        <v>0</v>
      </c>
      <c r="K59" s="43">
        <f>SUMIF('1. YTD RFQ &amp; Awarded'!$D:$D,'2. YTD RFQ &amp; Awarded (Summary)'!$B59&amp;$K$21,'1. YTD RFQ &amp; Awarded'!$AB:$AB)/1000000</f>
        <v>0</v>
      </c>
      <c r="L59" s="43">
        <f>SUMIF('1. YTD RFQ &amp; Awarded'!$D:$D,'2. YTD RFQ &amp; Awarded (Summary)'!$B59&amp;$L$21,'1. YTD RFQ &amp; Awarded'!$AB:$AB)/1000000</f>
        <v>0</v>
      </c>
      <c r="M59" s="43">
        <f>SUMIF('1. YTD RFQ &amp; Awarded'!$D:$D,'2. YTD RFQ &amp; Awarded (Summary)'!$B59&amp;$M$21,'1. YTD RFQ &amp; Awarded'!$AB:$AB)/1000000</f>
        <v>0</v>
      </c>
      <c r="N59" s="43">
        <f>SUMIF('1. YTD RFQ &amp; Awarded'!$D:$D,'2. YTD RFQ &amp; Awarded (Summary)'!$B59&amp;$N$21,'1. YTD RFQ &amp; Awarded'!$AB:$AB)/1000000</f>
        <v>0</v>
      </c>
      <c r="O59" s="44">
        <f t="shared" si="6"/>
        <v>0</v>
      </c>
      <c r="P59" s="18" t="str">
        <f t="shared" si="7"/>
        <v>MOBILE DEVICES</v>
      </c>
      <c r="R59" s="41"/>
    </row>
    <row r="60" spans="2:18">
      <c r="B60" s="50" t="s">
        <v>76</v>
      </c>
      <c r="C60" s="43">
        <f>SUMIF('1. YTD RFQ &amp; Awarded'!$D:$D,'2. YTD RFQ &amp; Awarded (Summary)'!$B60&amp;$C$21,'1. YTD RFQ &amp; Awarded'!$AB:$AB)/1000000</f>
        <v>0</v>
      </c>
      <c r="D60" s="43">
        <f>SUMIF('1. YTD RFQ &amp; Awarded'!$D:$D,'2. YTD RFQ &amp; Awarded (Summary)'!$B60&amp;$D$21,'1. YTD RFQ &amp; Awarded'!$AB:$AB)/1000000</f>
        <v>0</v>
      </c>
      <c r="E60" s="43">
        <f>SUMIF('1. YTD RFQ &amp; Awarded'!$D:$D,'2. YTD RFQ &amp; Awarded (Summary)'!$B60&amp;$E$21,'1. YTD RFQ &amp; Awarded'!$AB:$AB)/1000000</f>
        <v>0</v>
      </c>
      <c r="F60" s="43">
        <f>SUMIF('1. YTD RFQ &amp; Awarded'!$D:$D,'2. YTD RFQ &amp; Awarded (Summary)'!$B60&amp;$F$21,'1. YTD RFQ &amp; Awarded'!$AB:$AB)/1000000</f>
        <v>0</v>
      </c>
      <c r="G60" s="43">
        <f>SUMIF('1. YTD RFQ &amp; Awarded'!$D:$D,'2. YTD RFQ &amp; Awarded (Summary)'!$B60&amp;$G$21,'1. YTD RFQ &amp; Awarded'!$AB:$AB)/1000000</f>
        <v>0</v>
      </c>
      <c r="H60" s="43">
        <f>SUMIF('1. YTD RFQ &amp; Awarded'!$D:$D,'2. YTD RFQ &amp; Awarded (Summary)'!$B60&amp;$H$21,'1. YTD RFQ &amp; Awarded'!$AB:$AB)/1000000</f>
        <v>0</v>
      </c>
      <c r="I60" s="43">
        <f>SUMIF('1. YTD RFQ &amp; Awarded'!$D:$D,'2. YTD RFQ &amp; Awarded (Summary)'!$B60&amp;$I$21,'1. YTD RFQ &amp; Awarded'!$AB:$AB)/1000000</f>
        <v>0</v>
      </c>
      <c r="J60" s="43">
        <f>SUMIF('1. YTD RFQ &amp; Awarded'!$D:$D,'2. YTD RFQ &amp; Awarded (Summary)'!$B60&amp;$J$21,'1. YTD RFQ &amp; Awarded'!$AB:$AB)/1000000</f>
        <v>0</v>
      </c>
      <c r="K60" s="43">
        <f>SUMIF('1. YTD RFQ &amp; Awarded'!$D:$D,'2. YTD RFQ &amp; Awarded (Summary)'!$B60&amp;$K$21,'1. YTD RFQ &amp; Awarded'!$AB:$AB)/1000000</f>
        <v>0</v>
      </c>
      <c r="L60" s="43">
        <f>SUMIF('1. YTD RFQ &amp; Awarded'!$D:$D,'2. YTD RFQ &amp; Awarded (Summary)'!$B60&amp;$L$21,'1. YTD RFQ &amp; Awarded'!$AB:$AB)/1000000</f>
        <v>0</v>
      </c>
      <c r="M60" s="43">
        <f>SUMIF('1. YTD RFQ &amp; Awarded'!$D:$D,'2. YTD RFQ &amp; Awarded (Summary)'!$B60&amp;$M$21,'1. YTD RFQ &amp; Awarded'!$AB:$AB)/1000000</f>
        <v>0</v>
      </c>
      <c r="N60" s="43">
        <f>SUMIF('1. YTD RFQ &amp; Awarded'!$D:$D,'2. YTD RFQ &amp; Awarded (Summary)'!$B60&amp;$N$21,'1. YTD RFQ &amp; Awarded'!$AB:$AB)/1000000</f>
        <v>0</v>
      </c>
      <c r="O60" s="44">
        <f t="shared" si="6"/>
        <v>0</v>
      </c>
      <c r="P60" s="18" t="str">
        <f t="shared" si="7"/>
        <v>TELECOMMUNICATION DEVICES</v>
      </c>
      <c r="R60" s="41"/>
    </row>
    <row r="61" spans="2:18">
      <c r="B61" s="51" t="s">
        <v>77</v>
      </c>
      <c r="C61" s="43">
        <f>SUMIF('1. YTD RFQ &amp; Awarded'!$D:$D,'2. YTD RFQ &amp; Awarded (Summary)'!$B61&amp;$C$21,'1. YTD RFQ &amp; Awarded'!$AB:$AB)/1000000</f>
        <v>0</v>
      </c>
      <c r="D61" s="43">
        <f>SUMIF('1. YTD RFQ &amp; Awarded'!$D:$D,'2. YTD RFQ &amp; Awarded (Summary)'!$B61&amp;$D$21,'1. YTD RFQ &amp; Awarded'!$AB:$AB)/1000000</f>
        <v>0</v>
      </c>
      <c r="E61" s="43">
        <f>SUMIF('1. YTD RFQ &amp; Awarded'!$D:$D,'2. YTD RFQ &amp; Awarded (Summary)'!$B61&amp;$E$21,'1. YTD RFQ &amp; Awarded'!$AB:$AB)/1000000</f>
        <v>0</v>
      </c>
      <c r="F61" s="43">
        <f>SUMIF('1. YTD RFQ &amp; Awarded'!$D:$D,'2. YTD RFQ &amp; Awarded (Summary)'!$B61&amp;$F$21,'1. YTD RFQ &amp; Awarded'!$AB:$AB)/1000000</f>
        <v>0</v>
      </c>
      <c r="G61" s="43">
        <f>SUMIF('1. YTD RFQ &amp; Awarded'!$D:$D,'2. YTD RFQ &amp; Awarded (Summary)'!$B61&amp;$G$21,'1. YTD RFQ &amp; Awarded'!$AB:$AB)/1000000</f>
        <v>0</v>
      </c>
      <c r="H61" s="43">
        <f>SUMIF('1. YTD RFQ &amp; Awarded'!$D:$D,'2. YTD RFQ &amp; Awarded (Summary)'!$B61&amp;$H$21,'1. YTD RFQ &amp; Awarded'!$AB:$AB)/1000000</f>
        <v>0</v>
      </c>
      <c r="I61" s="43">
        <f>SUMIF('1. YTD RFQ &amp; Awarded'!$D:$D,'2. YTD RFQ &amp; Awarded (Summary)'!$B61&amp;$I$21,'1. YTD RFQ &amp; Awarded'!$AB:$AB)/1000000</f>
        <v>0</v>
      </c>
      <c r="J61" s="43">
        <f>SUMIF('1. YTD RFQ &amp; Awarded'!$D:$D,'2. YTD RFQ &amp; Awarded (Summary)'!$B61&amp;$J$21,'1. YTD RFQ &amp; Awarded'!$AB:$AB)/1000000</f>
        <v>0</v>
      </c>
      <c r="K61" s="43">
        <f>SUMIF('1. YTD RFQ &amp; Awarded'!$D:$D,'2. YTD RFQ &amp; Awarded (Summary)'!$B61&amp;$K$21,'1. YTD RFQ &amp; Awarded'!$AB:$AB)/1000000</f>
        <v>0</v>
      </c>
      <c r="L61" s="43">
        <f>SUMIF('1. YTD RFQ &amp; Awarded'!$D:$D,'2. YTD RFQ &amp; Awarded (Summary)'!$B61&amp;$L$21,'1. YTD RFQ &amp; Awarded'!$AB:$AB)/1000000</f>
        <v>0</v>
      </c>
      <c r="M61" s="43">
        <f>SUMIF('1. YTD RFQ &amp; Awarded'!$D:$D,'2. YTD RFQ &amp; Awarded (Summary)'!$B61&amp;$M$21,'1. YTD RFQ &amp; Awarded'!$AB:$AB)/1000000</f>
        <v>0</v>
      </c>
      <c r="N61" s="43">
        <f>SUMIF('1. YTD RFQ &amp; Awarded'!$D:$D,'2. YTD RFQ &amp; Awarded (Summary)'!$B61&amp;$N$21,'1. YTD RFQ &amp; Awarded'!$AB:$AB)/1000000</f>
        <v>0</v>
      </c>
      <c r="O61" s="44">
        <f t="shared" si="6"/>
        <v>0</v>
      </c>
      <c r="P61" s="18" t="str">
        <f t="shared" si="7"/>
        <v>OTHERS DEVICES &amp; EQUIPMENT</v>
      </c>
      <c r="R61" s="41"/>
    </row>
    <row r="62" spans="2:18" ht="15" thickBot="1">
      <c r="B62" s="51" t="s">
        <v>78</v>
      </c>
      <c r="C62" s="43">
        <f>SUMIF('1. YTD RFQ &amp; Awarded'!$D:$D,'2. YTD RFQ &amp; Awarded (Summary)'!$B62&amp;$C$21,'1. YTD RFQ &amp; Awarded'!$AB:$AB)/1000000</f>
        <v>0</v>
      </c>
      <c r="D62" s="43">
        <f>SUMIF('1. YTD RFQ &amp; Awarded'!$D:$D,'2. YTD RFQ &amp; Awarded (Summary)'!$B62&amp;$D$21,'1. YTD RFQ &amp; Awarded'!$AB:$AB)/1000000</f>
        <v>0</v>
      </c>
      <c r="E62" s="43">
        <f>SUMIF('1. YTD RFQ &amp; Awarded'!$D:$D,'2. YTD RFQ &amp; Awarded (Summary)'!$B62&amp;$E$21,'1. YTD RFQ &amp; Awarded'!$AB:$AB)/1000000</f>
        <v>0</v>
      </c>
      <c r="F62" s="43">
        <f>SUMIF('1. YTD RFQ &amp; Awarded'!$D:$D,'2. YTD RFQ &amp; Awarded (Summary)'!$B62&amp;$F$21,'1. YTD RFQ &amp; Awarded'!$AB:$AB)/1000000</f>
        <v>0</v>
      </c>
      <c r="G62" s="43">
        <f>SUMIF('1. YTD RFQ &amp; Awarded'!$D:$D,'2. YTD RFQ &amp; Awarded (Summary)'!$B62&amp;$G$21,'1. YTD RFQ &amp; Awarded'!$AB:$AB)/1000000</f>
        <v>0</v>
      </c>
      <c r="H62" s="43">
        <f>SUMIF('1. YTD RFQ &amp; Awarded'!$D:$D,'2. YTD RFQ &amp; Awarded (Summary)'!$B62&amp;$H$21,'1. YTD RFQ &amp; Awarded'!$AB:$AB)/1000000</f>
        <v>0</v>
      </c>
      <c r="I62" s="43">
        <f>SUMIF('1. YTD RFQ &amp; Awarded'!$D:$D,'2. YTD RFQ &amp; Awarded (Summary)'!$B62&amp;$I$21,'1. YTD RFQ &amp; Awarded'!$AB:$AB)/1000000</f>
        <v>0</v>
      </c>
      <c r="J62" s="43">
        <f>SUMIF('1. YTD RFQ &amp; Awarded'!$D:$D,'2. YTD RFQ &amp; Awarded (Summary)'!$B62&amp;$J$21,'1. YTD RFQ &amp; Awarded'!$AB:$AB)/1000000</f>
        <v>0</v>
      </c>
      <c r="K62" s="43">
        <f>SUMIF('1. YTD RFQ &amp; Awarded'!$D:$D,'2. YTD RFQ &amp; Awarded (Summary)'!$B62&amp;$K$21,'1. YTD RFQ &amp; Awarded'!$AB:$AB)/1000000</f>
        <v>0</v>
      </c>
      <c r="L62" s="43">
        <f>SUMIF('1. YTD RFQ &amp; Awarded'!$D:$D,'2. YTD RFQ &amp; Awarded (Summary)'!$B62&amp;$L$21,'1. YTD RFQ &amp; Awarded'!$AB:$AB)/1000000</f>
        <v>0</v>
      </c>
      <c r="M62" s="43">
        <f>SUMIF('1. YTD RFQ &amp; Awarded'!$D:$D,'2. YTD RFQ &amp; Awarded (Summary)'!$B62&amp;$M$21,'1. YTD RFQ &amp; Awarded'!$AB:$AB)/1000000</f>
        <v>0</v>
      </c>
      <c r="N62" s="43">
        <f>SUMIF('1. YTD RFQ &amp; Awarded'!$D:$D,'2. YTD RFQ &amp; Awarded (Summary)'!$B62&amp;$N$21,'1. YTD RFQ &amp; Awarded'!$AB:$AB)/1000000</f>
        <v>0</v>
      </c>
      <c r="O62" s="53">
        <f t="shared" si="6"/>
        <v>0</v>
      </c>
      <c r="P62" s="18" t="str">
        <f t="shared" si="7"/>
        <v>AEROSPACE</v>
      </c>
      <c r="R62" s="41"/>
    </row>
    <row r="63" spans="2:18" ht="18" customHeight="1" thickBot="1">
      <c r="B63" s="54" t="s">
        <v>46</v>
      </c>
      <c r="C63" s="55">
        <f t="shared" ref="C63:O63" si="8">SUM(C45:C62)</f>
        <v>0</v>
      </c>
      <c r="D63" s="55">
        <f t="shared" si="8"/>
        <v>0</v>
      </c>
      <c r="E63" s="55">
        <f t="shared" si="8"/>
        <v>0</v>
      </c>
      <c r="F63" s="55">
        <f t="shared" si="8"/>
        <v>0</v>
      </c>
      <c r="G63" s="55">
        <f t="shared" si="8"/>
        <v>0</v>
      </c>
      <c r="H63" s="55">
        <f t="shared" si="8"/>
        <v>0</v>
      </c>
      <c r="I63" s="55">
        <f t="shared" si="8"/>
        <v>0</v>
      </c>
      <c r="J63" s="55">
        <f t="shared" si="8"/>
        <v>0</v>
      </c>
      <c r="K63" s="55">
        <f t="shared" si="8"/>
        <v>0</v>
      </c>
      <c r="L63" s="55">
        <f t="shared" si="8"/>
        <v>0</v>
      </c>
      <c r="M63" s="55">
        <f t="shared" si="8"/>
        <v>0</v>
      </c>
      <c r="N63" s="55">
        <f t="shared" si="8"/>
        <v>0</v>
      </c>
      <c r="O63" s="56">
        <f t="shared" si="8"/>
        <v>0</v>
      </c>
      <c r="R63" s="41"/>
    </row>
    <row r="64" spans="2:18" ht="15" thickBot="1"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8"/>
      <c r="N64" s="58"/>
      <c r="R64" s="41"/>
    </row>
    <row r="65" spans="2:16" ht="25.5" customHeight="1" thickBot="1">
      <c r="B65" s="59" t="s">
        <v>80</v>
      </c>
      <c r="C65" s="60" t="s">
        <v>49</v>
      </c>
      <c r="D65" s="60" t="s">
        <v>50</v>
      </c>
      <c r="E65" s="60" t="s">
        <v>51</v>
      </c>
      <c r="F65" s="60" t="s">
        <v>52</v>
      </c>
      <c r="G65" s="60" t="s">
        <v>53</v>
      </c>
      <c r="H65" s="60" t="s">
        <v>54</v>
      </c>
      <c r="I65" s="60" t="s">
        <v>55</v>
      </c>
      <c r="J65" s="60" t="s">
        <v>56</v>
      </c>
      <c r="K65" s="60" t="s">
        <v>57</v>
      </c>
      <c r="L65" s="60" t="s">
        <v>58</v>
      </c>
      <c r="M65" s="60" t="s">
        <v>59</v>
      </c>
      <c r="N65" s="60" t="s">
        <v>60</v>
      </c>
      <c r="O65" s="61" t="s">
        <v>46</v>
      </c>
    </row>
    <row r="66" spans="2:16">
      <c r="B66" s="48" t="s">
        <v>61</v>
      </c>
      <c r="C66" s="43">
        <f>C24+C45</f>
        <v>0</v>
      </c>
      <c r="D66" s="43">
        <f t="shared" ref="D66:N66" si="9">D24+D45</f>
        <v>0</v>
      </c>
      <c r="E66" s="43">
        <f t="shared" si="9"/>
        <v>0</v>
      </c>
      <c r="F66" s="43">
        <f t="shared" si="9"/>
        <v>0</v>
      </c>
      <c r="G66" s="43">
        <f t="shared" si="9"/>
        <v>0</v>
      </c>
      <c r="H66" s="43">
        <f t="shared" si="9"/>
        <v>0</v>
      </c>
      <c r="I66" s="43">
        <f t="shared" si="9"/>
        <v>0</v>
      </c>
      <c r="J66" s="43">
        <f t="shared" si="9"/>
        <v>0</v>
      </c>
      <c r="K66" s="43">
        <f t="shared" si="9"/>
        <v>0</v>
      </c>
      <c r="L66" s="43">
        <f t="shared" si="9"/>
        <v>0</v>
      </c>
      <c r="M66" s="43">
        <f t="shared" si="9"/>
        <v>0</v>
      </c>
      <c r="N66" s="43">
        <f t="shared" si="9"/>
        <v>0</v>
      </c>
      <c r="O66" s="40">
        <f>SUM(C66:N66)</f>
        <v>0</v>
      </c>
      <c r="P66" s="18" t="str">
        <f t="shared" ref="P66:P83" si="10">B66</f>
        <v>AUTOMOTIVE</v>
      </c>
    </row>
    <row r="67" spans="2:16">
      <c r="B67" s="42" t="s">
        <v>62</v>
      </c>
      <c r="C67" s="43">
        <f t="shared" ref="C67:N82" si="11">C25+C46</f>
        <v>0</v>
      </c>
      <c r="D67" s="43">
        <f t="shared" si="11"/>
        <v>0</v>
      </c>
      <c r="E67" s="43">
        <f t="shared" si="11"/>
        <v>0</v>
      </c>
      <c r="F67" s="43">
        <f t="shared" si="11"/>
        <v>0</v>
      </c>
      <c r="G67" s="43">
        <f t="shared" si="11"/>
        <v>0</v>
      </c>
      <c r="H67" s="43">
        <f t="shared" si="11"/>
        <v>0</v>
      </c>
      <c r="I67" s="43">
        <f t="shared" si="11"/>
        <v>0</v>
      </c>
      <c r="J67" s="43">
        <f t="shared" si="11"/>
        <v>0</v>
      </c>
      <c r="K67" s="43">
        <f t="shared" si="11"/>
        <v>0</v>
      </c>
      <c r="L67" s="43">
        <f t="shared" si="11"/>
        <v>0</v>
      </c>
      <c r="M67" s="43">
        <f t="shared" si="11"/>
        <v>0</v>
      </c>
      <c r="N67" s="43">
        <f t="shared" si="11"/>
        <v>0</v>
      </c>
      <c r="O67" s="44">
        <f t="shared" ref="O67:O83" si="12">SUM(C67:N67)</f>
        <v>0</v>
      </c>
      <c r="P67" s="18" t="str">
        <f t="shared" si="10"/>
        <v>ENTERPRISE SERVER</v>
      </c>
    </row>
    <row r="68" spans="2:16">
      <c r="B68" s="42" t="s">
        <v>63</v>
      </c>
      <c r="C68" s="43">
        <f t="shared" si="11"/>
        <v>0</v>
      </c>
      <c r="D68" s="43">
        <f t="shared" si="11"/>
        <v>0</v>
      </c>
      <c r="E68" s="43">
        <f t="shared" si="11"/>
        <v>0</v>
      </c>
      <c r="F68" s="43">
        <f t="shared" si="11"/>
        <v>0</v>
      </c>
      <c r="G68" s="43">
        <f t="shared" si="11"/>
        <v>0</v>
      </c>
      <c r="H68" s="43">
        <f t="shared" si="11"/>
        <v>0</v>
      </c>
      <c r="I68" s="43">
        <f t="shared" si="11"/>
        <v>0</v>
      </c>
      <c r="J68" s="43">
        <f t="shared" si="11"/>
        <v>0</v>
      </c>
      <c r="K68" s="43">
        <f t="shared" si="11"/>
        <v>0</v>
      </c>
      <c r="L68" s="43">
        <f t="shared" si="11"/>
        <v>0</v>
      </c>
      <c r="M68" s="43">
        <f t="shared" si="11"/>
        <v>0</v>
      </c>
      <c r="N68" s="43">
        <f t="shared" si="11"/>
        <v>0</v>
      </c>
      <c r="O68" s="44">
        <f t="shared" si="12"/>
        <v>0</v>
      </c>
      <c r="P68" s="18" t="str">
        <f t="shared" si="10"/>
        <v>COMPUTER PRODUCT ASSEMBLY</v>
      </c>
    </row>
    <row r="69" spans="2:16">
      <c r="B69" s="42" t="s">
        <v>64</v>
      </c>
      <c r="C69" s="43">
        <f t="shared" si="11"/>
        <v>0</v>
      </c>
      <c r="D69" s="43">
        <f t="shared" si="11"/>
        <v>0</v>
      </c>
      <c r="E69" s="43">
        <f t="shared" si="11"/>
        <v>0</v>
      </c>
      <c r="F69" s="43">
        <f t="shared" si="11"/>
        <v>0</v>
      </c>
      <c r="G69" s="43">
        <f t="shared" si="11"/>
        <v>0</v>
      </c>
      <c r="H69" s="43">
        <f t="shared" si="11"/>
        <v>0</v>
      </c>
      <c r="I69" s="43">
        <f t="shared" si="11"/>
        <v>0</v>
      </c>
      <c r="J69" s="43">
        <f t="shared" si="11"/>
        <v>0</v>
      </c>
      <c r="K69" s="43">
        <f t="shared" si="11"/>
        <v>0</v>
      </c>
      <c r="L69" s="43">
        <f t="shared" si="11"/>
        <v>0</v>
      </c>
      <c r="M69" s="43">
        <f t="shared" si="11"/>
        <v>0</v>
      </c>
      <c r="N69" s="43">
        <f t="shared" si="11"/>
        <v>0</v>
      </c>
      <c r="O69" s="44">
        <f t="shared" si="12"/>
        <v>0</v>
      </c>
      <c r="P69" s="18" t="str">
        <f t="shared" si="10"/>
        <v>NETWORK DEVICES</v>
      </c>
    </row>
    <row r="70" spans="2:16">
      <c r="B70" s="45" t="s">
        <v>65</v>
      </c>
      <c r="C70" s="43">
        <f t="shared" si="11"/>
        <v>0</v>
      </c>
      <c r="D70" s="43">
        <f t="shared" si="11"/>
        <v>0</v>
      </c>
      <c r="E70" s="43">
        <f t="shared" si="11"/>
        <v>0</v>
      </c>
      <c r="F70" s="43">
        <f t="shared" si="11"/>
        <v>0</v>
      </c>
      <c r="G70" s="43">
        <f t="shared" si="11"/>
        <v>0</v>
      </c>
      <c r="H70" s="43">
        <f t="shared" si="11"/>
        <v>0</v>
      </c>
      <c r="I70" s="43">
        <f t="shared" si="11"/>
        <v>0</v>
      </c>
      <c r="J70" s="43">
        <f t="shared" si="11"/>
        <v>0</v>
      </c>
      <c r="K70" s="43">
        <f t="shared" si="11"/>
        <v>0</v>
      </c>
      <c r="L70" s="43">
        <f t="shared" si="11"/>
        <v>0</v>
      </c>
      <c r="M70" s="43">
        <f t="shared" si="11"/>
        <v>0</v>
      </c>
      <c r="N70" s="43">
        <f t="shared" si="11"/>
        <v>0</v>
      </c>
      <c r="O70" s="44">
        <f t="shared" si="12"/>
        <v>0</v>
      </c>
      <c r="P70" s="18" t="str">
        <f t="shared" si="10"/>
        <v>AUDIO/VIDEO DEVICES</v>
      </c>
    </row>
    <row r="71" spans="2:16">
      <c r="B71" s="45" t="s">
        <v>66</v>
      </c>
      <c r="C71" s="43">
        <f t="shared" si="11"/>
        <v>0</v>
      </c>
      <c r="D71" s="43">
        <f t="shared" si="11"/>
        <v>0</v>
      </c>
      <c r="E71" s="43">
        <f t="shared" si="11"/>
        <v>0</v>
      </c>
      <c r="F71" s="43">
        <f t="shared" si="11"/>
        <v>0</v>
      </c>
      <c r="G71" s="43">
        <f t="shared" si="11"/>
        <v>0</v>
      </c>
      <c r="H71" s="43">
        <f t="shared" si="11"/>
        <v>0</v>
      </c>
      <c r="I71" s="43">
        <f t="shared" si="11"/>
        <v>0</v>
      </c>
      <c r="J71" s="43">
        <f t="shared" si="11"/>
        <v>0</v>
      </c>
      <c r="K71" s="43">
        <f t="shared" si="11"/>
        <v>0</v>
      </c>
      <c r="L71" s="43">
        <f t="shared" si="11"/>
        <v>0</v>
      </c>
      <c r="M71" s="43">
        <f t="shared" si="11"/>
        <v>0</v>
      </c>
      <c r="N71" s="43">
        <f t="shared" si="11"/>
        <v>0</v>
      </c>
      <c r="O71" s="44">
        <f t="shared" si="12"/>
        <v>0</v>
      </c>
      <c r="P71" s="18" t="str">
        <f t="shared" si="10"/>
        <v>HOME APPLIANCES</v>
      </c>
    </row>
    <row r="72" spans="2:16">
      <c r="B72" s="45" t="s">
        <v>67</v>
      </c>
      <c r="C72" s="43">
        <f t="shared" si="11"/>
        <v>0</v>
      </c>
      <c r="D72" s="43">
        <f t="shared" si="11"/>
        <v>0</v>
      </c>
      <c r="E72" s="43">
        <f t="shared" si="11"/>
        <v>0</v>
      </c>
      <c r="F72" s="43">
        <f t="shared" si="11"/>
        <v>0</v>
      </c>
      <c r="G72" s="43">
        <f t="shared" si="11"/>
        <v>0</v>
      </c>
      <c r="H72" s="43">
        <f t="shared" si="11"/>
        <v>0</v>
      </c>
      <c r="I72" s="43">
        <f t="shared" si="11"/>
        <v>0</v>
      </c>
      <c r="J72" s="43">
        <f t="shared" si="11"/>
        <v>0</v>
      </c>
      <c r="K72" s="43">
        <f t="shared" si="11"/>
        <v>0</v>
      </c>
      <c r="L72" s="43">
        <f t="shared" si="11"/>
        <v>0</v>
      </c>
      <c r="M72" s="43">
        <f t="shared" si="11"/>
        <v>0</v>
      </c>
      <c r="N72" s="43">
        <f t="shared" si="11"/>
        <v>0</v>
      </c>
      <c r="O72" s="44">
        <f t="shared" si="12"/>
        <v>0</v>
      </c>
      <c r="P72" s="18" t="str">
        <f t="shared" si="10"/>
        <v>DISPLAY DEVICES</v>
      </c>
    </row>
    <row r="73" spans="2:16">
      <c r="B73" s="46" t="s">
        <v>68</v>
      </c>
      <c r="C73" s="43">
        <f t="shared" si="11"/>
        <v>0</v>
      </c>
      <c r="D73" s="43">
        <f t="shared" si="11"/>
        <v>0</v>
      </c>
      <c r="E73" s="43">
        <f t="shared" si="11"/>
        <v>0</v>
      </c>
      <c r="F73" s="43">
        <f t="shared" si="11"/>
        <v>0</v>
      </c>
      <c r="G73" s="43">
        <f t="shared" si="11"/>
        <v>0</v>
      </c>
      <c r="H73" s="43">
        <f t="shared" si="11"/>
        <v>0</v>
      </c>
      <c r="I73" s="43">
        <f t="shared" si="11"/>
        <v>0</v>
      </c>
      <c r="J73" s="43">
        <f t="shared" si="11"/>
        <v>0</v>
      </c>
      <c r="K73" s="43">
        <f t="shared" si="11"/>
        <v>0</v>
      </c>
      <c r="L73" s="43">
        <f t="shared" si="11"/>
        <v>0</v>
      </c>
      <c r="M73" s="43">
        <f t="shared" si="11"/>
        <v>0</v>
      </c>
      <c r="N73" s="43">
        <f t="shared" si="11"/>
        <v>0</v>
      </c>
      <c r="O73" s="44">
        <f t="shared" si="12"/>
        <v>0</v>
      </c>
      <c r="P73" s="18" t="str">
        <f t="shared" si="10"/>
        <v>ELECTRICAL &amp; ELECTRONICS INDUSTRY</v>
      </c>
    </row>
    <row r="74" spans="2:16">
      <c r="B74" s="46" t="s">
        <v>69</v>
      </c>
      <c r="C74" s="43">
        <f t="shared" si="11"/>
        <v>0</v>
      </c>
      <c r="D74" s="43">
        <f t="shared" si="11"/>
        <v>0</v>
      </c>
      <c r="E74" s="43">
        <f t="shared" si="11"/>
        <v>0</v>
      </c>
      <c r="F74" s="43">
        <f t="shared" si="11"/>
        <v>0</v>
      </c>
      <c r="G74" s="43">
        <f t="shared" si="11"/>
        <v>0</v>
      </c>
      <c r="H74" s="43">
        <f t="shared" si="11"/>
        <v>0</v>
      </c>
      <c r="I74" s="43">
        <f t="shared" si="11"/>
        <v>0</v>
      </c>
      <c r="J74" s="43">
        <f t="shared" si="11"/>
        <v>0</v>
      </c>
      <c r="K74" s="43">
        <f t="shared" si="11"/>
        <v>0</v>
      </c>
      <c r="L74" s="43">
        <f t="shared" si="11"/>
        <v>0</v>
      </c>
      <c r="M74" s="43">
        <f t="shared" si="11"/>
        <v>0</v>
      </c>
      <c r="N74" s="43">
        <f t="shared" si="11"/>
        <v>0</v>
      </c>
      <c r="O74" s="44">
        <f t="shared" si="12"/>
        <v>0</v>
      </c>
      <c r="P74" s="18" t="str">
        <f t="shared" si="10"/>
        <v>INDUSTRIAL DEVICES</v>
      </c>
    </row>
    <row r="75" spans="2:16">
      <c r="B75" s="46" t="s">
        <v>70</v>
      </c>
      <c r="C75" s="43">
        <f t="shared" si="11"/>
        <v>0</v>
      </c>
      <c r="D75" s="43">
        <f t="shared" si="11"/>
        <v>0</v>
      </c>
      <c r="E75" s="43">
        <f t="shared" si="11"/>
        <v>0</v>
      </c>
      <c r="F75" s="43">
        <f t="shared" si="11"/>
        <v>0</v>
      </c>
      <c r="G75" s="43">
        <f t="shared" si="11"/>
        <v>0</v>
      </c>
      <c r="H75" s="43">
        <f t="shared" si="11"/>
        <v>0</v>
      </c>
      <c r="I75" s="43">
        <f t="shared" si="11"/>
        <v>0</v>
      </c>
      <c r="J75" s="43">
        <f t="shared" si="11"/>
        <v>0</v>
      </c>
      <c r="K75" s="43">
        <f t="shared" si="11"/>
        <v>0</v>
      </c>
      <c r="L75" s="43">
        <f t="shared" si="11"/>
        <v>0</v>
      </c>
      <c r="M75" s="43">
        <f t="shared" si="11"/>
        <v>0</v>
      </c>
      <c r="N75" s="43">
        <f t="shared" si="11"/>
        <v>0</v>
      </c>
      <c r="O75" s="44">
        <f t="shared" si="12"/>
        <v>0</v>
      </c>
      <c r="P75" s="18" t="str">
        <f t="shared" si="10"/>
        <v>INDUSTRIAL ELECTRONICS</v>
      </c>
    </row>
    <row r="76" spans="2:16">
      <c r="B76" s="47" t="s">
        <v>71</v>
      </c>
      <c r="C76" s="43">
        <f t="shared" si="11"/>
        <v>0</v>
      </c>
      <c r="D76" s="43">
        <f t="shared" si="11"/>
        <v>0</v>
      </c>
      <c r="E76" s="43">
        <f t="shared" si="11"/>
        <v>0</v>
      </c>
      <c r="F76" s="43">
        <f t="shared" si="11"/>
        <v>0</v>
      </c>
      <c r="G76" s="43">
        <f t="shared" si="11"/>
        <v>0</v>
      </c>
      <c r="H76" s="43">
        <f t="shared" si="11"/>
        <v>0</v>
      </c>
      <c r="I76" s="43">
        <f t="shared" si="11"/>
        <v>0</v>
      </c>
      <c r="J76" s="43">
        <f t="shared" si="11"/>
        <v>0</v>
      </c>
      <c r="K76" s="43">
        <f t="shared" si="11"/>
        <v>0</v>
      </c>
      <c r="L76" s="43">
        <f t="shared" si="11"/>
        <v>0</v>
      </c>
      <c r="M76" s="43">
        <f t="shared" si="11"/>
        <v>0</v>
      </c>
      <c r="N76" s="43">
        <f t="shared" si="11"/>
        <v>0</v>
      </c>
      <c r="O76" s="44">
        <f t="shared" si="12"/>
        <v>0</v>
      </c>
      <c r="P76" s="18" t="str">
        <f t="shared" si="10"/>
        <v>IMAGING &amp; PRINTING</v>
      </c>
    </row>
    <row r="77" spans="2:16">
      <c r="B77" s="48" t="s">
        <v>72</v>
      </c>
      <c r="C77" s="43">
        <f t="shared" si="11"/>
        <v>0</v>
      </c>
      <c r="D77" s="43">
        <f t="shared" si="11"/>
        <v>0</v>
      </c>
      <c r="E77" s="43">
        <f t="shared" si="11"/>
        <v>0</v>
      </c>
      <c r="F77" s="43">
        <f t="shared" si="11"/>
        <v>0</v>
      </c>
      <c r="G77" s="43">
        <f t="shared" si="11"/>
        <v>0</v>
      </c>
      <c r="H77" s="43">
        <f t="shared" si="11"/>
        <v>0</v>
      </c>
      <c r="I77" s="43">
        <f t="shared" si="11"/>
        <v>0</v>
      </c>
      <c r="J77" s="43">
        <f t="shared" si="11"/>
        <v>0</v>
      </c>
      <c r="K77" s="43">
        <f t="shared" si="11"/>
        <v>0</v>
      </c>
      <c r="L77" s="43">
        <f t="shared" si="11"/>
        <v>0</v>
      </c>
      <c r="M77" s="43">
        <f t="shared" si="11"/>
        <v>0</v>
      </c>
      <c r="N77" s="43">
        <f t="shared" si="11"/>
        <v>0</v>
      </c>
      <c r="O77" s="44">
        <f t="shared" si="12"/>
        <v>0</v>
      </c>
      <c r="P77" s="18" t="str">
        <f t="shared" si="10"/>
        <v>MASS STORAGE DEVICES</v>
      </c>
    </row>
    <row r="78" spans="2:16">
      <c r="B78" s="49" t="s">
        <v>73</v>
      </c>
      <c r="C78" s="43">
        <f t="shared" si="11"/>
        <v>0</v>
      </c>
      <c r="D78" s="43">
        <f t="shared" si="11"/>
        <v>0</v>
      </c>
      <c r="E78" s="43">
        <f t="shared" si="11"/>
        <v>0</v>
      </c>
      <c r="F78" s="43">
        <f t="shared" si="11"/>
        <v>0</v>
      </c>
      <c r="G78" s="43">
        <f t="shared" si="11"/>
        <v>0</v>
      </c>
      <c r="H78" s="43">
        <f t="shared" si="11"/>
        <v>0</v>
      </c>
      <c r="I78" s="43">
        <f t="shared" si="11"/>
        <v>0</v>
      </c>
      <c r="J78" s="43">
        <f t="shared" si="11"/>
        <v>0</v>
      </c>
      <c r="K78" s="43">
        <f t="shared" si="11"/>
        <v>0</v>
      </c>
      <c r="L78" s="43">
        <f t="shared" si="11"/>
        <v>0</v>
      </c>
      <c r="M78" s="43">
        <f t="shared" si="11"/>
        <v>0</v>
      </c>
      <c r="N78" s="43">
        <f t="shared" si="11"/>
        <v>0</v>
      </c>
      <c r="O78" s="44">
        <f t="shared" si="12"/>
        <v>0</v>
      </c>
      <c r="P78" s="18" t="str">
        <f t="shared" si="10"/>
        <v>LIFE SCIENCE AND MEDICAL</v>
      </c>
    </row>
    <row r="79" spans="2:16">
      <c r="B79" s="49" t="s">
        <v>74</v>
      </c>
      <c r="C79" s="43">
        <f t="shared" si="11"/>
        <v>0</v>
      </c>
      <c r="D79" s="43">
        <f t="shared" si="11"/>
        <v>0</v>
      </c>
      <c r="E79" s="43">
        <f t="shared" si="11"/>
        <v>0</v>
      </c>
      <c r="F79" s="43">
        <f t="shared" si="11"/>
        <v>0</v>
      </c>
      <c r="G79" s="43">
        <f t="shared" si="11"/>
        <v>0</v>
      </c>
      <c r="H79" s="43">
        <f t="shared" si="11"/>
        <v>0</v>
      </c>
      <c r="I79" s="43">
        <f t="shared" si="11"/>
        <v>0</v>
      </c>
      <c r="J79" s="43">
        <f t="shared" si="11"/>
        <v>0</v>
      </c>
      <c r="K79" s="43">
        <f t="shared" si="11"/>
        <v>0</v>
      </c>
      <c r="L79" s="43">
        <f t="shared" si="11"/>
        <v>0</v>
      </c>
      <c r="M79" s="43">
        <f t="shared" si="11"/>
        <v>0</v>
      </c>
      <c r="N79" s="43">
        <f t="shared" si="11"/>
        <v>0</v>
      </c>
      <c r="O79" s="44">
        <f t="shared" si="12"/>
        <v>0</v>
      </c>
      <c r="P79" s="18" t="str">
        <f t="shared" si="10"/>
        <v>SCIENTIFIC AND TEST</v>
      </c>
    </row>
    <row r="80" spans="2:16">
      <c r="B80" s="50" t="s">
        <v>75</v>
      </c>
      <c r="C80" s="43">
        <f t="shared" si="11"/>
        <v>0</v>
      </c>
      <c r="D80" s="43">
        <f t="shared" si="11"/>
        <v>0</v>
      </c>
      <c r="E80" s="43">
        <f t="shared" si="11"/>
        <v>0</v>
      </c>
      <c r="F80" s="43">
        <f t="shared" si="11"/>
        <v>0</v>
      </c>
      <c r="G80" s="43">
        <f t="shared" si="11"/>
        <v>0</v>
      </c>
      <c r="H80" s="43">
        <f t="shared" si="11"/>
        <v>0</v>
      </c>
      <c r="I80" s="43">
        <f t="shared" si="11"/>
        <v>0</v>
      </c>
      <c r="J80" s="43">
        <f t="shared" si="11"/>
        <v>0</v>
      </c>
      <c r="K80" s="43">
        <f t="shared" si="11"/>
        <v>0</v>
      </c>
      <c r="L80" s="43">
        <f t="shared" si="11"/>
        <v>0</v>
      </c>
      <c r="M80" s="43">
        <f t="shared" si="11"/>
        <v>0</v>
      </c>
      <c r="N80" s="43">
        <f t="shared" si="11"/>
        <v>0</v>
      </c>
      <c r="O80" s="44">
        <f t="shared" si="12"/>
        <v>0</v>
      </c>
      <c r="P80" s="18" t="str">
        <f t="shared" si="10"/>
        <v>MOBILE DEVICES</v>
      </c>
    </row>
    <row r="81" spans="1:20">
      <c r="B81" s="50" t="s">
        <v>76</v>
      </c>
      <c r="C81" s="43">
        <f t="shared" si="11"/>
        <v>0</v>
      </c>
      <c r="D81" s="43">
        <f t="shared" si="11"/>
        <v>0</v>
      </c>
      <c r="E81" s="43">
        <f t="shared" si="11"/>
        <v>0</v>
      </c>
      <c r="F81" s="43">
        <f t="shared" si="11"/>
        <v>0</v>
      </c>
      <c r="G81" s="43">
        <f t="shared" si="11"/>
        <v>0</v>
      </c>
      <c r="H81" s="43">
        <f t="shared" si="11"/>
        <v>0</v>
      </c>
      <c r="I81" s="43">
        <f t="shared" si="11"/>
        <v>0</v>
      </c>
      <c r="J81" s="43">
        <f t="shared" si="11"/>
        <v>0</v>
      </c>
      <c r="K81" s="43">
        <f t="shared" si="11"/>
        <v>0</v>
      </c>
      <c r="L81" s="43">
        <f t="shared" si="11"/>
        <v>0</v>
      </c>
      <c r="M81" s="43">
        <f t="shared" si="11"/>
        <v>0</v>
      </c>
      <c r="N81" s="43">
        <f t="shared" si="11"/>
        <v>0</v>
      </c>
      <c r="O81" s="44">
        <f t="shared" si="12"/>
        <v>0</v>
      </c>
      <c r="P81" s="18" t="str">
        <f t="shared" si="10"/>
        <v>TELECOMMUNICATION DEVICES</v>
      </c>
    </row>
    <row r="82" spans="1:20">
      <c r="B82" s="51" t="s">
        <v>77</v>
      </c>
      <c r="C82" s="43">
        <f t="shared" si="11"/>
        <v>0</v>
      </c>
      <c r="D82" s="43">
        <f t="shared" si="11"/>
        <v>0</v>
      </c>
      <c r="E82" s="43">
        <f t="shared" si="11"/>
        <v>0</v>
      </c>
      <c r="F82" s="43">
        <f t="shared" si="11"/>
        <v>0</v>
      </c>
      <c r="G82" s="43">
        <f t="shared" si="11"/>
        <v>0</v>
      </c>
      <c r="H82" s="43">
        <f t="shared" si="11"/>
        <v>0</v>
      </c>
      <c r="I82" s="43">
        <f t="shared" si="11"/>
        <v>0</v>
      </c>
      <c r="J82" s="43">
        <f t="shared" si="11"/>
        <v>0</v>
      </c>
      <c r="K82" s="43">
        <f t="shared" si="11"/>
        <v>0</v>
      </c>
      <c r="L82" s="43">
        <f t="shared" si="11"/>
        <v>0</v>
      </c>
      <c r="M82" s="43">
        <f t="shared" si="11"/>
        <v>0</v>
      </c>
      <c r="N82" s="43">
        <f t="shared" si="11"/>
        <v>0</v>
      </c>
      <c r="O82" s="44">
        <f t="shared" si="12"/>
        <v>0</v>
      </c>
      <c r="P82" s="18" t="str">
        <f t="shared" si="10"/>
        <v>OTHERS DEVICES &amp; EQUIPMENT</v>
      </c>
    </row>
    <row r="83" spans="1:20" ht="15" thickBot="1">
      <c r="B83" s="51" t="s">
        <v>78</v>
      </c>
      <c r="C83" s="43">
        <f t="shared" ref="C83:N83" si="13">C41+C62</f>
        <v>0</v>
      </c>
      <c r="D83" s="43">
        <f t="shared" si="13"/>
        <v>0</v>
      </c>
      <c r="E83" s="43">
        <f t="shared" si="13"/>
        <v>0</v>
      </c>
      <c r="F83" s="43">
        <f t="shared" si="13"/>
        <v>0</v>
      </c>
      <c r="G83" s="43">
        <f t="shared" si="13"/>
        <v>0</v>
      </c>
      <c r="H83" s="43">
        <f t="shared" si="13"/>
        <v>0</v>
      </c>
      <c r="I83" s="43">
        <f t="shared" si="13"/>
        <v>0</v>
      </c>
      <c r="J83" s="43">
        <f t="shared" si="13"/>
        <v>0</v>
      </c>
      <c r="K83" s="43">
        <f t="shared" si="13"/>
        <v>0</v>
      </c>
      <c r="L83" s="43">
        <f t="shared" si="13"/>
        <v>0</v>
      </c>
      <c r="M83" s="43">
        <f t="shared" si="13"/>
        <v>0</v>
      </c>
      <c r="N83" s="43">
        <f t="shared" si="13"/>
        <v>0</v>
      </c>
      <c r="O83" s="53">
        <f t="shared" si="12"/>
        <v>0</v>
      </c>
      <c r="P83" s="18" t="str">
        <f t="shared" si="10"/>
        <v>AEROSPACE</v>
      </c>
    </row>
    <row r="84" spans="1:20" ht="18" customHeight="1" thickBot="1">
      <c r="B84" s="54" t="s">
        <v>46</v>
      </c>
      <c r="C84" s="55">
        <f t="shared" ref="C84:O84" si="14">SUM(C66:C83)</f>
        <v>0</v>
      </c>
      <c r="D84" s="55">
        <f t="shared" si="14"/>
        <v>0</v>
      </c>
      <c r="E84" s="55">
        <f t="shared" si="14"/>
        <v>0</v>
      </c>
      <c r="F84" s="55">
        <f t="shared" si="14"/>
        <v>0</v>
      </c>
      <c r="G84" s="55">
        <f t="shared" si="14"/>
        <v>0</v>
      </c>
      <c r="H84" s="55">
        <f t="shared" si="14"/>
        <v>0</v>
      </c>
      <c r="I84" s="55">
        <f t="shared" si="14"/>
        <v>0</v>
      </c>
      <c r="J84" s="55">
        <f t="shared" si="14"/>
        <v>0</v>
      </c>
      <c r="K84" s="55">
        <f t="shared" si="14"/>
        <v>0</v>
      </c>
      <c r="L84" s="55">
        <f t="shared" si="14"/>
        <v>0</v>
      </c>
      <c r="M84" s="55">
        <f t="shared" si="14"/>
        <v>0</v>
      </c>
      <c r="N84" s="55">
        <f t="shared" si="14"/>
        <v>0</v>
      </c>
      <c r="O84" s="56">
        <f t="shared" si="14"/>
        <v>0</v>
      </c>
      <c r="R84" s="41"/>
    </row>
    <row r="85" spans="1:20" ht="15" thickBot="1">
      <c r="C85" s="57"/>
      <c r="D85" s="3"/>
      <c r="E85" s="3"/>
      <c r="G85" s="41"/>
      <c r="H85" s="41"/>
      <c r="I85" s="57"/>
      <c r="J85" s="57"/>
      <c r="K85" s="57"/>
      <c r="L85" s="57"/>
      <c r="M85" s="41"/>
      <c r="N85" s="41"/>
    </row>
    <row r="86" spans="1:20" ht="25.5" customHeight="1" thickBot="1">
      <c r="B86" s="59" t="s">
        <v>81</v>
      </c>
      <c r="C86" s="60" t="s">
        <v>49</v>
      </c>
      <c r="D86" s="60" t="s">
        <v>50</v>
      </c>
      <c r="E86" s="60" t="s">
        <v>51</v>
      </c>
      <c r="F86" s="60" t="s">
        <v>52</v>
      </c>
      <c r="G86" s="60" t="s">
        <v>53</v>
      </c>
      <c r="H86" s="60" t="s">
        <v>54</v>
      </c>
      <c r="I86" s="60" t="s">
        <v>55</v>
      </c>
      <c r="J86" s="60" t="s">
        <v>56</v>
      </c>
      <c r="K86" s="60" t="s">
        <v>57</v>
      </c>
      <c r="L86" s="60" t="s">
        <v>58</v>
      </c>
      <c r="M86" s="60" t="s">
        <v>59</v>
      </c>
      <c r="N86" s="60" t="s">
        <v>60</v>
      </c>
      <c r="O86" s="61" t="s">
        <v>46</v>
      </c>
    </row>
    <row r="87" spans="1:20" s="18" customFormat="1">
      <c r="A87" s="2"/>
      <c r="B87" s="28">
        <f ca="1">B20</f>
        <v>0</v>
      </c>
      <c r="C87" s="62">
        <f ca="1">SUMIF('1. YTD RFQ &amp; Awarded'!$B:$B,'2. YTD RFQ &amp; Awarded (Summary)'!$B87&amp;'2. YTD RFQ &amp; Awarded (Summary)'!C$21,'1. YTD RFQ &amp; Awarded'!$X:$X)</f>
        <v>0</v>
      </c>
      <c r="D87" s="62">
        <f ca="1">SUMIF('1. YTD RFQ &amp; Awarded'!$B:$B,'2. YTD RFQ &amp; Awarded (Summary)'!$B87&amp;'2. YTD RFQ &amp; Awarded (Summary)'!D$21,'1. YTD RFQ &amp; Awarded'!$X:$X)</f>
        <v>0</v>
      </c>
      <c r="E87" s="62">
        <f ca="1">SUMIF('1. YTD RFQ &amp; Awarded'!$B:$B,'2. YTD RFQ &amp; Awarded (Summary)'!$B87&amp;'2. YTD RFQ &amp; Awarded (Summary)'!E$21,'1. YTD RFQ &amp; Awarded'!$X:$X)</f>
        <v>0</v>
      </c>
      <c r="F87" s="62">
        <f ca="1">SUMIF('1. YTD RFQ &amp; Awarded'!$B:$B,'2. YTD RFQ &amp; Awarded (Summary)'!$B87&amp;'2. YTD RFQ &amp; Awarded (Summary)'!F$21,'1. YTD RFQ &amp; Awarded'!$X:$X)</f>
        <v>0</v>
      </c>
      <c r="G87" s="62">
        <f ca="1">SUMIF('1. YTD RFQ &amp; Awarded'!$B:$B,'2. YTD RFQ &amp; Awarded (Summary)'!$B87&amp;'2. YTD RFQ &amp; Awarded (Summary)'!G$21,'1. YTD RFQ &amp; Awarded'!$X:$X)</f>
        <v>0</v>
      </c>
      <c r="H87" s="62">
        <f ca="1">SUMIF('1. YTD RFQ &amp; Awarded'!$B:$B,'2. YTD RFQ &amp; Awarded (Summary)'!$B87&amp;'2. YTD RFQ &amp; Awarded (Summary)'!H$21,'1. YTD RFQ &amp; Awarded'!$X:$X)</f>
        <v>0</v>
      </c>
      <c r="I87" s="62">
        <f ca="1">SUMIF('1. YTD RFQ &amp; Awarded'!$B:$B,'2. YTD RFQ &amp; Awarded (Summary)'!$B87&amp;'2. YTD RFQ &amp; Awarded (Summary)'!I$21,'1. YTD RFQ &amp; Awarded'!$X:$X)</f>
        <v>0</v>
      </c>
      <c r="J87" s="62">
        <f ca="1">SUMIF('1. YTD RFQ &amp; Awarded'!$B:$B,'2. YTD RFQ &amp; Awarded (Summary)'!$B87&amp;'2. YTD RFQ &amp; Awarded (Summary)'!J$21,'1. YTD RFQ &amp; Awarded'!$X:$X)</f>
        <v>0</v>
      </c>
      <c r="K87" s="62">
        <f ca="1">SUMIF('1. YTD RFQ &amp; Awarded'!$B:$B,'2. YTD RFQ &amp; Awarded (Summary)'!$B87&amp;'2. YTD RFQ &amp; Awarded (Summary)'!K$21,'1. YTD RFQ &amp; Awarded'!$X:$X)</f>
        <v>0</v>
      </c>
      <c r="L87" s="62">
        <f ca="1">SUMIF('1. YTD RFQ &amp; Awarded'!$B:$B,'2. YTD RFQ &amp; Awarded (Summary)'!$B87&amp;'2. YTD RFQ &amp; Awarded (Summary)'!L$21,'1. YTD RFQ &amp; Awarded'!$X:$X)</f>
        <v>0</v>
      </c>
      <c r="M87" s="62">
        <f ca="1">SUMIF('1. YTD RFQ &amp; Awarded'!$B:$B,'2. YTD RFQ &amp; Awarded (Summary)'!$B87&amp;'2. YTD RFQ &amp; Awarded (Summary)'!M$21,'1. YTD RFQ &amp; Awarded'!$X:$X)</f>
        <v>0</v>
      </c>
      <c r="N87" s="62">
        <f ca="1">SUMIF('1. YTD RFQ &amp; Awarded'!$B:$B,'2. YTD RFQ &amp; Awarded (Summary)'!$B87&amp;'2. YTD RFQ &amp; Awarded (Summary)'!N$21,'1. YTD RFQ &amp; Awarded'!$X:$X)</f>
        <v>0</v>
      </c>
      <c r="O87" s="63">
        <f ca="1">SUM(C87:N87)</f>
        <v>0</v>
      </c>
      <c r="P87" s="18">
        <f ca="1">B87</f>
        <v>0</v>
      </c>
      <c r="R87" s="2"/>
      <c r="S87" s="2"/>
      <c r="T87" s="2"/>
    </row>
    <row r="89" spans="1:20" s="218" customFormat="1" ht="14.25" customHeight="1">
      <c r="A89" s="218" t="s">
        <v>82</v>
      </c>
    </row>
    <row r="90" spans="1:20" s="218" customFormat="1" ht="14.25" customHeight="1"/>
    <row r="91" spans="1:20" ht="15" thickBot="1"/>
    <row r="92" spans="1:20" ht="26.25" thickBot="1">
      <c r="B92" s="5" t="s">
        <v>7</v>
      </c>
      <c r="C92" s="5" t="s">
        <v>44</v>
      </c>
      <c r="D92" s="6" t="s">
        <v>204</v>
      </c>
      <c r="E92" s="6" t="s">
        <v>205</v>
      </c>
      <c r="F92" s="8"/>
      <c r="G92" s="9"/>
      <c r="H92" s="9"/>
      <c r="I92" s="9"/>
      <c r="J92" s="9"/>
      <c r="K92" s="9"/>
      <c r="M92" s="2"/>
      <c r="N92" s="2"/>
      <c r="O92" s="2"/>
      <c r="P92" s="2"/>
      <c r="Q92" s="2"/>
    </row>
    <row r="93" spans="1:20" ht="18" customHeight="1">
      <c r="B93" s="10">
        <v>42186</v>
      </c>
      <c r="C93" s="11">
        <f>SUMIF('1. YTD RFQ &amp; Awarded'!P:P,'2. YTD RFQ &amp; Awarded (Summary)'!B93,'1. YTD RFQ &amp; Awarded'!$X:$X)</f>
        <v>0</v>
      </c>
      <c r="D93" s="12">
        <f>SUMIF('1. YTD RFQ &amp; Awarded'!$P:$P,'2. YTD RFQ &amp; Awarded (Summary)'!$B93,'1. YTD RFQ &amp; Awarded'!$Y:$Y)</f>
        <v>0</v>
      </c>
      <c r="E93" s="12">
        <f>SUMIF('1. YTD RFQ &amp; Awarded'!$P:$P,'2. YTD RFQ &amp; Awarded (Summary)'!$B93,'1. YTD RFQ &amp; Awarded'!$AB:$AB)</f>
        <v>0</v>
      </c>
      <c r="I93" s="2"/>
      <c r="K93" s="2"/>
      <c r="M93" s="2"/>
      <c r="N93" s="2"/>
      <c r="O93" s="2"/>
      <c r="P93" s="2"/>
      <c r="Q93" s="2"/>
    </row>
    <row r="94" spans="1:20" ht="18" customHeight="1">
      <c r="B94" s="14">
        <v>42217</v>
      </c>
      <c r="C94" s="11">
        <f>SUMIF('1. YTD RFQ &amp; Awarded'!P:P,'2. YTD RFQ &amp; Awarded (Summary)'!B94,'1. YTD RFQ &amp; Awarded'!$X:$X)</f>
        <v>0</v>
      </c>
      <c r="D94" s="12">
        <f>SUMIF('1. YTD RFQ &amp; Awarded'!$P:$P,'2. YTD RFQ &amp; Awarded (Summary)'!$B94,'1. YTD RFQ &amp; Awarded'!$Y:$Y)</f>
        <v>0</v>
      </c>
      <c r="E94" s="12">
        <f>SUMIF('1. YTD RFQ &amp; Awarded'!$P:$P,'2. YTD RFQ &amp; Awarded (Summary)'!$B94,'1. YTD RFQ &amp; Awarded'!$AB:$AB)</f>
        <v>0</v>
      </c>
      <c r="I94" s="2"/>
      <c r="K94" s="2"/>
      <c r="M94" s="2"/>
      <c r="N94" s="2"/>
      <c r="O94" s="2"/>
      <c r="P94" s="2"/>
      <c r="Q94" s="2"/>
    </row>
    <row r="95" spans="1:20" ht="18" customHeight="1">
      <c r="B95" s="14">
        <v>42248</v>
      </c>
      <c r="C95" s="11">
        <f>SUMIF('1. YTD RFQ &amp; Awarded'!P:P,'2. YTD RFQ &amp; Awarded (Summary)'!B95,'1. YTD RFQ &amp; Awarded'!$X:$X)</f>
        <v>0</v>
      </c>
      <c r="D95" s="12">
        <f>SUMIF('1. YTD RFQ &amp; Awarded'!$P:$P,'2. YTD RFQ &amp; Awarded (Summary)'!$B95,'1. YTD RFQ &amp; Awarded'!$Y:$Y)</f>
        <v>0</v>
      </c>
      <c r="E95" s="12">
        <f>SUMIF('1. YTD RFQ &amp; Awarded'!$P:$P,'2. YTD RFQ &amp; Awarded (Summary)'!$B95,'1. YTD RFQ &amp; Awarded'!$AB:$AB)</f>
        <v>0</v>
      </c>
      <c r="I95" s="2"/>
      <c r="K95" s="2"/>
      <c r="M95" s="2"/>
      <c r="N95" s="2"/>
      <c r="O95" s="2"/>
      <c r="P95" s="2"/>
      <c r="Q95" s="2"/>
    </row>
    <row r="96" spans="1:20" ht="18" customHeight="1">
      <c r="B96" s="14">
        <v>42278</v>
      </c>
      <c r="C96" s="11">
        <f>SUMIF('1. YTD RFQ &amp; Awarded'!P:P,'2. YTD RFQ &amp; Awarded (Summary)'!B96,'1. YTD RFQ &amp; Awarded'!$X:$X)</f>
        <v>0</v>
      </c>
      <c r="D96" s="12">
        <f>SUMIF('1. YTD RFQ &amp; Awarded'!$P:$P,'2. YTD RFQ &amp; Awarded (Summary)'!$B96,'1. YTD RFQ &amp; Awarded'!$Y:$Y)</f>
        <v>0</v>
      </c>
      <c r="E96" s="12">
        <f>SUMIF('1. YTD RFQ &amp; Awarded'!$P:$P,'2. YTD RFQ &amp; Awarded (Summary)'!$B96,'1. YTD RFQ &amp; Awarded'!$AB:$AB)</f>
        <v>0</v>
      </c>
      <c r="I96" s="2"/>
      <c r="K96" s="2"/>
      <c r="M96" s="2"/>
      <c r="N96" s="2"/>
      <c r="O96" s="2"/>
      <c r="P96" s="2"/>
      <c r="Q96" s="2"/>
    </row>
    <row r="97" spans="2:18" ht="18" customHeight="1">
      <c r="B97" s="14">
        <v>42309</v>
      </c>
      <c r="C97" s="11">
        <f>SUMIF('1. YTD RFQ &amp; Awarded'!P:P,'2. YTD RFQ &amp; Awarded (Summary)'!B97,'1. YTD RFQ &amp; Awarded'!$X:$X)</f>
        <v>0</v>
      </c>
      <c r="D97" s="12">
        <f>SUMIF('1. YTD RFQ &amp; Awarded'!$P:$P,'2. YTD RFQ &amp; Awarded (Summary)'!$B97,'1. YTD RFQ &amp; Awarded'!$Y:$Y)</f>
        <v>0</v>
      </c>
      <c r="E97" s="12">
        <f>SUMIF('1. YTD RFQ &amp; Awarded'!$P:$P,'2. YTD RFQ &amp; Awarded (Summary)'!$B97,'1. YTD RFQ &amp; Awarded'!$AB:$AB)</f>
        <v>0</v>
      </c>
      <c r="F97" s="18"/>
      <c r="I97" s="2"/>
      <c r="K97" s="2"/>
      <c r="M97" s="2"/>
      <c r="N97" s="2"/>
      <c r="O97" s="2"/>
      <c r="P97" s="2"/>
      <c r="Q97" s="2"/>
    </row>
    <row r="98" spans="2:18" ht="18" customHeight="1">
      <c r="B98" s="14">
        <v>42339</v>
      </c>
      <c r="C98" s="11">
        <f>SUMIF('1. YTD RFQ &amp; Awarded'!P:P,'2. YTD RFQ &amp; Awarded (Summary)'!B98,'1. YTD RFQ &amp; Awarded'!$X:$X)</f>
        <v>0</v>
      </c>
      <c r="D98" s="12">
        <f>SUMIF('1. YTD RFQ &amp; Awarded'!$P:$P,'2. YTD RFQ &amp; Awarded (Summary)'!$B98,'1. YTD RFQ &amp; Awarded'!$Y:$Y)</f>
        <v>0</v>
      </c>
      <c r="E98" s="12">
        <f>SUMIF('1. YTD RFQ &amp; Awarded'!$P:$P,'2. YTD RFQ &amp; Awarded (Summary)'!$B98,'1. YTD RFQ &amp; Awarded'!$AB:$AB)</f>
        <v>0</v>
      </c>
      <c r="F98" s="18"/>
      <c r="I98" s="2"/>
      <c r="K98" s="2"/>
      <c r="M98" s="2"/>
      <c r="N98" s="2"/>
      <c r="O98" s="2"/>
      <c r="P98" s="2"/>
      <c r="Q98" s="2"/>
    </row>
    <row r="99" spans="2:18" ht="18" customHeight="1">
      <c r="B99" s="14">
        <v>42370</v>
      </c>
      <c r="C99" s="11">
        <f>SUMIF('1. YTD RFQ &amp; Awarded'!P:P,'2. YTD RFQ &amp; Awarded (Summary)'!B99,'1. YTD RFQ &amp; Awarded'!$X:$X)</f>
        <v>0</v>
      </c>
      <c r="D99" s="12">
        <f>SUMIF('1. YTD RFQ &amp; Awarded'!$P:$P,'2. YTD RFQ &amp; Awarded (Summary)'!$B99,'1. YTD RFQ &amp; Awarded'!$Y:$Y)</f>
        <v>0</v>
      </c>
      <c r="E99" s="12">
        <f>SUMIF('1. YTD RFQ &amp; Awarded'!$P:$P,'2. YTD RFQ &amp; Awarded (Summary)'!$B99,'1. YTD RFQ &amp; Awarded'!$AB:$AB)</f>
        <v>0</v>
      </c>
      <c r="F99" s="18"/>
      <c r="I99" s="2"/>
      <c r="K99" s="2"/>
      <c r="M99" s="2"/>
      <c r="N99" s="2"/>
      <c r="O99" s="2"/>
      <c r="P99" s="2"/>
      <c r="Q99" s="2"/>
    </row>
    <row r="100" spans="2:18" ht="18" customHeight="1">
      <c r="B100" s="14">
        <v>42401</v>
      </c>
      <c r="C100" s="11">
        <f>SUMIF('1. YTD RFQ &amp; Awarded'!P:P,'2. YTD RFQ &amp; Awarded (Summary)'!B100,'1. YTD RFQ &amp; Awarded'!$X:$X)</f>
        <v>0</v>
      </c>
      <c r="D100" s="12">
        <f>SUMIF('1. YTD RFQ &amp; Awarded'!$P:$P,'2. YTD RFQ &amp; Awarded (Summary)'!$B100,'1. YTD RFQ &amp; Awarded'!$Y:$Y)</f>
        <v>0</v>
      </c>
      <c r="E100" s="12">
        <f>SUMIF('1. YTD RFQ &amp; Awarded'!$P:$P,'2. YTD RFQ &amp; Awarded (Summary)'!$B100,'1. YTD RFQ &amp; Awarded'!$AB:$AB)</f>
        <v>0</v>
      </c>
      <c r="F100" s="18"/>
      <c r="I100" s="2"/>
      <c r="K100" s="2"/>
      <c r="M100" s="2"/>
      <c r="N100" s="2"/>
      <c r="O100" s="2"/>
      <c r="P100" s="2"/>
      <c r="Q100" s="2"/>
    </row>
    <row r="101" spans="2:18" ht="18" customHeight="1">
      <c r="B101" s="14">
        <v>42430</v>
      </c>
      <c r="C101" s="11">
        <f>SUMIF('1. YTD RFQ &amp; Awarded'!P:P,'2. YTD RFQ &amp; Awarded (Summary)'!B101,'1. YTD RFQ &amp; Awarded'!$X:$X)</f>
        <v>0</v>
      </c>
      <c r="D101" s="12">
        <f>SUMIF('1. YTD RFQ &amp; Awarded'!$P:$P,'2. YTD RFQ &amp; Awarded (Summary)'!$B101,'1. YTD RFQ &amp; Awarded'!$Y:$Y)</f>
        <v>0</v>
      </c>
      <c r="E101" s="12">
        <f>SUMIF('1. YTD RFQ &amp; Awarded'!$P:$P,'2. YTD RFQ &amp; Awarded (Summary)'!$B101,'1. YTD RFQ &amp; Awarded'!$AB:$AB)</f>
        <v>0</v>
      </c>
      <c r="F101" s="18"/>
      <c r="I101" s="2"/>
      <c r="K101" s="2"/>
      <c r="M101" s="2"/>
      <c r="N101" s="2"/>
      <c r="O101" s="2"/>
      <c r="P101" s="2"/>
      <c r="Q101" s="2"/>
    </row>
    <row r="102" spans="2:18" ht="18" customHeight="1">
      <c r="B102" s="14">
        <v>42461</v>
      </c>
      <c r="C102" s="11">
        <f>SUMIF('1. YTD RFQ &amp; Awarded'!P:P,'2. YTD RFQ &amp; Awarded (Summary)'!B102,'1. YTD RFQ &amp; Awarded'!$X:$X)</f>
        <v>0</v>
      </c>
      <c r="D102" s="12">
        <f>SUMIF('1. YTD RFQ &amp; Awarded'!$P:$P,'2. YTD RFQ &amp; Awarded (Summary)'!$B102,'1. YTD RFQ &amp; Awarded'!$Y:$Y)</f>
        <v>0</v>
      </c>
      <c r="E102" s="12">
        <f>SUMIF('1. YTD RFQ &amp; Awarded'!$P:$P,'2. YTD RFQ &amp; Awarded (Summary)'!$B102,'1. YTD RFQ &amp; Awarded'!$AB:$AB)</f>
        <v>0</v>
      </c>
      <c r="F102" s="18"/>
      <c r="I102" s="2"/>
      <c r="K102" s="2"/>
      <c r="M102" s="2"/>
      <c r="N102" s="2"/>
      <c r="O102" s="2"/>
      <c r="P102" s="2"/>
      <c r="Q102" s="2"/>
    </row>
    <row r="103" spans="2:18" ht="18" customHeight="1">
      <c r="B103" s="14">
        <v>42491</v>
      </c>
      <c r="C103" s="11">
        <f>SUMIF('1. YTD RFQ &amp; Awarded'!P:P,'2. YTD RFQ &amp; Awarded (Summary)'!B103,'1. YTD RFQ &amp; Awarded'!$X:$X)</f>
        <v>0</v>
      </c>
      <c r="D103" s="12">
        <f>SUMIF('1. YTD RFQ &amp; Awarded'!$P:$P,'2. YTD RFQ &amp; Awarded (Summary)'!$B103,'1. YTD RFQ &amp; Awarded'!$Y:$Y)</f>
        <v>0</v>
      </c>
      <c r="E103" s="12">
        <f>SUMIF('1. YTD RFQ &amp; Awarded'!$P:$P,'2. YTD RFQ &amp; Awarded (Summary)'!$B103,'1. YTD RFQ &amp; Awarded'!$AB:$AB)</f>
        <v>0</v>
      </c>
      <c r="F103" s="18"/>
      <c r="I103" s="2"/>
      <c r="K103" s="2"/>
      <c r="M103" s="2"/>
      <c r="N103" s="2"/>
      <c r="O103" s="2"/>
      <c r="P103" s="2"/>
      <c r="Q103" s="2"/>
    </row>
    <row r="104" spans="2:18" ht="18" customHeight="1" thickBot="1">
      <c r="B104" s="10">
        <v>42522</v>
      </c>
      <c r="C104" s="11">
        <f>SUMIF('1. YTD RFQ &amp; Awarded'!P:P,'2. YTD RFQ &amp; Awarded (Summary)'!B104,'1. YTD RFQ &amp; Awarded'!$X:$X)</f>
        <v>0</v>
      </c>
      <c r="D104" s="12">
        <f>SUMIF('1. YTD RFQ &amp; Awarded'!$P:$P,'2. YTD RFQ &amp; Awarded (Summary)'!$B104,'1. YTD RFQ &amp; Awarded'!$Y:$Y)</f>
        <v>0</v>
      </c>
      <c r="E104" s="12">
        <f>SUMIF('1. YTD RFQ &amp; Awarded'!$P:$P,'2. YTD RFQ &amp; Awarded (Summary)'!$B104,'1. YTD RFQ &amp; Awarded'!$AB:$AB)</f>
        <v>0</v>
      </c>
      <c r="F104" s="18"/>
      <c r="I104" s="2"/>
      <c r="K104" s="2"/>
      <c r="M104" s="2"/>
      <c r="N104" s="2"/>
      <c r="O104" s="2"/>
      <c r="P104" s="2"/>
      <c r="Q104" s="2"/>
    </row>
    <row r="105" spans="2:18" s="27" customFormat="1" ht="18" customHeight="1" thickBot="1">
      <c r="B105" s="22" t="s">
        <v>46</v>
      </c>
      <c r="C105" s="23">
        <f>SUM(C93:C104)</f>
        <v>0</v>
      </c>
      <c r="D105" s="24">
        <f>SUM(D93:D104)</f>
        <v>0</v>
      </c>
      <c r="E105" s="24">
        <f>SUM(E93:E104)</f>
        <v>0</v>
      </c>
      <c r="F105" s="26"/>
    </row>
    <row r="106" spans="2:18" ht="15" thickBot="1">
      <c r="G106" s="18"/>
      <c r="H106" s="18"/>
      <c r="I106" s="2"/>
      <c r="K106" s="2"/>
      <c r="M106" s="2"/>
      <c r="N106" s="2"/>
      <c r="O106" s="2"/>
      <c r="P106" s="2"/>
      <c r="Q106" s="2"/>
    </row>
    <row r="107" spans="2:18" ht="26.25" thickBot="1">
      <c r="B107" s="5" t="s">
        <v>35</v>
      </c>
      <c r="C107" s="5" t="s">
        <v>44</v>
      </c>
      <c r="D107" s="6" t="s">
        <v>204</v>
      </c>
      <c r="E107" s="6" t="s">
        <v>205</v>
      </c>
      <c r="F107" s="8"/>
      <c r="G107" s="9"/>
      <c r="H107" s="9"/>
      <c r="I107" s="9"/>
      <c r="J107" s="9"/>
      <c r="K107" s="9"/>
      <c r="M107" s="2"/>
      <c r="N107" s="2"/>
      <c r="O107" s="2"/>
      <c r="P107" s="2"/>
      <c r="Q107" s="2"/>
    </row>
    <row r="108" spans="2:18">
      <c r="B108" s="28">
        <f ca="1">B20</f>
        <v>0</v>
      </c>
      <c r="C108" s="29">
        <f>C105</f>
        <v>0</v>
      </c>
      <c r="D108" s="30">
        <f>D105</f>
        <v>0</v>
      </c>
      <c r="E108" s="30">
        <f>E105</f>
        <v>0</v>
      </c>
      <c r="F108" s="18"/>
      <c r="I108" s="2"/>
      <c r="K108" s="2"/>
      <c r="M108" s="2"/>
      <c r="N108" s="2"/>
      <c r="O108" s="2"/>
      <c r="P108" s="2"/>
      <c r="Q108" s="2"/>
    </row>
    <row r="109" spans="2:18" s="64" customFormat="1">
      <c r="C109" s="65"/>
      <c r="I109" s="66"/>
      <c r="K109" s="66"/>
      <c r="M109" s="66"/>
      <c r="N109" s="66"/>
    </row>
    <row r="110" spans="2:18" ht="26.25" customHeight="1" thickBot="1">
      <c r="B110" s="219" t="s">
        <v>16</v>
      </c>
      <c r="C110" s="220"/>
      <c r="D110" s="220"/>
      <c r="E110" s="220"/>
      <c r="F110" s="220"/>
      <c r="G110" s="220"/>
      <c r="H110" s="220"/>
      <c r="I110" s="220"/>
      <c r="J110" s="220"/>
      <c r="K110" s="220"/>
      <c r="L110" s="220"/>
      <c r="M110" s="220"/>
      <c r="N110" s="220"/>
      <c r="O110" s="221"/>
    </row>
    <row r="111" spans="2:18" ht="25.5" customHeight="1" thickBot="1">
      <c r="B111" s="59" t="s">
        <v>48</v>
      </c>
      <c r="C111" s="60" t="s">
        <v>49</v>
      </c>
      <c r="D111" s="60" t="s">
        <v>50</v>
      </c>
      <c r="E111" s="60" t="s">
        <v>51</v>
      </c>
      <c r="F111" s="60" t="s">
        <v>52</v>
      </c>
      <c r="G111" s="60" t="s">
        <v>53</v>
      </c>
      <c r="H111" s="60" t="s">
        <v>54</v>
      </c>
      <c r="I111" s="60" t="s">
        <v>55</v>
      </c>
      <c r="J111" s="60" t="s">
        <v>56</v>
      </c>
      <c r="K111" s="60" t="s">
        <v>57</v>
      </c>
      <c r="L111" s="60" t="s">
        <v>58</v>
      </c>
      <c r="M111" s="60" t="s">
        <v>59</v>
      </c>
      <c r="N111" s="60" t="s">
        <v>60</v>
      </c>
      <c r="O111" s="61" t="s">
        <v>46</v>
      </c>
    </row>
    <row r="112" spans="2:18">
      <c r="B112" s="48" t="s">
        <v>61</v>
      </c>
      <c r="C112" s="43">
        <f>SUMIF('1. YTD RFQ &amp; Awarded'!$I:$I,'2. YTD RFQ &amp; Awarded (Summary)'!$B112&amp;C$21,'1. YTD RFQ &amp; Awarded'!$Y:$Y)/1000000</f>
        <v>0</v>
      </c>
      <c r="D112" s="43">
        <f>SUMIF('1. YTD RFQ &amp; Awarded'!$I:$I,'2. YTD RFQ &amp; Awarded (Summary)'!$B112&amp;D$21,'1. YTD RFQ &amp; Awarded'!$Y:$Y)/1000000</f>
        <v>0</v>
      </c>
      <c r="E112" s="43">
        <f>SUMIF('1. YTD RFQ &amp; Awarded'!$I:$I,'2. YTD RFQ &amp; Awarded (Summary)'!$B112&amp;E$21,'1. YTD RFQ &amp; Awarded'!$Y:$Y)/1000000</f>
        <v>0</v>
      </c>
      <c r="F112" s="43">
        <f>SUMIF('1. YTD RFQ &amp; Awarded'!$I:$I,'2. YTD RFQ &amp; Awarded (Summary)'!$B112&amp;F$21,'1. YTD RFQ &amp; Awarded'!$Y:$Y)/1000000</f>
        <v>0</v>
      </c>
      <c r="G112" s="43">
        <f>SUMIF('1. YTD RFQ &amp; Awarded'!$I:$I,'2. YTD RFQ &amp; Awarded (Summary)'!$B112&amp;G$21,'1. YTD RFQ &amp; Awarded'!$Y:$Y)/1000000</f>
        <v>0</v>
      </c>
      <c r="H112" s="43">
        <f>SUMIF('1. YTD RFQ &amp; Awarded'!$I:$I,'2. YTD RFQ &amp; Awarded (Summary)'!$B112&amp;H$21,'1. YTD RFQ &amp; Awarded'!$Y:$Y)/1000000</f>
        <v>0</v>
      </c>
      <c r="I112" s="43">
        <f>SUMIF('1. YTD RFQ &amp; Awarded'!$I:$I,'2. YTD RFQ &amp; Awarded (Summary)'!$B112&amp;I$21,'1. YTD RFQ &amp; Awarded'!$Y:$Y)/1000000</f>
        <v>0</v>
      </c>
      <c r="J112" s="43">
        <f>SUMIF('1. YTD RFQ &amp; Awarded'!$I:$I,'2. YTD RFQ &amp; Awarded (Summary)'!$B112&amp;J$21,'1. YTD RFQ &amp; Awarded'!$Y:$Y)/1000000</f>
        <v>0</v>
      </c>
      <c r="K112" s="43">
        <f>SUMIF('1. YTD RFQ &amp; Awarded'!$I:$I,'2. YTD RFQ &amp; Awarded (Summary)'!$B112&amp;K$21,'1. YTD RFQ &amp; Awarded'!$Y:$Y)/1000000</f>
        <v>0</v>
      </c>
      <c r="L112" s="43">
        <f>SUMIF('1. YTD RFQ &amp; Awarded'!$I:$I,'2. YTD RFQ &amp; Awarded (Summary)'!$B112&amp;L$21,'1. YTD RFQ &amp; Awarded'!$Y:$Y)/1000000</f>
        <v>0</v>
      </c>
      <c r="M112" s="43">
        <f>SUMIF('1. YTD RFQ &amp; Awarded'!$I:$I,'2. YTD RFQ &amp; Awarded (Summary)'!$B112&amp;M$21,'1. YTD RFQ &amp; Awarded'!$Y:$Y)/1000000</f>
        <v>0</v>
      </c>
      <c r="N112" s="43">
        <f>SUMIF('1. YTD RFQ &amp; Awarded'!$I:$I,'2. YTD RFQ &amp; Awarded (Summary)'!$B112&amp;N$21,'1. YTD RFQ &amp; Awarded'!$Y:$Y)/1000000</f>
        <v>0</v>
      </c>
      <c r="O112" s="40">
        <f>SUM(C112:N112)</f>
        <v>0</v>
      </c>
      <c r="P112" s="18" t="str">
        <f>B112</f>
        <v>AUTOMOTIVE</v>
      </c>
      <c r="R112" s="41"/>
    </row>
    <row r="113" spans="2:18">
      <c r="B113" s="42" t="s">
        <v>62</v>
      </c>
      <c r="C113" s="43">
        <f>SUMIF('1. YTD RFQ &amp; Awarded'!$I:$I,'2. YTD RFQ &amp; Awarded (Summary)'!$B113&amp;C$21,'1. YTD RFQ &amp; Awarded'!$Y:$Y)/1000000</f>
        <v>0</v>
      </c>
      <c r="D113" s="43">
        <f>SUMIF('1. YTD RFQ &amp; Awarded'!$I:$I,'2. YTD RFQ &amp; Awarded (Summary)'!$B113&amp;D$21,'1. YTD RFQ &amp; Awarded'!$Y:$Y)/1000000</f>
        <v>0</v>
      </c>
      <c r="E113" s="43">
        <f>SUMIF('1. YTD RFQ &amp; Awarded'!$I:$I,'2. YTD RFQ &amp; Awarded (Summary)'!$B113&amp;E$21,'1. YTD RFQ &amp; Awarded'!$Y:$Y)/1000000</f>
        <v>0</v>
      </c>
      <c r="F113" s="43">
        <f>SUMIF('1. YTD RFQ &amp; Awarded'!$I:$I,'2. YTD RFQ &amp; Awarded (Summary)'!$B113&amp;F$21,'1. YTD RFQ &amp; Awarded'!$Y:$Y)/1000000</f>
        <v>0</v>
      </c>
      <c r="G113" s="43">
        <f>SUMIF('1. YTD RFQ &amp; Awarded'!$I:$I,'2. YTD RFQ &amp; Awarded (Summary)'!$B113&amp;G$21,'1. YTD RFQ &amp; Awarded'!$Y:$Y)/1000000</f>
        <v>0</v>
      </c>
      <c r="H113" s="43">
        <f>SUMIF('1. YTD RFQ &amp; Awarded'!$I:$I,'2. YTD RFQ &amp; Awarded (Summary)'!$B113&amp;H$21,'1. YTD RFQ &amp; Awarded'!$Y:$Y)/1000000</f>
        <v>0</v>
      </c>
      <c r="I113" s="43">
        <f>SUMIF('1. YTD RFQ &amp; Awarded'!$I:$I,'2. YTD RFQ &amp; Awarded (Summary)'!$B113&amp;I$21,'1. YTD RFQ &amp; Awarded'!$Y:$Y)/1000000</f>
        <v>0</v>
      </c>
      <c r="J113" s="43">
        <f>SUMIF('1. YTD RFQ &amp; Awarded'!$I:$I,'2. YTD RFQ &amp; Awarded (Summary)'!$B113&amp;J$21,'1. YTD RFQ &amp; Awarded'!$Y:$Y)/1000000</f>
        <v>0</v>
      </c>
      <c r="K113" s="43">
        <f>SUMIF('1. YTD RFQ &amp; Awarded'!$I:$I,'2. YTD RFQ &amp; Awarded (Summary)'!$B113&amp;K$21,'1. YTD RFQ &amp; Awarded'!$Y:$Y)/1000000</f>
        <v>0</v>
      </c>
      <c r="L113" s="43">
        <f>SUMIF('1. YTD RFQ &amp; Awarded'!$I:$I,'2. YTD RFQ &amp; Awarded (Summary)'!$B113&amp;L$21,'1. YTD RFQ &amp; Awarded'!$Y:$Y)/1000000</f>
        <v>0</v>
      </c>
      <c r="M113" s="43">
        <f>SUMIF('1. YTD RFQ &amp; Awarded'!$I:$I,'2. YTD RFQ &amp; Awarded (Summary)'!$B113&amp;M$21,'1. YTD RFQ &amp; Awarded'!$Y:$Y)/1000000</f>
        <v>0</v>
      </c>
      <c r="N113" s="43">
        <f>SUMIF('1. YTD RFQ &amp; Awarded'!$I:$I,'2. YTD RFQ &amp; Awarded (Summary)'!$B113&amp;N$21,'1. YTD RFQ &amp; Awarded'!$Y:$Y)/1000000</f>
        <v>0</v>
      </c>
      <c r="O113" s="44">
        <f t="shared" ref="O113:O129" si="15">SUM(C113:N113)</f>
        <v>0</v>
      </c>
      <c r="P113" s="18" t="str">
        <f t="shared" ref="P113:P129" si="16">B113</f>
        <v>ENTERPRISE SERVER</v>
      </c>
      <c r="R113" s="41"/>
    </row>
    <row r="114" spans="2:18">
      <c r="B114" s="42" t="s">
        <v>63</v>
      </c>
      <c r="C114" s="43">
        <f>SUMIF('1. YTD RFQ &amp; Awarded'!$I:$I,'2. YTD RFQ &amp; Awarded (Summary)'!$B114&amp;C$21,'1. YTD RFQ &amp; Awarded'!$Y:$Y)/1000000</f>
        <v>0</v>
      </c>
      <c r="D114" s="43">
        <f>SUMIF('1. YTD RFQ &amp; Awarded'!$I:$I,'2. YTD RFQ &amp; Awarded (Summary)'!$B114&amp;D$21,'1. YTD RFQ &amp; Awarded'!$Y:$Y)/1000000</f>
        <v>0</v>
      </c>
      <c r="E114" s="43">
        <f>SUMIF('1. YTD RFQ &amp; Awarded'!$I:$I,'2. YTD RFQ &amp; Awarded (Summary)'!$B114&amp;E$21,'1. YTD RFQ &amp; Awarded'!$Y:$Y)/1000000</f>
        <v>0</v>
      </c>
      <c r="F114" s="43">
        <f>SUMIF('1. YTD RFQ &amp; Awarded'!$I:$I,'2. YTD RFQ &amp; Awarded (Summary)'!$B114&amp;F$21,'1. YTD RFQ &amp; Awarded'!$Y:$Y)/1000000</f>
        <v>0</v>
      </c>
      <c r="G114" s="43">
        <f>SUMIF('1. YTD RFQ &amp; Awarded'!$I:$I,'2. YTD RFQ &amp; Awarded (Summary)'!$B114&amp;G$21,'1. YTD RFQ &amp; Awarded'!$Y:$Y)/1000000</f>
        <v>0</v>
      </c>
      <c r="H114" s="43">
        <f>SUMIF('1. YTD RFQ &amp; Awarded'!$I:$I,'2. YTD RFQ &amp; Awarded (Summary)'!$B114&amp;H$21,'1. YTD RFQ &amp; Awarded'!$Y:$Y)/1000000</f>
        <v>0</v>
      </c>
      <c r="I114" s="43">
        <f>SUMIF('1. YTD RFQ &amp; Awarded'!$I:$I,'2. YTD RFQ &amp; Awarded (Summary)'!$B114&amp;I$21,'1. YTD RFQ &amp; Awarded'!$Y:$Y)/1000000</f>
        <v>0</v>
      </c>
      <c r="J114" s="43">
        <f>SUMIF('1. YTD RFQ &amp; Awarded'!$I:$I,'2. YTD RFQ &amp; Awarded (Summary)'!$B114&amp;J$21,'1. YTD RFQ &amp; Awarded'!$Y:$Y)/1000000</f>
        <v>0</v>
      </c>
      <c r="K114" s="43">
        <f>SUMIF('1. YTD RFQ &amp; Awarded'!$I:$I,'2. YTD RFQ &amp; Awarded (Summary)'!$B114&amp;K$21,'1. YTD RFQ &amp; Awarded'!$Y:$Y)/1000000</f>
        <v>0</v>
      </c>
      <c r="L114" s="43">
        <f>SUMIF('1. YTD RFQ &amp; Awarded'!$I:$I,'2. YTD RFQ &amp; Awarded (Summary)'!$B114&amp;L$21,'1. YTD RFQ &amp; Awarded'!$Y:$Y)/1000000</f>
        <v>0</v>
      </c>
      <c r="M114" s="43">
        <f>SUMIF('1. YTD RFQ &amp; Awarded'!$I:$I,'2. YTD RFQ &amp; Awarded (Summary)'!$B114&amp;M$21,'1. YTD RFQ &amp; Awarded'!$Y:$Y)/1000000</f>
        <v>0</v>
      </c>
      <c r="N114" s="43">
        <f>SUMIF('1. YTD RFQ &amp; Awarded'!$I:$I,'2. YTD RFQ &amp; Awarded (Summary)'!$B114&amp;N$21,'1. YTD RFQ &amp; Awarded'!$Y:$Y)/1000000</f>
        <v>0</v>
      </c>
      <c r="O114" s="44">
        <f t="shared" si="15"/>
        <v>0</v>
      </c>
      <c r="P114" s="18" t="str">
        <f t="shared" si="16"/>
        <v>COMPUTER PRODUCT ASSEMBLY</v>
      </c>
      <c r="R114" s="41"/>
    </row>
    <row r="115" spans="2:18">
      <c r="B115" s="42" t="s">
        <v>64</v>
      </c>
      <c r="C115" s="43">
        <f>SUMIF('1. YTD RFQ &amp; Awarded'!$I:$I,'2. YTD RFQ &amp; Awarded (Summary)'!$B115&amp;C$21,'1. YTD RFQ &amp; Awarded'!$Y:$Y)/1000000</f>
        <v>0</v>
      </c>
      <c r="D115" s="43">
        <f>SUMIF('1. YTD RFQ &amp; Awarded'!$I:$I,'2. YTD RFQ &amp; Awarded (Summary)'!$B115&amp;D$21,'1. YTD RFQ &amp; Awarded'!$Y:$Y)/1000000</f>
        <v>0</v>
      </c>
      <c r="E115" s="43">
        <f>SUMIF('1. YTD RFQ &amp; Awarded'!$I:$I,'2. YTD RFQ &amp; Awarded (Summary)'!$B115&amp;E$21,'1. YTD RFQ &amp; Awarded'!$Y:$Y)/1000000</f>
        <v>0</v>
      </c>
      <c r="F115" s="43">
        <f>SUMIF('1. YTD RFQ &amp; Awarded'!$I:$I,'2. YTD RFQ &amp; Awarded (Summary)'!$B115&amp;F$21,'1. YTD RFQ &amp; Awarded'!$Y:$Y)/1000000</f>
        <v>0</v>
      </c>
      <c r="G115" s="43">
        <f>SUMIF('1. YTD RFQ &amp; Awarded'!$I:$I,'2. YTD RFQ &amp; Awarded (Summary)'!$B115&amp;G$21,'1. YTD RFQ &amp; Awarded'!$Y:$Y)/1000000</f>
        <v>0</v>
      </c>
      <c r="H115" s="43">
        <f>SUMIF('1. YTD RFQ &amp; Awarded'!$I:$I,'2. YTD RFQ &amp; Awarded (Summary)'!$B115&amp;H$21,'1. YTD RFQ &amp; Awarded'!$Y:$Y)/1000000</f>
        <v>0</v>
      </c>
      <c r="I115" s="43">
        <f>SUMIF('1. YTD RFQ &amp; Awarded'!$I:$I,'2. YTD RFQ &amp; Awarded (Summary)'!$B115&amp;I$21,'1. YTD RFQ &amp; Awarded'!$Y:$Y)/1000000</f>
        <v>0</v>
      </c>
      <c r="J115" s="43">
        <f>SUMIF('1. YTD RFQ &amp; Awarded'!$I:$I,'2. YTD RFQ &amp; Awarded (Summary)'!$B115&amp;J$21,'1. YTD RFQ &amp; Awarded'!$Y:$Y)/1000000</f>
        <v>0</v>
      </c>
      <c r="K115" s="43">
        <f>SUMIF('1. YTD RFQ &amp; Awarded'!$I:$I,'2. YTD RFQ &amp; Awarded (Summary)'!$B115&amp;K$21,'1. YTD RFQ &amp; Awarded'!$Y:$Y)/1000000</f>
        <v>0</v>
      </c>
      <c r="L115" s="43">
        <f>SUMIF('1. YTD RFQ &amp; Awarded'!$I:$I,'2. YTD RFQ &amp; Awarded (Summary)'!$B115&amp;L$21,'1. YTD RFQ &amp; Awarded'!$Y:$Y)/1000000</f>
        <v>0</v>
      </c>
      <c r="M115" s="43">
        <f>SUMIF('1. YTD RFQ &amp; Awarded'!$I:$I,'2. YTD RFQ &amp; Awarded (Summary)'!$B115&amp;M$21,'1. YTD RFQ &amp; Awarded'!$Y:$Y)/1000000</f>
        <v>0</v>
      </c>
      <c r="N115" s="43">
        <f>SUMIF('1. YTD RFQ &amp; Awarded'!$I:$I,'2. YTD RFQ &amp; Awarded (Summary)'!$B115&amp;N$21,'1. YTD RFQ &amp; Awarded'!$Y:$Y)/1000000</f>
        <v>0</v>
      </c>
      <c r="O115" s="44">
        <f t="shared" si="15"/>
        <v>0</v>
      </c>
      <c r="P115" s="18" t="str">
        <f t="shared" si="16"/>
        <v>NETWORK DEVICES</v>
      </c>
      <c r="R115" s="41"/>
    </row>
    <row r="116" spans="2:18">
      <c r="B116" s="45" t="s">
        <v>65</v>
      </c>
      <c r="C116" s="43">
        <f>SUMIF('1. YTD RFQ &amp; Awarded'!$I:$I,'2. YTD RFQ &amp; Awarded (Summary)'!$B116&amp;C$21,'1. YTD RFQ &amp; Awarded'!$Y:$Y)/1000000</f>
        <v>0</v>
      </c>
      <c r="D116" s="43">
        <f>SUMIF('1. YTD RFQ &amp; Awarded'!$I:$I,'2. YTD RFQ &amp; Awarded (Summary)'!$B116&amp;D$21,'1. YTD RFQ &amp; Awarded'!$Y:$Y)/1000000</f>
        <v>0</v>
      </c>
      <c r="E116" s="43">
        <f>SUMIF('1. YTD RFQ &amp; Awarded'!$I:$I,'2. YTD RFQ &amp; Awarded (Summary)'!$B116&amp;E$21,'1. YTD RFQ &amp; Awarded'!$Y:$Y)/1000000</f>
        <v>0</v>
      </c>
      <c r="F116" s="43">
        <f>SUMIF('1. YTD RFQ &amp; Awarded'!$I:$I,'2. YTD RFQ &amp; Awarded (Summary)'!$B116&amp;F$21,'1. YTD RFQ &amp; Awarded'!$Y:$Y)/1000000</f>
        <v>0</v>
      </c>
      <c r="G116" s="43">
        <f>SUMIF('1. YTD RFQ &amp; Awarded'!$I:$I,'2. YTD RFQ &amp; Awarded (Summary)'!$B116&amp;G$21,'1. YTD RFQ &amp; Awarded'!$Y:$Y)/1000000</f>
        <v>0</v>
      </c>
      <c r="H116" s="43">
        <f>SUMIF('1. YTD RFQ &amp; Awarded'!$I:$I,'2. YTD RFQ &amp; Awarded (Summary)'!$B116&amp;H$21,'1. YTD RFQ &amp; Awarded'!$Y:$Y)/1000000</f>
        <v>0</v>
      </c>
      <c r="I116" s="43">
        <f>SUMIF('1. YTD RFQ &amp; Awarded'!$I:$I,'2. YTD RFQ &amp; Awarded (Summary)'!$B116&amp;I$21,'1. YTD RFQ &amp; Awarded'!$Y:$Y)/1000000</f>
        <v>0</v>
      </c>
      <c r="J116" s="43">
        <f>SUMIF('1. YTD RFQ &amp; Awarded'!$I:$I,'2. YTD RFQ &amp; Awarded (Summary)'!$B116&amp;J$21,'1. YTD RFQ &amp; Awarded'!$Y:$Y)/1000000</f>
        <v>0</v>
      </c>
      <c r="K116" s="43">
        <f>SUMIF('1. YTD RFQ &amp; Awarded'!$I:$I,'2. YTD RFQ &amp; Awarded (Summary)'!$B116&amp;K$21,'1. YTD RFQ &amp; Awarded'!$Y:$Y)/1000000</f>
        <v>0</v>
      </c>
      <c r="L116" s="43">
        <f>SUMIF('1. YTD RFQ &amp; Awarded'!$I:$I,'2. YTD RFQ &amp; Awarded (Summary)'!$B116&amp;L$21,'1. YTD RFQ &amp; Awarded'!$Y:$Y)/1000000</f>
        <v>0</v>
      </c>
      <c r="M116" s="43">
        <f>SUMIF('1. YTD RFQ &amp; Awarded'!$I:$I,'2. YTD RFQ &amp; Awarded (Summary)'!$B116&amp;M$21,'1. YTD RFQ &amp; Awarded'!$Y:$Y)/1000000</f>
        <v>0</v>
      </c>
      <c r="N116" s="43">
        <f>SUMIF('1. YTD RFQ &amp; Awarded'!$I:$I,'2. YTD RFQ &amp; Awarded (Summary)'!$B116&amp;N$21,'1. YTD RFQ &amp; Awarded'!$Y:$Y)/1000000</f>
        <v>0</v>
      </c>
      <c r="O116" s="44">
        <f t="shared" si="15"/>
        <v>0</v>
      </c>
      <c r="P116" s="18" t="str">
        <f t="shared" si="16"/>
        <v>AUDIO/VIDEO DEVICES</v>
      </c>
      <c r="R116" s="41"/>
    </row>
    <row r="117" spans="2:18">
      <c r="B117" s="45" t="s">
        <v>66</v>
      </c>
      <c r="C117" s="43">
        <f>SUMIF('1. YTD RFQ &amp; Awarded'!$I:$I,'2. YTD RFQ &amp; Awarded (Summary)'!$B117&amp;C$21,'1. YTD RFQ &amp; Awarded'!$Y:$Y)/1000000</f>
        <v>0</v>
      </c>
      <c r="D117" s="43">
        <f>SUMIF('1. YTD RFQ &amp; Awarded'!$I:$I,'2. YTD RFQ &amp; Awarded (Summary)'!$B117&amp;D$21,'1. YTD RFQ &amp; Awarded'!$Y:$Y)/1000000</f>
        <v>0</v>
      </c>
      <c r="E117" s="43">
        <f>SUMIF('1. YTD RFQ &amp; Awarded'!$I:$I,'2. YTD RFQ &amp; Awarded (Summary)'!$B117&amp;E$21,'1. YTD RFQ &amp; Awarded'!$Y:$Y)/1000000</f>
        <v>0</v>
      </c>
      <c r="F117" s="43">
        <f>SUMIF('1. YTD RFQ &amp; Awarded'!$I:$I,'2. YTD RFQ &amp; Awarded (Summary)'!$B117&amp;F$21,'1. YTD RFQ &amp; Awarded'!$Y:$Y)/1000000</f>
        <v>0</v>
      </c>
      <c r="G117" s="43">
        <f>SUMIF('1. YTD RFQ &amp; Awarded'!$I:$I,'2. YTD RFQ &amp; Awarded (Summary)'!$B117&amp;G$21,'1. YTD RFQ &amp; Awarded'!$Y:$Y)/1000000</f>
        <v>0</v>
      </c>
      <c r="H117" s="43">
        <f>SUMIF('1. YTD RFQ &amp; Awarded'!$I:$I,'2. YTD RFQ &amp; Awarded (Summary)'!$B117&amp;H$21,'1. YTD RFQ &amp; Awarded'!$Y:$Y)/1000000</f>
        <v>0</v>
      </c>
      <c r="I117" s="43">
        <f>SUMIF('1. YTD RFQ &amp; Awarded'!$I:$I,'2. YTD RFQ &amp; Awarded (Summary)'!$B117&amp;I$21,'1. YTD RFQ &amp; Awarded'!$Y:$Y)/1000000</f>
        <v>0</v>
      </c>
      <c r="J117" s="43">
        <f>SUMIF('1. YTD RFQ &amp; Awarded'!$I:$I,'2. YTD RFQ &amp; Awarded (Summary)'!$B117&amp;J$21,'1. YTD RFQ &amp; Awarded'!$Y:$Y)/1000000</f>
        <v>0</v>
      </c>
      <c r="K117" s="43">
        <f>SUMIF('1. YTD RFQ &amp; Awarded'!$I:$I,'2. YTD RFQ &amp; Awarded (Summary)'!$B117&amp;K$21,'1. YTD RFQ &amp; Awarded'!$Y:$Y)/1000000</f>
        <v>0</v>
      </c>
      <c r="L117" s="43">
        <f>SUMIF('1. YTD RFQ &amp; Awarded'!$I:$I,'2. YTD RFQ &amp; Awarded (Summary)'!$B117&amp;L$21,'1. YTD RFQ &amp; Awarded'!$Y:$Y)/1000000</f>
        <v>0</v>
      </c>
      <c r="M117" s="43">
        <f>SUMIF('1. YTD RFQ &amp; Awarded'!$I:$I,'2. YTD RFQ &amp; Awarded (Summary)'!$B117&amp;M$21,'1. YTD RFQ &amp; Awarded'!$Y:$Y)/1000000</f>
        <v>0</v>
      </c>
      <c r="N117" s="43">
        <f>SUMIF('1. YTD RFQ &amp; Awarded'!$I:$I,'2. YTD RFQ &amp; Awarded (Summary)'!$B117&amp;N$21,'1. YTD RFQ &amp; Awarded'!$Y:$Y)/1000000</f>
        <v>0</v>
      </c>
      <c r="O117" s="67">
        <f t="shared" si="15"/>
        <v>0</v>
      </c>
      <c r="P117" s="18" t="str">
        <f t="shared" si="16"/>
        <v>HOME APPLIANCES</v>
      </c>
      <c r="R117" s="41"/>
    </row>
    <row r="118" spans="2:18">
      <c r="B118" s="45" t="s">
        <v>67</v>
      </c>
      <c r="C118" s="43">
        <f>SUMIF('1. YTD RFQ &amp; Awarded'!$I:$I,'2. YTD RFQ &amp; Awarded (Summary)'!$B118&amp;C$21,'1. YTD RFQ &amp; Awarded'!$Y:$Y)/1000000</f>
        <v>0</v>
      </c>
      <c r="D118" s="43">
        <f>SUMIF('1. YTD RFQ &amp; Awarded'!$I:$I,'2. YTD RFQ &amp; Awarded (Summary)'!$B118&amp;D$21,'1. YTD RFQ &amp; Awarded'!$Y:$Y)/1000000</f>
        <v>0</v>
      </c>
      <c r="E118" s="43">
        <f>SUMIF('1. YTD RFQ &amp; Awarded'!$I:$I,'2. YTD RFQ &amp; Awarded (Summary)'!$B118&amp;E$21,'1. YTD RFQ &amp; Awarded'!$Y:$Y)/1000000</f>
        <v>0</v>
      </c>
      <c r="F118" s="43">
        <f>SUMIF('1. YTD RFQ &amp; Awarded'!$I:$I,'2. YTD RFQ &amp; Awarded (Summary)'!$B118&amp;F$21,'1. YTD RFQ &amp; Awarded'!$Y:$Y)/1000000</f>
        <v>0</v>
      </c>
      <c r="G118" s="43">
        <f>SUMIF('1. YTD RFQ &amp; Awarded'!$I:$I,'2. YTD RFQ &amp; Awarded (Summary)'!$B118&amp;G$21,'1. YTD RFQ &amp; Awarded'!$Y:$Y)/1000000</f>
        <v>0</v>
      </c>
      <c r="H118" s="43">
        <f>SUMIF('1. YTD RFQ &amp; Awarded'!$I:$I,'2. YTD RFQ &amp; Awarded (Summary)'!$B118&amp;H$21,'1. YTD RFQ &amp; Awarded'!$Y:$Y)/1000000</f>
        <v>0</v>
      </c>
      <c r="I118" s="43">
        <f>SUMIF('1. YTD RFQ &amp; Awarded'!$I:$I,'2. YTD RFQ &amp; Awarded (Summary)'!$B118&amp;I$21,'1. YTD RFQ &amp; Awarded'!$Y:$Y)/1000000</f>
        <v>0</v>
      </c>
      <c r="J118" s="43">
        <f>SUMIF('1. YTD RFQ &amp; Awarded'!$I:$I,'2. YTD RFQ &amp; Awarded (Summary)'!$B118&amp;J$21,'1. YTD RFQ &amp; Awarded'!$Y:$Y)/1000000</f>
        <v>0</v>
      </c>
      <c r="K118" s="43">
        <f>SUMIF('1. YTD RFQ &amp; Awarded'!$I:$I,'2. YTD RFQ &amp; Awarded (Summary)'!$B118&amp;K$21,'1. YTD RFQ &amp; Awarded'!$Y:$Y)/1000000</f>
        <v>0</v>
      </c>
      <c r="L118" s="43">
        <f>SUMIF('1. YTD RFQ &amp; Awarded'!$I:$I,'2. YTD RFQ &amp; Awarded (Summary)'!$B118&amp;L$21,'1. YTD RFQ &amp; Awarded'!$Y:$Y)/1000000</f>
        <v>0</v>
      </c>
      <c r="M118" s="43">
        <f>SUMIF('1. YTD RFQ &amp; Awarded'!$I:$I,'2. YTD RFQ &amp; Awarded (Summary)'!$B118&amp;M$21,'1. YTD RFQ &amp; Awarded'!$Y:$Y)/1000000</f>
        <v>0</v>
      </c>
      <c r="N118" s="43">
        <f>SUMIF('1. YTD RFQ &amp; Awarded'!$I:$I,'2. YTD RFQ &amp; Awarded (Summary)'!$B118&amp;N$21,'1. YTD RFQ &amp; Awarded'!$Y:$Y)/1000000</f>
        <v>0</v>
      </c>
      <c r="O118" s="44">
        <f t="shared" si="15"/>
        <v>0</v>
      </c>
      <c r="P118" s="18" t="str">
        <f t="shared" si="16"/>
        <v>DISPLAY DEVICES</v>
      </c>
      <c r="R118" s="41"/>
    </row>
    <row r="119" spans="2:18">
      <c r="B119" s="46" t="s">
        <v>68</v>
      </c>
      <c r="C119" s="43">
        <f>SUMIF('1. YTD RFQ &amp; Awarded'!$I:$I,'2. YTD RFQ &amp; Awarded (Summary)'!$B119&amp;C$21,'1. YTD RFQ &amp; Awarded'!$Y:$Y)/1000000</f>
        <v>0</v>
      </c>
      <c r="D119" s="43">
        <f>SUMIF('1. YTD RFQ &amp; Awarded'!$I:$I,'2. YTD RFQ &amp; Awarded (Summary)'!$B119&amp;D$21,'1. YTD RFQ &amp; Awarded'!$Y:$Y)/1000000</f>
        <v>0</v>
      </c>
      <c r="E119" s="43">
        <f>SUMIF('1. YTD RFQ &amp; Awarded'!$I:$I,'2. YTD RFQ &amp; Awarded (Summary)'!$B119&amp;E$21,'1. YTD RFQ &amp; Awarded'!$Y:$Y)/1000000</f>
        <v>0</v>
      </c>
      <c r="F119" s="43">
        <f>SUMIF('1. YTD RFQ &amp; Awarded'!$I:$I,'2. YTD RFQ &amp; Awarded (Summary)'!$B119&amp;F$21,'1. YTD RFQ &amp; Awarded'!$Y:$Y)/1000000</f>
        <v>0</v>
      </c>
      <c r="G119" s="43">
        <f>SUMIF('1. YTD RFQ &amp; Awarded'!$I:$I,'2. YTD RFQ &amp; Awarded (Summary)'!$B119&amp;G$21,'1. YTD RFQ &amp; Awarded'!$Y:$Y)/1000000</f>
        <v>0</v>
      </c>
      <c r="H119" s="43">
        <f>SUMIF('1. YTD RFQ &amp; Awarded'!$I:$I,'2. YTD RFQ &amp; Awarded (Summary)'!$B119&amp;H$21,'1. YTD RFQ &amp; Awarded'!$Y:$Y)/1000000</f>
        <v>0</v>
      </c>
      <c r="I119" s="43">
        <f>SUMIF('1. YTD RFQ &amp; Awarded'!$I:$I,'2. YTD RFQ &amp; Awarded (Summary)'!$B119&amp;I$21,'1. YTD RFQ &amp; Awarded'!$Y:$Y)/1000000</f>
        <v>0</v>
      </c>
      <c r="J119" s="43">
        <f>SUMIF('1. YTD RFQ &amp; Awarded'!$I:$I,'2. YTD RFQ &amp; Awarded (Summary)'!$B119&amp;J$21,'1. YTD RFQ &amp; Awarded'!$Y:$Y)/1000000</f>
        <v>0</v>
      </c>
      <c r="K119" s="43">
        <f>SUMIF('1. YTD RFQ &amp; Awarded'!$I:$I,'2. YTD RFQ &amp; Awarded (Summary)'!$B119&amp;K$21,'1. YTD RFQ &amp; Awarded'!$Y:$Y)/1000000</f>
        <v>0</v>
      </c>
      <c r="L119" s="43">
        <f>SUMIF('1. YTD RFQ &amp; Awarded'!$I:$I,'2. YTD RFQ &amp; Awarded (Summary)'!$B119&amp;L$21,'1. YTD RFQ &amp; Awarded'!$Y:$Y)/1000000</f>
        <v>0</v>
      </c>
      <c r="M119" s="43">
        <f>SUMIF('1. YTD RFQ &amp; Awarded'!$I:$I,'2. YTD RFQ &amp; Awarded (Summary)'!$B119&amp;M$21,'1. YTD RFQ &amp; Awarded'!$Y:$Y)/1000000</f>
        <v>0</v>
      </c>
      <c r="N119" s="43">
        <f>SUMIF('1. YTD RFQ &amp; Awarded'!$I:$I,'2. YTD RFQ &amp; Awarded (Summary)'!$B119&amp;N$21,'1. YTD RFQ &amp; Awarded'!$Y:$Y)/1000000</f>
        <v>0</v>
      </c>
      <c r="O119" s="44">
        <f t="shared" si="15"/>
        <v>0</v>
      </c>
      <c r="P119" s="18" t="str">
        <f t="shared" si="16"/>
        <v>ELECTRICAL &amp; ELECTRONICS INDUSTRY</v>
      </c>
      <c r="R119" s="41"/>
    </row>
    <row r="120" spans="2:18">
      <c r="B120" s="46" t="s">
        <v>69</v>
      </c>
      <c r="C120" s="43">
        <f>SUMIF('1. YTD RFQ &amp; Awarded'!$I:$I,'2. YTD RFQ &amp; Awarded (Summary)'!$B120&amp;C$21,'1. YTD RFQ &amp; Awarded'!$Y:$Y)/1000000</f>
        <v>0</v>
      </c>
      <c r="D120" s="43">
        <f>SUMIF('1. YTD RFQ &amp; Awarded'!$I:$I,'2. YTD RFQ &amp; Awarded (Summary)'!$B120&amp;D$21,'1. YTD RFQ &amp; Awarded'!$Y:$Y)/1000000</f>
        <v>0</v>
      </c>
      <c r="E120" s="43">
        <f>SUMIF('1. YTD RFQ &amp; Awarded'!$I:$I,'2. YTD RFQ &amp; Awarded (Summary)'!$B120&amp;E$21,'1. YTD RFQ &amp; Awarded'!$Y:$Y)/1000000</f>
        <v>0</v>
      </c>
      <c r="F120" s="43">
        <f>SUMIF('1. YTD RFQ &amp; Awarded'!$I:$I,'2. YTD RFQ &amp; Awarded (Summary)'!$B120&amp;F$21,'1. YTD RFQ &amp; Awarded'!$Y:$Y)/1000000</f>
        <v>0</v>
      </c>
      <c r="G120" s="43">
        <f>SUMIF('1. YTD RFQ &amp; Awarded'!$I:$I,'2. YTD RFQ &amp; Awarded (Summary)'!$B120&amp;G$21,'1. YTD RFQ &amp; Awarded'!$Y:$Y)/1000000</f>
        <v>0</v>
      </c>
      <c r="H120" s="43">
        <f>SUMIF('1. YTD RFQ &amp; Awarded'!$I:$I,'2. YTD RFQ &amp; Awarded (Summary)'!$B120&amp;H$21,'1. YTD RFQ &amp; Awarded'!$Y:$Y)/1000000</f>
        <v>0</v>
      </c>
      <c r="I120" s="43">
        <f>SUMIF('1. YTD RFQ &amp; Awarded'!$I:$I,'2. YTD RFQ &amp; Awarded (Summary)'!$B120&amp;I$21,'1. YTD RFQ &amp; Awarded'!$Y:$Y)/1000000</f>
        <v>0</v>
      </c>
      <c r="J120" s="43">
        <f>SUMIF('1. YTD RFQ &amp; Awarded'!$I:$I,'2. YTD RFQ &amp; Awarded (Summary)'!$B120&amp;J$21,'1. YTD RFQ &amp; Awarded'!$Y:$Y)/1000000</f>
        <v>0</v>
      </c>
      <c r="K120" s="43">
        <f>SUMIF('1. YTD RFQ &amp; Awarded'!$I:$I,'2. YTD RFQ &amp; Awarded (Summary)'!$B120&amp;K$21,'1. YTD RFQ &amp; Awarded'!$Y:$Y)/1000000</f>
        <v>0</v>
      </c>
      <c r="L120" s="43">
        <f>SUMIF('1. YTD RFQ &amp; Awarded'!$I:$I,'2. YTD RFQ &amp; Awarded (Summary)'!$B120&amp;L$21,'1. YTD RFQ &amp; Awarded'!$Y:$Y)/1000000</f>
        <v>0</v>
      </c>
      <c r="M120" s="43">
        <f>SUMIF('1. YTD RFQ &amp; Awarded'!$I:$I,'2. YTD RFQ &amp; Awarded (Summary)'!$B120&amp;M$21,'1. YTD RFQ &amp; Awarded'!$Y:$Y)/1000000</f>
        <v>0</v>
      </c>
      <c r="N120" s="43">
        <f>SUMIF('1. YTD RFQ &amp; Awarded'!$I:$I,'2. YTD RFQ &amp; Awarded (Summary)'!$B120&amp;N$21,'1. YTD RFQ &amp; Awarded'!$Y:$Y)/1000000</f>
        <v>0</v>
      </c>
      <c r="O120" s="44">
        <f t="shared" si="15"/>
        <v>0</v>
      </c>
      <c r="P120" s="18" t="str">
        <f t="shared" si="16"/>
        <v>INDUSTRIAL DEVICES</v>
      </c>
      <c r="R120" s="41"/>
    </row>
    <row r="121" spans="2:18" ht="15" customHeight="1">
      <c r="B121" s="46" t="s">
        <v>70</v>
      </c>
      <c r="C121" s="43">
        <f>SUMIF('1. YTD RFQ &amp; Awarded'!$I:$I,'2. YTD RFQ &amp; Awarded (Summary)'!$B121&amp;C$21,'1. YTD RFQ &amp; Awarded'!$Y:$Y)/1000000</f>
        <v>0</v>
      </c>
      <c r="D121" s="43">
        <f>SUMIF('1. YTD RFQ &amp; Awarded'!$I:$I,'2. YTD RFQ &amp; Awarded (Summary)'!$B121&amp;D$21,'1. YTD RFQ &amp; Awarded'!$Y:$Y)/1000000</f>
        <v>0</v>
      </c>
      <c r="E121" s="43">
        <f>SUMIF('1. YTD RFQ &amp; Awarded'!$I:$I,'2. YTD RFQ &amp; Awarded (Summary)'!$B121&amp;E$21,'1. YTD RFQ &amp; Awarded'!$Y:$Y)/1000000</f>
        <v>0</v>
      </c>
      <c r="F121" s="43">
        <f>SUMIF('1. YTD RFQ &amp; Awarded'!$I:$I,'2. YTD RFQ &amp; Awarded (Summary)'!$B121&amp;F$21,'1. YTD RFQ &amp; Awarded'!$Y:$Y)/1000000</f>
        <v>0</v>
      </c>
      <c r="G121" s="43">
        <f>SUMIF('1. YTD RFQ &amp; Awarded'!$I:$I,'2. YTD RFQ &amp; Awarded (Summary)'!$B121&amp;G$21,'1. YTD RFQ &amp; Awarded'!$Y:$Y)/1000000</f>
        <v>0</v>
      </c>
      <c r="H121" s="43">
        <f>SUMIF('1. YTD RFQ &amp; Awarded'!$I:$I,'2. YTD RFQ &amp; Awarded (Summary)'!$B121&amp;H$21,'1. YTD RFQ &amp; Awarded'!$Y:$Y)/1000000</f>
        <v>0</v>
      </c>
      <c r="I121" s="43">
        <f>SUMIF('1. YTD RFQ &amp; Awarded'!$I:$I,'2. YTD RFQ &amp; Awarded (Summary)'!$B121&amp;I$21,'1. YTD RFQ &amp; Awarded'!$Y:$Y)/1000000</f>
        <v>0</v>
      </c>
      <c r="J121" s="43">
        <f>SUMIF('1. YTD RFQ &amp; Awarded'!$I:$I,'2. YTD RFQ &amp; Awarded (Summary)'!$B121&amp;J$21,'1. YTD RFQ &amp; Awarded'!$Y:$Y)/1000000</f>
        <v>0</v>
      </c>
      <c r="K121" s="43">
        <f>SUMIF('1. YTD RFQ &amp; Awarded'!$I:$I,'2. YTD RFQ &amp; Awarded (Summary)'!$B121&amp;K$21,'1. YTD RFQ &amp; Awarded'!$Y:$Y)/1000000</f>
        <v>0</v>
      </c>
      <c r="L121" s="43">
        <f>SUMIF('1. YTD RFQ &amp; Awarded'!$I:$I,'2. YTD RFQ &amp; Awarded (Summary)'!$B121&amp;L$21,'1. YTD RFQ &amp; Awarded'!$Y:$Y)/1000000</f>
        <v>0</v>
      </c>
      <c r="M121" s="43">
        <f>SUMIF('1. YTD RFQ &amp; Awarded'!$I:$I,'2. YTD RFQ &amp; Awarded (Summary)'!$B121&amp;M$21,'1. YTD RFQ &amp; Awarded'!$Y:$Y)/1000000</f>
        <v>0</v>
      </c>
      <c r="N121" s="43">
        <f>SUMIF('1. YTD RFQ &amp; Awarded'!$I:$I,'2. YTD RFQ &amp; Awarded (Summary)'!$B121&amp;N$21,'1. YTD RFQ &amp; Awarded'!$Y:$Y)/1000000</f>
        <v>0</v>
      </c>
      <c r="O121" s="44">
        <f t="shared" si="15"/>
        <v>0</v>
      </c>
      <c r="P121" s="18" t="str">
        <f t="shared" si="16"/>
        <v>INDUSTRIAL ELECTRONICS</v>
      </c>
      <c r="R121" s="41"/>
    </row>
    <row r="122" spans="2:18">
      <c r="B122" s="47" t="s">
        <v>71</v>
      </c>
      <c r="C122" s="43">
        <f>SUMIF('1. YTD RFQ &amp; Awarded'!$I:$I,'2. YTD RFQ &amp; Awarded (Summary)'!$B122&amp;C$21,'1. YTD RFQ &amp; Awarded'!$Y:$Y)/1000000</f>
        <v>0</v>
      </c>
      <c r="D122" s="43">
        <f>SUMIF('1. YTD RFQ &amp; Awarded'!$I:$I,'2. YTD RFQ &amp; Awarded (Summary)'!$B122&amp;D$21,'1. YTD RFQ &amp; Awarded'!$Y:$Y)/1000000</f>
        <v>0</v>
      </c>
      <c r="E122" s="43">
        <f>SUMIF('1. YTD RFQ &amp; Awarded'!$I:$I,'2. YTD RFQ &amp; Awarded (Summary)'!$B122&amp;E$21,'1. YTD RFQ &amp; Awarded'!$Y:$Y)/1000000</f>
        <v>0</v>
      </c>
      <c r="F122" s="43">
        <f>SUMIF('1. YTD RFQ &amp; Awarded'!$I:$I,'2. YTD RFQ &amp; Awarded (Summary)'!$B122&amp;F$21,'1. YTD RFQ &amp; Awarded'!$Y:$Y)/1000000</f>
        <v>0</v>
      </c>
      <c r="G122" s="43">
        <f>SUMIF('1. YTD RFQ &amp; Awarded'!$I:$I,'2. YTD RFQ &amp; Awarded (Summary)'!$B122&amp;G$21,'1. YTD RFQ &amp; Awarded'!$Y:$Y)/1000000</f>
        <v>0</v>
      </c>
      <c r="H122" s="43">
        <f>SUMIF('1. YTD RFQ &amp; Awarded'!$I:$I,'2. YTD RFQ &amp; Awarded (Summary)'!$B122&amp;H$21,'1. YTD RFQ &amp; Awarded'!$Y:$Y)/1000000</f>
        <v>0</v>
      </c>
      <c r="I122" s="43">
        <f>SUMIF('1. YTD RFQ &amp; Awarded'!$I:$I,'2. YTD RFQ &amp; Awarded (Summary)'!$B122&amp;I$21,'1. YTD RFQ &amp; Awarded'!$Y:$Y)/1000000</f>
        <v>0</v>
      </c>
      <c r="J122" s="43">
        <f>SUMIF('1. YTD RFQ &amp; Awarded'!$I:$I,'2. YTD RFQ &amp; Awarded (Summary)'!$B122&amp;J$21,'1. YTD RFQ &amp; Awarded'!$Y:$Y)/1000000</f>
        <v>0</v>
      </c>
      <c r="K122" s="43">
        <f>SUMIF('1. YTD RFQ &amp; Awarded'!$I:$I,'2. YTD RFQ &amp; Awarded (Summary)'!$B122&amp;K$21,'1. YTD RFQ &amp; Awarded'!$Y:$Y)/1000000</f>
        <v>0</v>
      </c>
      <c r="L122" s="43">
        <f>SUMIF('1. YTD RFQ &amp; Awarded'!$I:$I,'2. YTD RFQ &amp; Awarded (Summary)'!$B122&amp;L$21,'1. YTD RFQ &amp; Awarded'!$Y:$Y)/1000000</f>
        <v>0</v>
      </c>
      <c r="M122" s="43">
        <f>SUMIF('1. YTD RFQ &amp; Awarded'!$I:$I,'2. YTD RFQ &amp; Awarded (Summary)'!$B122&amp;M$21,'1. YTD RFQ &amp; Awarded'!$Y:$Y)/1000000</f>
        <v>0</v>
      </c>
      <c r="N122" s="43">
        <f>SUMIF('1. YTD RFQ &amp; Awarded'!$I:$I,'2. YTD RFQ &amp; Awarded (Summary)'!$B122&amp;N$21,'1. YTD RFQ &amp; Awarded'!$Y:$Y)/1000000</f>
        <v>0</v>
      </c>
      <c r="O122" s="44">
        <f t="shared" si="15"/>
        <v>0</v>
      </c>
      <c r="P122" s="18" t="str">
        <f t="shared" si="16"/>
        <v>IMAGING &amp; PRINTING</v>
      </c>
      <c r="R122" s="41"/>
    </row>
    <row r="123" spans="2:18">
      <c r="B123" s="48" t="s">
        <v>72</v>
      </c>
      <c r="C123" s="43">
        <f>SUMIF('1. YTD RFQ &amp; Awarded'!$I:$I,'2. YTD RFQ &amp; Awarded (Summary)'!$B123&amp;C$21,'1. YTD RFQ &amp; Awarded'!$Y:$Y)/1000000</f>
        <v>0</v>
      </c>
      <c r="D123" s="43">
        <f>SUMIF('1. YTD RFQ &amp; Awarded'!$I:$I,'2. YTD RFQ &amp; Awarded (Summary)'!$B123&amp;D$21,'1. YTD RFQ &amp; Awarded'!$Y:$Y)/1000000</f>
        <v>0</v>
      </c>
      <c r="E123" s="43">
        <f>SUMIF('1. YTD RFQ &amp; Awarded'!$I:$I,'2. YTD RFQ &amp; Awarded (Summary)'!$B123&amp;E$21,'1. YTD RFQ &amp; Awarded'!$Y:$Y)/1000000</f>
        <v>0</v>
      </c>
      <c r="F123" s="43">
        <f>SUMIF('1. YTD RFQ &amp; Awarded'!$I:$I,'2. YTD RFQ &amp; Awarded (Summary)'!$B123&amp;F$21,'1. YTD RFQ &amp; Awarded'!$Y:$Y)/1000000</f>
        <v>0</v>
      </c>
      <c r="G123" s="43">
        <f>SUMIF('1. YTD RFQ &amp; Awarded'!$I:$I,'2. YTD RFQ &amp; Awarded (Summary)'!$B123&amp;G$21,'1. YTD RFQ &amp; Awarded'!$Y:$Y)/1000000</f>
        <v>0</v>
      </c>
      <c r="H123" s="43">
        <f>SUMIF('1. YTD RFQ &amp; Awarded'!$I:$I,'2. YTD RFQ &amp; Awarded (Summary)'!$B123&amp;H$21,'1. YTD RFQ &amp; Awarded'!$Y:$Y)/1000000</f>
        <v>0</v>
      </c>
      <c r="I123" s="43">
        <f>SUMIF('1. YTD RFQ &amp; Awarded'!$I:$I,'2. YTD RFQ &amp; Awarded (Summary)'!$B123&amp;I$21,'1. YTD RFQ &amp; Awarded'!$Y:$Y)/1000000</f>
        <v>0</v>
      </c>
      <c r="J123" s="43">
        <f>SUMIF('1. YTD RFQ &amp; Awarded'!$I:$I,'2. YTD RFQ &amp; Awarded (Summary)'!$B123&amp;J$21,'1. YTD RFQ &amp; Awarded'!$Y:$Y)/1000000</f>
        <v>0</v>
      </c>
      <c r="K123" s="43">
        <f>SUMIF('1. YTD RFQ &amp; Awarded'!$I:$I,'2. YTD RFQ &amp; Awarded (Summary)'!$B123&amp;K$21,'1. YTD RFQ &amp; Awarded'!$Y:$Y)/1000000</f>
        <v>0</v>
      </c>
      <c r="L123" s="43">
        <f>SUMIF('1. YTD RFQ &amp; Awarded'!$I:$I,'2. YTD RFQ &amp; Awarded (Summary)'!$B123&amp;L$21,'1. YTD RFQ &amp; Awarded'!$Y:$Y)/1000000</f>
        <v>0</v>
      </c>
      <c r="M123" s="43">
        <f>SUMIF('1. YTD RFQ &amp; Awarded'!$I:$I,'2. YTD RFQ &amp; Awarded (Summary)'!$B123&amp;M$21,'1. YTD RFQ &amp; Awarded'!$Y:$Y)/1000000</f>
        <v>0</v>
      </c>
      <c r="N123" s="43">
        <f>SUMIF('1. YTD RFQ &amp; Awarded'!$I:$I,'2. YTD RFQ &amp; Awarded (Summary)'!$B123&amp;N$21,'1. YTD RFQ &amp; Awarded'!$Y:$Y)/1000000</f>
        <v>0</v>
      </c>
      <c r="O123" s="44">
        <f t="shared" si="15"/>
        <v>0</v>
      </c>
      <c r="P123" s="18" t="str">
        <f t="shared" si="16"/>
        <v>MASS STORAGE DEVICES</v>
      </c>
      <c r="R123" s="41"/>
    </row>
    <row r="124" spans="2:18">
      <c r="B124" s="49" t="s">
        <v>73</v>
      </c>
      <c r="C124" s="43">
        <f>SUMIF('1. YTD RFQ &amp; Awarded'!$I:$I,'2. YTD RFQ &amp; Awarded (Summary)'!$B124&amp;C$21,'1. YTD RFQ &amp; Awarded'!$Y:$Y)/1000000</f>
        <v>0</v>
      </c>
      <c r="D124" s="43">
        <f>SUMIF('1. YTD RFQ &amp; Awarded'!$I:$I,'2. YTD RFQ &amp; Awarded (Summary)'!$B124&amp;D$21,'1. YTD RFQ &amp; Awarded'!$Y:$Y)/1000000</f>
        <v>0</v>
      </c>
      <c r="E124" s="43">
        <f>SUMIF('1. YTD RFQ &amp; Awarded'!$I:$I,'2. YTD RFQ &amp; Awarded (Summary)'!$B124&amp;E$21,'1. YTD RFQ &amp; Awarded'!$Y:$Y)/1000000</f>
        <v>0</v>
      </c>
      <c r="F124" s="43">
        <f>SUMIF('1. YTD RFQ &amp; Awarded'!$I:$I,'2. YTD RFQ &amp; Awarded (Summary)'!$B124&amp;F$21,'1. YTD RFQ &amp; Awarded'!$Y:$Y)/1000000</f>
        <v>0</v>
      </c>
      <c r="G124" s="43">
        <f>SUMIF('1. YTD RFQ &amp; Awarded'!$I:$I,'2. YTD RFQ &amp; Awarded (Summary)'!$B124&amp;G$21,'1. YTD RFQ &amp; Awarded'!$Y:$Y)/1000000</f>
        <v>0</v>
      </c>
      <c r="H124" s="43">
        <f>SUMIF('1. YTD RFQ &amp; Awarded'!$I:$I,'2. YTD RFQ &amp; Awarded (Summary)'!$B124&amp;H$21,'1. YTD RFQ &amp; Awarded'!$Y:$Y)/1000000</f>
        <v>0</v>
      </c>
      <c r="I124" s="43">
        <f>SUMIF('1. YTD RFQ &amp; Awarded'!$I:$I,'2. YTD RFQ &amp; Awarded (Summary)'!$B124&amp;I$21,'1. YTD RFQ &amp; Awarded'!$Y:$Y)/1000000</f>
        <v>0</v>
      </c>
      <c r="J124" s="43">
        <f>SUMIF('1. YTD RFQ &amp; Awarded'!$I:$I,'2. YTD RFQ &amp; Awarded (Summary)'!$B124&amp;J$21,'1. YTD RFQ &amp; Awarded'!$Y:$Y)/1000000</f>
        <v>0</v>
      </c>
      <c r="K124" s="43">
        <f>SUMIF('1. YTD RFQ &amp; Awarded'!$I:$I,'2. YTD RFQ &amp; Awarded (Summary)'!$B124&amp;K$21,'1. YTD RFQ &amp; Awarded'!$Y:$Y)/1000000</f>
        <v>0</v>
      </c>
      <c r="L124" s="43">
        <f>SUMIF('1. YTD RFQ &amp; Awarded'!$I:$I,'2. YTD RFQ &amp; Awarded (Summary)'!$B124&amp;L$21,'1. YTD RFQ &amp; Awarded'!$Y:$Y)/1000000</f>
        <v>0</v>
      </c>
      <c r="M124" s="43">
        <f>SUMIF('1. YTD RFQ &amp; Awarded'!$I:$I,'2. YTD RFQ &amp; Awarded (Summary)'!$B124&amp;M$21,'1. YTD RFQ &amp; Awarded'!$Y:$Y)/1000000</f>
        <v>0</v>
      </c>
      <c r="N124" s="43">
        <f>SUMIF('1. YTD RFQ &amp; Awarded'!$I:$I,'2. YTD RFQ &amp; Awarded (Summary)'!$B124&amp;N$21,'1. YTD RFQ &amp; Awarded'!$Y:$Y)/1000000</f>
        <v>0</v>
      </c>
      <c r="O124" s="44">
        <f t="shared" si="15"/>
        <v>0</v>
      </c>
      <c r="P124" s="18" t="str">
        <f t="shared" si="16"/>
        <v>LIFE SCIENCE AND MEDICAL</v>
      </c>
      <c r="R124" s="41"/>
    </row>
    <row r="125" spans="2:18">
      <c r="B125" s="49" t="s">
        <v>74</v>
      </c>
      <c r="C125" s="43">
        <f>SUMIF('1. YTD RFQ &amp; Awarded'!$I:$I,'2. YTD RFQ &amp; Awarded (Summary)'!$B125&amp;C$21,'1. YTD RFQ &amp; Awarded'!$Y:$Y)/1000000</f>
        <v>0</v>
      </c>
      <c r="D125" s="43">
        <f>SUMIF('1. YTD RFQ &amp; Awarded'!$I:$I,'2. YTD RFQ &amp; Awarded (Summary)'!$B125&amp;D$21,'1. YTD RFQ &amp; Awarded'!$Y:$Y)/1000000</f>
        <v>0</v>
      </c>
      <c r="E125" s="43">
        <f>SUMIF('1. YTD RFQ &amp; Awarded'!$I:$I,'2. YTD RFQ &amp; Awarded (Summary)'!$B125&amp;E$21,'1. YTD RFQ &amp; Awarded'!$Y:$Y)/1000000</f>
        <v>0</v>
      </c>
      <c r="F125" s="43">
        <f>SUMIF('1. YTD RFQ &amp; Awarded'!$I:$I,'2. YTD RFQ &amp; Awarded (Summary)'!$B125&amp;F$21,'1. YTD RFQ &amp; Awarded'!$Y:$Y)/1000000</f>
        <v>0</v>
      </c>
      <c r="G125" s="43">
        <f>SUMIF('1. YTD RFQ &amp; Awarded'!$I:$I,'2. YTD RFQ &amp; Awarded (Summary)'!$B125&amp;G$21,'1. YTD RFQ &amp; Awarded'!$Y:$Y)/1000000</f>
        <v>0</v>
      </c>
      <c r="H125" s="43">
        <f>SUMIF('1. YTD RFQ &amp; Awarded'!$I:$I,'2. YTD RFQ &amp; Awarded (Summary)'!$B125&amp;H$21,'1. YTD RFQ &amp; Awarded'!$Y:$Y)/1000000</f>
        <v>0</v>
      </c>
      <c r="I125" s="43">
        <f>SUMIF('1. YTD RFQ &amp; Awarded'!$I:$I,'2. YTD RFQ &amp; Awarded (Summary)'!$B125&amp;I$21,'1. YTD RFQ &amp; Awarded'!$Y:$Y)/1000000</f>
        <v>0</v>
      </c>
      <c r="J125" s="43">
        <f>SUMIF('1. YTD RFQ &amp; Awarded'!$I:$I,'2. YTD RFQ &amp; Awarded (Summary)'!$B125&amp;J$21,'1. YTD RFQ &amp; Awarded'!$Y:$Y)/1000000</f>
        <v>0</v>
      </c>
      <c r="K125" s="43">
        <f>SUMIF('1. YTD RFQ &amp; Awarded'!$I:$I,'2. YTD RFQ &amp; Awarded (Summary)'!$B125&amp;K$21,'1. YTD RFQ &amp; Awarded'!$Y:$Y)/1000000</f>
        <v>0</v>
      </c>
      <c r="L125" s="43">
        <f>SUMIF('1. YTD RFQ &amp; Awarded'!$I:$I,'2. YTD RFQ &amp; Awarded (Summary)'!$B125&amp;L$21,'1. YTD RFQ &amp; Awarded'!$Y:$Y)/1000000</f>
        <v>0</v>
      </c>
      <c r="M125" s="43">
        <f>SUMIF('1. YTD RFQ &amp; Awarded'!$I:$I,'2. YTD RFQ &amp; Awarded (Summary)'!$B125&amp;M$21,'1. YTD RFQ &amp; Awarded'!$Y:$Y)/1000000</f>
        <v>0</v>
      </c>
      <c r="N125" s="43">
        <f>SUMIF('1. YTD RFQ &amp; Awarded'!$I:$I,'2. YTD RFQ &amp; Awarded (Summary)'!$B125&amp;N$21,'1. YTD RFQ &amp; Awarded'!$Y:$Y)/1000000</f>
        <v>0</v>
      </c>
      <c r="O125" s="44">
        <f t="shared" si="15"/>
        <v>0</v>
      </c>
      <c r="P125" s="18" t="str">
        <f t="shared" si="16"/>
        <v>SCIENTIFIC AND TEST</v>
      </c>
      <c r="R125" s="41"/>
    </row>
    <row r="126" spans="2:18">
      <c r="B126" s="50" t="s">
        <v>75</v>
      </c>
      <c r="C126" s="43">
        <f>SUMIF('1. YTD RFQ &amp; Awarded'!$I:$I,'2. YTD RFQ &amp; Awarded (Summary)'!$B126&amp;C$21,'1. YTD RFQ &amp; Awarded'!$Y:$Y)/1000000</f>
        <v>0</v>
      </c>
      <c r="D126" s="43">
        <f>SUMIF('1. YTD RFQ &amp; Awarded'!$I:$I,'2. YTD RFQ &amp; Awarded (Summary)'!$B126&amp;D$21,'1. YTD RFQ &amp; Awarded'!$Y:$Y)/1000000</f>
        <v>0</v>
      </c>
      <c r="E126" s="43">
        <f>SUMIF('1. YTD RFQ &amp; Awarded'!$I:$I,'2. YTD RFQ &amp; Awarded (Summary)'!$B126&amp;E$21,'1. YTD RFQ &amp; Awarded'!$Y:$Y)/1000000</f>
        <v>0</v>
      </c>
      <c r="F126" s="43">
        <f>SUMIF('1. YTD RFQ &amp; Awarded'!$I:$I,'2. YTD RFQ &amp; Awarded (Summary)'!$B126&amp;F$21,'1. YTD RFQ &amp; Awarded'!$Y:$Y)/1000000</f>
        <v>0</v>
      </c>
      <c r="G126" s="43">
        <f>SUMIF('1. YTD RFQ &amp; Awarded'!$I:$I,'2. YTD RFQ &amp; Awarded (Summary)'!$B126&amp;G$21,'1. YTD RFQ &amp; Awarded'!$Y:$Y)/1000000</f>
        <v>0</v>
      </c>
      <c r="H126" s="43">
        <f>SUMIF('1. YTD RFQ &amp; Awarded'!$I:$I,'2. YTD RFQ &amp; Awarded (Summary)'!$B126&amp;H$21,'1. YTD RFQ &amp; Awarded'!$Y:$Y)/1000000</f>
        <v>0</v>
      </c>
      <c r="I126" s="43">
        <f>SUMIF('1. YTD RFQ &amp; Awarded'!$I:$I,'2. YTD RFQ &amp; Awarded (Summary)'!$B126&amp;I$21,'1. YTD RFQ &amp; Awarded'!$Y:$Y)/1000000</f>
        <v>0</v>
      </c>
      <c r="J126" s="43">
        <f>SUMIF('1. YTD RFQ &amp; Awarded'!$I:$I,'2. YTD RFQ &amp; Awarded (Summary)'!$B126&amp;J$21,'1. YTD RFQ &amp; Awarded'!$Y:$Y)/1000000</f>
        <v>0</v>
      </c>
      <c r="K126" s="43">
        <f>SUMIF('1. YTD RFQ &amp; Awarded'!$I:$I,'2. YTD RFQ &amp; Awarded (Summary)'!$B126&amp;K$21,'1. YTD RFQ &amp; Awarded'!$Y:$Y)/1000000</f>
        <v>0</v>
      </c>
      <c r="L126" s="43">
        <f>SUMIF('1. YTD RFQ &amp; Awarded'!$I:$I,'2. YTD RFQ &amp; Awarded (Summary)'!$B126&amp;L$21,'1. YTD RFQ &amp; Awarded'!$Y:$Y)/1000000</f>
        <v>0</v>
      </c>
      <c r="M126" s="43">
        <f>SUMIF('1. YTD RFQ &amp; Awarded'!$I:$I,'2. YTD RFQ &amp; Awarded (Summary)'!$B126&amp;M$21,'1. YTD RFQ &amp; Awarded'!$Y:$Y)/1000000</f>
        <v>0</v>
      </c>
      <c r="N126" s="43">
        <f>SUMIF('1. YTD RFQ &amp; Awarded'!$I:$I,'2. YTD RFQ &amp; Awarded (Summary)'!$B126&amp;N$21,'1. YTD RFQ &amp; Awarded'!$Y:$Y)/1000000</f>
        <v>0</v>
      </c>
      <c r="O126" s="44">
        <f t="shared" si="15"/>
        <v>0</v>
      </c>
      <c r="P126" s="18" t="str">
        <f t="shared" si="16"/>
        <v>MOBILE DEVICES</v>
      </c>
      <c r="R126" s="41"/>
    </row>
    <row r="127" spans="2:18">
      <c r="B127" s="50" t="s">
        <v>76</v>
      </c>
      <c r="C127" s="43">
        <f>SUMIF('1. YTD RFQ &amp; Awarded'!$I:$I,'2. YTD RFQ &amp; Awarded (Summary)'!$B127&amp;C$21,'1. YTD RFQ &amp; Awarded'!$Y:$Y)/1000000</f>
        <v>0</v>
      </c>
      <c r="D127" s="43">
        <f>SUMIF('1. YTD RFQ &amp; Awarded'!$I:$I,'2. YTD RFQ &amp; Awarded (Summary)'!$B127&amp;D$21,'1. YTD RFQ &amp; Awarded'!$Y:$Y)/1000000</f>
        <v>0</v>
      </c>
      <c r="E127" s="43">
        <f>SUMIF('1. YTD RFQ &amp; Awarded'!$I:$I,'2. YTD RFQ &amp; Awarded (Summary)'!$B127&amp;E$21,'1. YTD RFQ &amp; Awarded'!$Y:$Y)/1000000</f>
        <v>0</v>
      </c>
      <c r="F127" s="43">
        <f>SUMIF('1. YTD RFQ &amp; Awarded'!$I:$I,'2. YTD RFQ &amp; Awarded (Summary)'!$B127&amp;F$21,'1. YTD RFQ &amp; Awarded'!$Y:$Y)/1000000</f>
        <v>0</v>
      </c>
      <c r="G127" s="43">
        <f>SUMIF('1. YTD RFQ &amp; Awarded'!$I:$I,'2. YTD RFQ &amp; Awarded (Summary)'!$B127&amp;G$21,'1. YTD RFQ &amp; Awarded'!$Y:$Y)/1000000</f>
        <v>0</v>
      </c>
      <c r="H127" s="43">
        <f>SUMIF('1. YTD RFQ &amp; Awarded'!$I:$I,'2. YTD RFQ &amp; Awarded (Summary)'!$B127&amp;H$21,'1. YTD RFQ &amp; Awarded'!$Y:$Y)/1000000</f>
        <v>0</v>
      </c>
      <c r="I127" s="43">
        <f>SUMIF('1. YTD RFQ &amp; Awarded'!$I:$I,'2. YTD RFQ &amp; Awarded (Summary)'!$B127&amp;I$21,'1. YTD RFQ &amp; Awarded'!$Y:$Y)/1000000</f>
        <v>0</v>
      </c>
      <c r="J127" s="43">
        <f>SUMIF('1. YTD RFQ &amp; Awarded'!$I:$I,'2. YTD RFQ &amp; Awarded (Summary)'!$B127&amp;J$21,'1. YTD RFQ &amp; Awarded'!$Y:$Y)/1000000</f>
        <v>0</v>
      </c>
      <c r="K127" s="43">
        <f>SUMIF('1. YTD RFQ &amp; Awarded'!$I:$I,'2. YTD RFQ &amp; Awarded (Summary)'!$B127&amp;K$21,'1. YTD RFQ &amp; Awarded'!$Y:$Y)/1000000</f>
        <v>0</v>
      </c>
      <c r="L127" s="43">
        <f>SUMIF('1. YTD RFQ &amp; Awarded'!$I:$I,'2. YTD RFQ &amp; Awarded (Summary)'!$B127&amp;L$21,'1. YTD RFQ &amp; Awarded'!$Y:$Y)/1000000</f>
        <v>0</v>
      </c>
      <c r="M127" s="43">
        <f>SUMIF('1. YTD RFQ &amp; Awarded'!$I:$I,'2. YTD RFQ &amp; Awarded (Summary)'!$B127&amp;M$21,'1. YTD RFQ &amp; Awarded'!$Y:$Y)/1000000</f>
        <v>0</v>
      </c>
      <c r="N127" s="43">
        <f>SUMIF('1. YTD RFQ &amp; Awarded'!$I:$I,'2. YTD RFQ &amp; Awarded (Summary)'!$B127&amp;N$21,'1. YTD RFQ &amp; Awarded'!$Y:$Y)/1000000</f>
        <v>0</v>
      </c>
      <c r="O127" s="44">
        <f t="shared" si="15"/>
        <v>0</v>
      </c>
      <c r="P127" s="18" t="str">
        <f t="shared" si="16"/>
        <v>TELECOMMUNICATION DEVICES</v>
      </c>
      <c r="R127" s="41"/>
    </row>
    <row r="128" spans="2:18">
      <c r="B128" s="51" t="s">
        <v>77</v>
      </c>
      <c r="C128" s="43">
        <f>SUMIF('1. YTD RFQ &amp; Awarded'!$I:$I,'2. YTD RFQ &amp; Awarded (Summary)'!$B128&amp;C$21,'1. YTD RFQ &amp; Awarded'!$Y:$Y)/1000000</f>
        <v>0</v>
      </c>
      <c r="D128" s="43">
        <f>SUMIF('1. YTD RFQ &amp; Awarded'!$I:$I,'2. YTD RFQ &amp; Awarded (Summary)'!$B128&amp;D$21,'1. YTD RFQ &amp; Awarded'!$Y:$Y)/1000000</f>
        <v>0</v>
      </c>
      <c r="E128" s="43">
        <f>SUMIF('1. YTD RFQ &amp; Awarded'!$I:$I,'2. YTD RFQ &amp; Awarded (Summary)'!$B128&amp;E$21,'1. YTD RFQ &amp; Awarded'!$Y:$Y)/1000000</f>
        <v>0</v>
      </c>
      <c r="F128" s="43">
        <f>SUMIF('1. YTD RFQ &amp; Awarded'!$I:$I,'2. YTD RFQ &amp; Awarded (Summary)'!$B128&amp;F$21,'1. YTD RFQ &amp; Awarded'!$Y:$Y)/1000000</f>
        <v>0</v>
      </c>
      <c r="G128" s="43">
        <f>SUMIF('1. YTD RFQ &amp; Awarded'!$I:$I,'2. YTD RFQ &amp; Awarded (Summary)'!$B128&amp;G$21,'1. YTD RFQ &amp; Awarded'!$Y:$Y)/1000000</f>
        <v>0</v>
      </c>
      <c r="H128" s="43">
        <f>SUMIF('1. YTD RFQ &amp; Awarded'!$I:$I,'2. YTD RFQ &amp; Awarded (Summary)'!$B128&amp;H$21,'1. YTD RFQ &amp; Awarded'!$Y:$Y)/1000000</f>
        <v>0</v>
      </c>
      <c r="I128" s="43">
        <f>SUMIF('1. YTD RFQ &amp; Awarded'!$I:$I,'2. YTD RFQ &amp; Awarded (Summary)'!$B128&amp;I$21,'1. YTD RFQ &amp; Awarded'!$Y:$Y)/1000000</f>
        <v>0</v>
      </c>
      <c r="J128" s="43">
        <f>SUMIF('1. YTD RFQ &amp; Awarded'!$I:$I,'2. YTD RFQ &amp; Awarded (Summary)'!$B128&amp;J$21,'1. YTD RFQ &amp; Awarded'!$Y:$Y)/1000000</f>
        <v>0</v>
      </c>
      <c r="K128" s="43">
        <f>SUMIF('1. YTD RFQ &amp; Awarded'!$I:$I,'2. YTD RFQ &amp; Awarded (Summary)'!$B128&amp;K$21,'1. YTD RFQ &amp; Awarded'!$Y:$Y)/1000000</f>
        <v>0</v>
      </c>
      <c r="L128" s="43">
        <f>SUMIF('1. YTD RFQ &amp; Awarded'!$I:$I,'2. YTD RFQ &amp; Awarded (Summary)'!$B128&amp;L$21,'1. YTD RFQ &amp; Awarded'!$Y:$Y)/1000000</f>
        <v>0</v>
      </c>
      <c r="M128" s="43">
        <f>SUMIF('1. YTD RFQ &amp; Awarded'!$I:$I,'2. YTD RFQ &amp; Awarded (Summary)'!$B128&amp;M$21,'1. YTD RFQ &amp; Awarded'!$Y:$Y)/1000000</f>
        <v>0</v>
      </c>
      <c r="N128" s="43">
        <f>SUMIF('1. YTD RFQ &amp; Awarded'!$I:$I,'2. YTD RFQ &amp; Awarded (Summary)'!$B128&amp;N$21,'1. YTD RFQ &amp; Awarded'!$Y:$Y)/1000000</f>
        <v>0</v>
      </c>
      <c r="O128" s="44">
        <f t="shared" si="15"/>
        <v>0</v>
      </c>
      <c r="P128" s="18" t="str">
        <f t="shared" si="16"/>
        <v>OTHERS DEVICES &amp; EQUIPMENT</v>
      </c>
      <c r="R128" s="41"/>
    </row>
    <row r="129" spans="2:18" ht="15" thickBot="1">
      <c r="B129" s="51" t="s">
        <v>78</v>
      </c>
      <c r="C129" s="43">
        <f>SUMIF('1. YTD RFQ &amp; Awarded'!$I:$I,'2. YTD RFQ &amp; Awarded (Summary)'!$B129&amp;C$21,'1. YTD RFQ &amp; Awarded'!$Y:$Y)/1000000</f>
        <v>0</v>
      </c>
      <c r="D129" s="43">
        <f>SUMIF('1. YTD RFQ &amp; Awarded'!$I:$I,'2. YTD RFQ &amp; Awarded (Summary)'!$B129&amp;D$21,'1. YTD RFQ &amp; Awarded'!$Y:$Y)/1000000</f>
        <v>0</v>
      </c>
      <c r="E129" s="43">
        <f>SUMIF('1. YTD RFQ &amp; Awarded'!$I:$I,'2. YTD RFQ &amp; Awarded (Summary)'!$B129&amp;E$21,'1. YTD RFQ &amp; Awarded'!$Y:$Y)/1000000</f>
        <v>0</v>
      </c>
      <c r="F129" s="43">
        <f>SUMIF('1. YTD RFQ &amp; Awarded'!$I:$I,'2. YTD RFQ &amp; Awarded (Summary)'!$B129&amp;F$21,'1. YTD RFQ &amp; Awarded'!$Y:$Y)/1000000</f>
        <v>0</v>
      </c>
      <c r="G129" s="43">
        <f>SUMIF('1. YTD RFQ &amp; Awarded'!$I:$I,'2. YTD RFQ &amp; Awarded (Summary)'!$B129&amp;G$21,'1. YTD RFQ &amp; Awarded'!$Y:$Y)/1000000</f>
        <v>0</v>
      </c>
      <c r="H129" s="43">
        <f>SUMIF('1. YTD RFQ &amp; Awarded'!$I:$I,'2. YTD RFQ &amp; Awarded (Summary)'!$B129&amp;H$21,'1. YTD RFQ &amp; Awarded'!$Y:$Y)/1000000</f>
        <v>0</v>
      </c>
      <c r="I129" s="43">
        <f>SUMIF('1. YTD RFQ &amp; Awarded'!$I:$I,'2. YTD RFQ &amp; Awarded (Summary)'!$B129&amp;I$21,'1. YTD RFQ &amp; Awarded'!$Y:$Y)/1000000</f>
        <v>0</v>
      </c>
      <c r="J129" s="43">
        <f>SUMIF('1. YTD RFQ &amp; Awarded'!$I:$I,'2. YTD RFQ &amp; Awarded (Summary)'!$B129&amp;J$21,'1. YTD RFQ &amp; Awarded'!$Y:$Y)/1000000</f>
        <v>0</v>
      </c>
      <c r="K129" s="43">
        <f>SUMIF('1. YTD RFQ &amp; Awarded'!$I:$I,'2. YTD RFQ &amp; Awarded (Summary)'!$B129&amp;K$21,'1. YTD RFQ &amp; Awarded'!$Y:$Y)/1000000</f>
        <v>0</v>
      </c>
      <c r="L129" s="43">
        <f>SUMIF('1. YTD RFQ &amp; Awarded'!$I:$I,'2. YTD RFQ &amp; Awarded (Summary)'!$B129&amp;L$21,'1. YTD RFQ &amp; Awarded'!$Y:$Y)/1000000</f>
        <v>0</v>
      </c>
      <c r="M129" s="43">
        <f>SUMIF('1. YTD RFQ &amp; Awarded'!$I:$I,'2. YTD RFQ &amp; Awarded (Summary)'!$B129&amp;M$21,'1. YTD RFQ &amp; Awarded'!$Y:$Y)/1000000</f>
        <v>0</v>
      </c>
      <c r="N129" s="43">
        <f>SUMIF('1. YTD RFQ &amp; Awarded'!$I:$I,'2. YTD RFQ &amp; Awarded (Summary)'!$B129&amp;N$21,'1. YTD RFQ &amp; Awarded'!$Y:$Y)/1000000</f>
        <v>0</v>
      </c>
      <c r="O129" s="53">
        <f t="shared" si="15"/>
        <v>0</v>
      </c>
      <c r="P129" s="18" t="str">
        <f t="shared" si="16"/>
        <v>AEROSPACE</v>
      </c>
      <c r="R129" s="41"/>
    </row>
    <row r="130" spans="2:18" ht="18" customHeight="1" thickBot="1">
      <c r="B130" s="54" t="s">
        <v>46</v>
      </c>
      <c r="C130" s="55">
        <f t="shared" ref="C130:O130" si="17">SUM(C112:C129)</f>
        <v>0</v>
      </c>
      <c r="D130" s="55">
        <f t="shared" si="17"/>
        <v>0</v>
      </c>
      <c r="E130" s="55">
        <f t="shared" si="17"/>
        <v>0</v>
      </c>
      <c r="F130" s="55">
        <f t="shared" si="17"/>
        <v>0</v>
      </c>
      <c r="G130" s="55">
        <f t="shared" si="17"/>
        <v>0</v>
      </c>
      <c r="H130" s="55">
        <f t="shared" si="17"/>
        <v>0</v>
      </c>
      <c r="I130" s="55">
        <f t="shared" si="17"/>
        <v>0</v>
      </c>
      <c r="J130" s="55">
        <f t="shared" si="17"/>
        <v>0</v>
      </c>
      <c r="K130" s="55">
        <f t="shared" si="17"/>
        <v>0</v>
      </c>
      <c r="L130" s="55">
        <f t="shared" si="17"/>
        <v>0</v>
      </c>
      <c r="M130" s="55">
        <f t="shared" si="17"/>
        <v>0</v>
      </c>
      <c r="N130" s="55">
        <f t="shared" si="17"/>
        <v>0</v>
      </c>
      <c r="O130" s="56">
        <f t="shared" si="17"/>
        <v>0</v>
      </c>
      <c r="R130" s="41"/>
    </row>
    <row r="131" spans="2:18" ht="15" thickBot="1"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8"/>
      <c r="N131" s="3"/>
      <c r="R131" s="41"/>
    </row>
    <row r="132" spans="2:18" ht="25.5" customHeight="1" thickBot="1">
      <c r="B132" s="59" t="s">
        <v>79</v>
      </c>
      <c r="C132" s="60" t="s">
        <v>49</v>
      </c>
      <c r="D132" s="60" t="s">
        <v>50</v>
      </c>
      <c r="E132" s="60" t="s">
        <v>51</v>
      </c>
      <c r="F132" s="60" t="s">
        <v>52</v>
      </c>
      <c r="G132" s="60" t="s">
        <v>53</v>
      </c>
      <c r="H132" s="60" t="s">
        <v>54</v>
      </c>
      <c r="I132" s="60" t="s">
        <v>55</v>
      </c>
      <c r="J132" s="60" t="s">
        <v>56</v>
      </c>
      <c r="K132" s="60" t="s">
        <v>57</v>
      </c>
      <c r="L132" s="60" t="s">
        <v>58</v>
      </c>
      <c r="M132" s="60" t="s">
        <v>59</v>
      </c>
      <c r="N132" s="60" t="s">
        <v>60</v>
      </c>
      <c r="O132" s="61" t="s">
        <v>46</v>
      </c>
    </row>
    <row r="133" spans="2:18">
      <c r="B133" s="48" t="s">
        <v>61</v>
      </c>
      <c r="C133" s="43">
        <f>SUMIF('1. YTD RFQ &amp; Awarded'!$I:$I,'2. YTD RFQ &amp; Awarded (Summary)'!$B133&amp;C$21,'1. YTD RFQ &amp; Awarded'!$AB:$AB)/1000000</f>
        <v>0</v>
      </c>
      <c r="D133" s="43">
        <f>SUMIF('1. YTD RFQ &amp; Awarded'!$I:$I,'2. YTD RFQ &amp; Awarded (Summary)'!$B133&amp;D$21,'1. YTD RFQ &amp; Awarded'!$AB:$AB)/1000000</f>
        <v>0</v>
      </c>
      <c r="E133" s="43">
        <f>SUMIF('1. YTD RFQ &amp; Awarded'!$I:$I,'2. YTD RFQ &amp; Awarded (Summary)'!$B133&amp;E$21,'1. YTD RFQ &amp; Awarded'!$AB:$AB)/1000000</f>
        <v>0</v>
      </c>
      <c r="F133" s="43">
        <f>SUMIF('1. YTD RFQ &amp; Awarded'!$I:$I,'2. YTD RFQ &amp; Awarded (Summary)'!$B133&amp;F$21,'1. YTD RFQ &amp; Awarded'!$AB:$AB)/1000000</f>
        <v>0</v>
      </c>
      <c r="G133" s="43">
        <f>SUMIF('1. YTD RFQ &amp; Awarded'!$I:$I,'2. YTD RFQ &amp; Awarded (Summary)'!$B133&amp;G$21,'1. YTD RFQ &amp; Awarded'!$AB:$AB)/1000000</f>
        <v>0</v>
      </c>
      <c r="H133" s="43">
        <f>SUMIF('1. YTD RFQ &amp; Awarded'!$I:$I,'2. YTD RFQ &amp; Awarded (Summary)'!$B133&amp;H$21,'1. YTD RFQ &amp; Awarded'!$AB:$AB)/1000000</f>
        <v>0</v>
      </c>
      <c r="I133" s="43">
        <f>SUMIF('1. YTD RFQ &amp; Awarded'!$I:$I,'2. YTD RFQ &amp; Awarded (Summary)'!$B133&amp;I$21,'1. YTD RFQ &amp; Awarded'!$AB:$AB)/1000000</f>
        <v>0</v>
      </c>
      <c r="J133" s="43">
        <f>SUMIF('1. YTD RFQ &amp; Awarded'!$I:$I,'2. YTD RFQ &amp; Awarded (Summary)'!$B133&amp;J$21,'1. YTD RFQ &amp; Awarded'!$AB:$AB)/1000000</f>
        <v>0</v>
      </c>
      <c r="K133" s="43">
        <f>SUMIF('1. YTD RFQ &amp; Awarded'!$I:$I,'2. YTD RFQ &amp; Awarded (Summary)'!$B133&amp;K$21,'1. YTD RFQ &amp; Awarded'!$AB:$AB)/1000000</f>
        <v>0</v>
      </c>
      <c r="L133" s="43">
        <f>SUMIF('1. YTD RFQ &amp; Awarded'!$I:$I,'2. YTD RFQ &amp; Awarded (Summary)'!$B133&amp;L$21,'1. YTD RFQ &amp; Awarded'!$AB:$AB)/1000000</f>
        <v>0</v>
      </c>
      <c r="M133" s="43">
        <f>SUMIF('1. YTD RFQ &amp; Awarded'!$I:$I,'2. YTD RFQ &amp; Awarded (Summary)'!$B133&amp;M$21,'1. YTD RFQ &amp; Awarded'!$AB:$AB)/1000000</f>
        <v>0</v>
      </c>
      <c r="N133" s="43">
        <f>SUMIF('1. YTD RFQ &amp; Awarded'!$I:$I,'2. YTD RFQ &amp; Awarded (Summary)'!$B133&amp;N$21,'1. YTD RFQ &amp; Awarded'!$AB:$AB)/1000000</f>
        <v>0</v>
      </c>
      <c r="O133" s="40">
        <f>SUM(C133:N133)</f>
        <v>0</v>
      </c>
      <c r="P133" s="18" t="str">
        <f>B133</f>
        <v>AUTOMOTIVE</v>
      </c>
    </row>
    <row r="134" spans="2:18">
      <c r="B134" s="42" t="s">
        <v>62</v>
      </c>
      <c r="C134" s="43">
        <f>SUMIF('1. YTD RFQ &amp; Awarded'!$I:$I,'2. YTD RFQ &amp; Awarded (Summary)'!$B134&amp;C$21,'1. YTD RFQ &amp; Awarded'!$AB:$AB)/1000000</f>
        <v>0</v>
      </c>
      <c r="D134" s="43">
        <f>SUMIF('1. YTD RFQ &amp; Awarded'!$I:$I,'2. YTD RFQ &amp; Awarded (Summary)'!$B134&amp;D$21,'1. YTD RFQ &amp; Awarded'!$AB:$AB)/1000000</f>
        <v>0</v>
      </c>
      <c r="E134" s="43">
        <f>SUMIF('1. YTD RFQ &amp; Awarded'!$I:$I,'2. YTD RFQ &amp; Awarded (Summary)'!$B134&amp;E$21,'1. YTD RFQ &amp; Awarded'!$AB:$AB)/1000000</f>
        <v>0</v>
      </c>
      <c r="F134" s="43">
        <f>SUMIF('1. YTD RFQ &amp; Awarded'!$I:$I,'2. YTD RFQ &amp; Awarded (Summary)'!$B134&amp;F$21,'1. YTD RFQ &amp; Awarded'!$AB:$AB)/1000000</f>
        <v>0</v>
      </c>
      <c r="G134" s="43">
        <f>SUMIF('1. YTD RFQ &amp; Awarded'!$I:$I,'2. YTD RFQ &amp; Awarded (Summary)'!$B134&amp;G$21,'1. YTD RFQ &amp; Awarded'!$AB:$AB)/1000000</f>
        <v>0</v>
      </c>
      <c r="H134" s="43">
        <f>SUMIF('1. YTD RFQ &amp; Awarded'!$I:$I,'2. YTD RFQ &amp; Awarded (Summary)'!$B134&amp;H$21,'1. YTD RFQ &amp; Awarded'!$AB:$AB)/1000000</f>
        <v>0</v>
      </c>
      <c r="I134" s="43">
        <f>SUMIF('1. YTD RFQ &amp; Awarded'!$I:$I,'2. YTD RFQ &amp; Awarded (Summary)'!$B134&amp;I$21,'1. YTD RFQ &amp; Awarded'!$AB:$AB)/1000000</f>
        <v>0</v>
      </c>
      <c r="J134" s="43">
        <f>SUMIF('1. YTD RFQ &amp; Awarded'!$I:$I,'2. YTD RFQ &amp; Awarded (Summary)'!$B134&amp;J$21,'1. YTD RFQ &amp; Awarded'!$AB:$AB)/1000000</f>
        <v>0</v>
      </c>
      <c r="K134" s="43">
        <f>SUMIF('1. YTD RFQ &amp; Awarded'!$I:$I,'2. YTD RFQ &amp; Awarded (Summary)'!$B134&amp;K$21,'1. YTD RFQ &amp; Awarded'!$AB:$AB)/1000000</f>
        <v>0</v>
      </c>
      <c r="L134" s="43">
        <f>SUMIF('1. YTD RFQ &amp; Awarded'!$I:$I,'2. YTD RFQ &amp; Awarded (Summary)'!$B134&amp;L$21,'1. YTD RFQ &amp; Awarded'!$AB:$AB)/1000000</f>
        <v>0</v>
      </c>
      <c r="M134" s="43">
        <f>SUMIF('1. YTD RFQ &amp; Awarded'!$I:$I,'2. YTD RFQ &amp; Awarded (Summary)'!$B134&amp;M$21,'1. YTD RFQ &amp; Awarded'!$AB:$AB)/1000000</f>
        <v>0</v>
      </c>
      <c r="N134" s="43">
        <f>SUMIF('1. YTD RFQ &amp; Awarded'!$I:$I,'2. YTD RFQ &amp; Awarded (Summary)'!$B134&amp;N$21,'1. YTD RFQ &amp; Awarded'!$AB:$AB)/1000000</f>
        <v>0</v>
      </c>
      <c r="O134" s="44">
        <f t="shared" ref="O134:O150" si="18">SUM(C134:N134)</f>
        <v>0</v>
      </c>
      <c r="P134" s="18" t="str">
        <f t="shared" ref="P134:P150" si="19">B134</f>
        <v>ENTERPRISE SERVER</v>
      </c>
      <c r="R134" s="41"/>
    </row>
    <row r="135" spans="2:18">
      <c r="B135" s="42" t="s">
        <v>63</v>
      </c>
      <c r="C135" s="43">
        <f>SUMIF('1. YTD RFQ &amp; Awarded'!$I:$I,'2. YTD RFQ &amp; Awarded (Summary)'!$B135&amp;C$21,'1. YTD RFQ &amp; Awarded'!$AB:$AB)/1000000</f>
        <v>0</v>
      </c>
      <c r="D135" s="43">
        <f>SUMIF('1. YTD RFQ &amp; Awarded'!$I:$I,'2. YTD RFQ &amp; Awarded (Summary)'!$B135&amp;D$21,'1. YTD RFQ &amp; Awarded'!$AB:$AB)/1000000</f>
        <v>0</v>
      </c>
      <c r="E135" s="43">
        <f>SUMIF('1. YTD RFQ &amp; Awarded'!$I:$I,'2. YTD RFQ &amp; Awarded (Summary)'!$B135&amp;E$21,'1. YTD RFQ &amp; Awarded'!$AB:$AB)/1000000</f>
        <v>0</v>
      </c>
      <c r="F135" s="43">
        <f>SUMIF('1. YTD RFQ &amp; Awarded'!$I:$I,'2. YTD RFQ &amp; Awarded (Summary)'!$B135&amp;F$21,'1. YTD RFQ &amp; Awarded'!$AB:$AB)/1000000</f>
        <v>0</v>
      </c>
      <c r="G135" s="43">
        <f>SUMIF('1. YTD RFQ &amp; Awarded'!$I:$I,'2. YTD RFQ &amp; Awarded (Summary)'!$B135&amp;G$21,'1. YTD RFQ &amp; Awarded'!$AB:$AB)/1000000</f>
        <v>0</v>
      </c>
      <c r="H135" s="43">
        <f>SUMIF('1. YTD RFQ &amp; Awarded'!$I:$I,'2. YTD RFQ &amp; Awarded (Summary)'!$B135&amp;H$21,'1. YTD RFQ &amp; Awarded'!$AB:$AB)/1000000</f>
        <v>0</v>
      </c>
      <c r="I135" s="43">
        <f>SUMIF('1. YTD RFQ &amp; Awarded'!$I:$I,'2. YTD RFQ &amp; Awarded (Summary)'!$B135&amp;I$21,'1. YTD RFQ &amp; Awarded'!$AB:$AB)/1000000</f>
        <v>0</v>
      </c>
      <c r="J135" s="43">
        <f>SUMIF('1. YTD RFQ &amp; Awarded'!$I:$I,'2. YTD RFQ &amp; Awarded (Summary)'!$B135&amp;J$21,'1. YTD RFQ &amp; Awarded'!$AB:$AB)/1000000</f>
        <v>0</v>
      </c>
      <c r="K135" s="43">
        <f>SUMIF('1. YTD RFQ &amp; Awarded'!$I:$I,'2. YTD RFQ &amp; Awarded (Summary)'!$B135&amp;K$21,'1. YTD RFQ &amp; Awarded'!$AB:$AB)/1000000</f>
        <v>0</v>
      </c>
      <c r="L135" s="43">
        <f>SUMIF('1. YTD RFQ &amp; Awarded'!$I:$I,'2. YTD RFQ &amp; Awarded (Summary)'!$B135&amp;L$21,'1. YTD RFQ &amp; Awarded'!$AB:$AB)/1000000</f>
        <v>0</v>
      </c>
      <c r="M135" s="43">
        <f>SUMIF('1. YTD RFQ &amp; Awarded'!$I:$I,'2. YTD RFQ &amp; Awarded (Summary)'!$B135&amp;M$21,'1. YTD RFQ &amp; Awarded'!$AB:$AB)/1000000</f>
        <v>0</v>
      </c>
      <c r="N135" s="43">
        <f>SUMIF('1. YTD RFQ &amp; Awarded'!$I:$I,'2. YTD RFQ &amp; Awarded (Summary)'!$B135&amp;N$21,'1. YTD RFQ &amp; Awarded'!$AB:$AB)/1000000</f>
        <v>0</v>
      </c>
      <c r="O135" s="44">
        <f t="shared" si="18"/>
        <v>0</v>
      </c>
      <c r="P135" s="18" t="str">
        <f t="shared" si="19"/>
        <v>COMPUTER PRODUCT ASSEMBLY</v>
      </c>
      <c r="R135" s="41"/>
    </row>
    <row r="136" spans="2:18" ht="15" customHeight="1">
      <c r="B136" s="42" t="s">
        <v>64</v>
      </c>
      <c r="C136" s="43">
        <f>SUMIF('1. YTD RFQ &amp; Awarded'!$I:$I,'2. YTD RFQ &amp; Awarded (Summary)'!$B136&amp;C$21,'1. YTD RFQ &amp; Awarded'!$AB:$AB)/1000000</f>
        <v>0</v>
      </c>
      <c r="D136" s="43">
        <f>SUMIF('1. YTD RFQ &amp; Awarded'!$I:$I,'2. YTD RFQ &amp; Awarded (Summary)'!$B136&amp;D$21,'1. YTD RFQ &amp; Awarded'!$AB:$AB)/1000000</f>
        <v>0</v>
      </c>
      <c r="E136" s="43">
        <f>SUMIF('1. YTD RFQ &amp; Awarded'!$I:$I,'2. YTD RFQ &amp; Awarded (Summary)'!$B136&amp;E$21,'1. YTD RFQ &amp; Awarded'!$AB:$AB)/1000000</f>
        <v>0</v>
      </c>
      <c r="F136" s="43">
        <f>SUMIF('1. YTD RFQ &amp; Awarded'!$I:$I,'2. YTD RFQ &amp; Awarded (Summary)'!$B136&amp;F$21,'1. YTD RFQ &amp; Awarded'!$AB:$AB)/1000000</f>
        <v>0</v>
      </c>
      <c r="G136" s="43">
        <f>SUMIF('1. YTD RFQ &amp; Awarded'!$I:$I,'2. YTD RFQ &amp; Awarded (Summary)'!$B136&amp;G$21,'1. YTD RFQ &amp; Awarded'!$AB:$AB)/1000000</f>
        <v>0</v>
      </c>
      <c r="H136" s="43">
        <f>SUMIF('1. YTD RFQ &amp; Awarded'!$I:$I,'2. YTD RFQ &amp; Awarded (Summary)'!$B136&amp;H$21,'1. YTD RFQ &amp; Awarded'!$AB:$AB)/1000000</f>
        <v>0</v>
      </c>
      <c r="I136" s="43">
        <f>SUMIF('1. YTD RFQ &amp; Awarded'!$I:$I,'2. YTD RFQ &amp; Awarded (Summary)'!$B136&amp;I$21,'1. YTD RFQ &amp; Awarded'!$AB:$AB)/1000000</f>
        <v>0</v>
      </c>
      <c r="J136" s="43">
        <f>SUMIF('1. YTD RFQ &amp; Awarded'!$I:$I,'2. YTD RFQ &amp; Awarded (Summary)'!$B136&amp;J$21,'1. YTD RFQ &amp; Awarded'!$AB:$AB)/1000000</f>
        <v>0</v>
      </c>
      <c r="K136" s="43">
        <f>SUMIF('1. YTD RFQ &amp; Awarded'!$I:$I,'2. YTD RFQ &amp; Awarded (Summary)'!$B136&amp;K$21,'1. YTD RFQ &amp; Awarded'!$AB:$AB)/1000000</f>
        <v>0</v>
      </c>
      <c r="L136" s="43">
        <f>SUMIF('1. YTD RFQ &amp; Awarded'!$I:$I,'2. YTD RFQ &amp; Awarded (Summary)'!$B136&amp;L$21,'1. YTD RFQ &amp; Awarded'!$AB:$AB)/1000000</f>
        <v>0</v>
      </c>
      <c r="M136" s="43">
        <f>SUMIF('1. YTD RFQ &amp; Awarded'!$I:$I,'2. YTD RFQ &amp; Awarded (Summary)'!$B136&amp;M$21,'1. YTD RFQ &amp; Awarded'!$AB:$AB)/1000000</f>
        <v>0</v>
      </c>
      <c r="N136" s="43">
        <f>SUMIF('1. YTD RFQ &amp; Awarded'!$I:$I,'2. YTD RFQ &amp; Awarded (Summary)'!$B136&amp;N$21,'1. YTD RFQ &amp; Awarded'!$AB:$AB)/1000000</f>
        <v>0</v>
      </c>
      <c r="O136" s="44">
        <f t="shared" si="18"/>
        <v>0</v>
      </c>
      <c r="P136" s="18" t="str">
        <f t="shared" si="19"/>
        <v>NETWORK DEVICES</v>
      </c>
      <c r="R136" s="41"/>
    </row>
    <row r="137" spans="2:18">
      <c r="B137" s="45" t="s">
        <v>65</v>
      </c>
      <c r="C137" s="43">
        <f>SUMIF('1. YTD RFQ &amp; Awarded'!$I:$I,'2. YTD RFQ &amp; Awarded (Summary)'!$B137&amp;C$21,'1. YTD RFQ &amp; Awarded'!$AB:$AB)/1000000</f>
        <v>0</v>
      </c>
      <c r="D137" s="43">
        <f>SUMIF('1. YTD RFQ &amp; Awarded'!$I:$I,'2. YTD RFQ &amp; Awarded (Summary)'!$B137&amp;D$21,'1. YTD RFQ &amp; Awarded'!$AB:$AB)/1000000</f>
        <v>0</v>
      </c>
      <c r="E137" s="43">
        <f>SUMIF('1. YTD RFQ &amp; Awarded'!$I:$I,'2. YTD RFQ &amp; Awarded (Summary)'!$B137&amp;E$21,'1. YTD RFQ &amp; Awarded'!$AB:$AB)/1000000</f>
        <v>0</v>
      </c>
      <c r="F137" s="43">
        <f>SUMIF('1. YTD RFQ &amp; Awarded'!$I:$I,'2. YTD RFQ &amp; Awarded (Summary)'!$B137&amp;F$21,'1. YTD RFQ &amp; Awarded'!$AB:$AB)/1000000</f>
        <v>0</v>
      </c>
      <c r="G137" s="43">
        <f>SUMIF('1. YTD RFQ &amp; Awarded'!$I:$I,'2. YTD RFQ &amp; Awarded (Summary)'!$B137&amp;G$21,'1. YTD RFQ &amp; Awarded'!$AB:$AB)/1000000</f>
        <v>0</v>
      </c>
      <c r="H137" s="43">
        <f>SUMIF('1. YTD RFQ &amp; Awarded'!$I:$I,'2. YTD RFQ &amp; Awarded (Summary)'!$B137&amp;H$21,'1. YTD RFQ &amp; Awarded'!$AB:$AB)/1000000</f>
        <v>0</v>
      </c>
      <c r="I137" s="43">
        <f>SUMIF('1. YTD RFQ &amp; Awarded'!$I:$I,'2. YTD RFQ &amp; Awarded (Summary)'!$B137&amp;I$21,'1. YTD RFQ &amp; Awarded'!$AB:$AB)/1000000</f>
        <v>0</v>
      </c>
      <c r="J137" s="43">
        <f>SUMIF('1. YTD RFQ &amp; Awarded'!$I:$I,'2. YTD RFQ &amp; Awarded (Summary)'!$B137&amp;J$21,'1. YTD RFQ &amp; Awarded'!$AB:$AB)/1000000</f>
        <v>0</v>
      </c>
      <c r="K137" s="43">
        <f>SUMIF('1. YTD RFQ &amp; Awarded'!$I:$I,'2. YTD RFQ &amp; Awarded (Summary)'!$B137&amp;K$21,'1. YTD RFQ &amp; Awarded'!$AB:$AB)/1000000</f>
        <v>0</v>
      </c>
      <c r="L137" s="43">
        <f>SUMIF('1. YTD RFQ &amp; Awarded'!$I:$I,'2. YTD RFQ &amp; Awarded (Summary)'!$B137&amp;L$21,'1. YTD RFQ &amp; Awarded'!$AB:$AB)/1000000</f>
        <v>0</v>
      </c>
      <c r="M137" s="43">
        <f>SUMIF('1. YTD RFQ &amp; Awarded'!$I:$I,'2. YTD RFQ &amp; Awarded (Summary)'!$B137&amp;M$21,'1. YTD RFQ &amp; Awarded'!$AB:$AB)/1000000</f>
        <v>0</v>
      </c>
      <c r="N137" s="43">
        <f>SUMIF('1. YTD RFQ &amp; Awarded'!$I:$I,'2. YTD RFQ &amp; Awarded (Summary)'!$B137&amp;N$21,'1. YTD RFQ &amp; Awarded'!$AB:$AB)/1000000</f>
        <v>0</v>
      </c>
      <c r="O137" s="44">
        <f t="shared" si="18"/>
        <v>0</v>
      </c>
      <c r="P137" s="18" t="str">
        <f t="shared" si="19"/>
        <v>AUDIO/VIDEO DEVICES</v>
      </c>
      <c r="R137" s="41"/>
    </row>
    <row r="138" spans="2:18" ht="15" customHeight="1">
      <c r="B138" s="45" t="s">
        <v>66</v>
      </c>
      <c r="C138" s="43">
        <f>SUMIF('1. YTD RFQ &amp; Awarded'!$I:$I,'2. YTD RFQ &amp; Awarded (Summary)'!$B138&amp;C$21,'1. YTD RFQ &amp; Awarded'!$AB:$AB)/1000000</f>
        <v>0</v>
      </c>
      <c r="D138" s="43">
        <f>SUMIF('1. YTD RFQ &amp; Awarded'!$I:$I,'2. YTD RFQ &amp; Awarded (Summary)'!$B138&amp;D$21,'1. YTD RFQ &amp; Awarded'!$AB:$AB)/1000000</f>
        <v>0</v>
      </c>
      <c r="E138" s="43">
        <f>SUMIF('1. YTD RFQ &amp; Awarded'!$I:$I,'2. YTD RFQ &amp; Awarded (Summary)'!$B138&amp;E$21,'1. YTD RFQ &amp; Awarded'!$AB:$AB)/1000000</f>
        <v>0</v>
      </c>
      <c r="F138" s="43">
        <f>SUMIF('1. YTD RFQ &amp; Awarded'!$I:$I,'2. YTD RFQ &amp; Awarded (Summary)'!$B138&amp;F$21,'1. YTD RFQ &amp; Awarded'!$AB:$AB)/1000000</f>
        <v>0</v>
      </c>
      <c r="G138" s="43">
        <f>SUMIF('1. YTD RFQ &amp; Awarded'!$I:$I,'2. YTD RFQ &amp; Awarded (Summary)'!$B138&amp;G$21,'1. YTD RFQ &amp; Awarded'!$AB:$AB)/1000000</f>
        <v>0</v>
      </c>
      <c r="H138" s="43">
        <f>SUMIF('1. YTD RFQ &amp; Awarded'!$I:$I,'2. YTD RFQ &amp; Awarded (Summary)'!$B138&amp;H$21,'1. YTD RFQ &amp; Awarded'!$AB:$AB)/1000000</f>
        <v>0</v>
      </c>
      <c r="I138" s="43">
        <f>SUMIF('1. YTD RFQ &amp; Awarded'!$I:$I,'2. YTD RFQ &amp; Awarded (Summary)'!$B138&amp;I$21,'1. YTD RFQ &amp; Awarded'!$AB:$AB)/1000000</f>
        <v>0</v>
      </c>
      <c r="J138" s="43">
        <f>SUMIF('1. YTD RFQ &amp; Awarded'!$I:$I,'2. YTD RFQ &amp; Awarded (Summary)'!$B138&amp;J$21,'1. YTD RFQ &amp; Awarded'!$AB:$AB)/1000000</f>
        <v>0</v>
      </c>
      <c r="K138" s="43">
        <f>SUMIF('1. YTD RFQ &amp; Awarded'!$I:$I,'2. YTD RFQ &amp; Awarded (Summary)'!$B138&amp;K$21,'1. YTD RFQ &amp; Awarded'!$AB:$AB)/1000000</f>
        <v>0</v>
      </c>
      <c r="L138" s="43">
        <f>SUMIF('1. YTD RFQ &amp; Awarded'!$I:$I,'2. YTD RFQ &amp; Awarded (Summary)'!$B138&amp;L$21,'1. YTD RFQ &amp; Awarded'!$AB:$AB)/1000000</f>
        <v>0</v>
      </c>
      <c r="M138" s="43">
        <f>SUMIF('1. YTD RFQ &amp; Awarded'!$I:$I,'2. YTD RFQ &amp; Awarded (Summary)'!$B138&amp;M$21,'1. YTD RFQ &amp; Awarded'!$AB:$AB)/1000000</f>
        <v>0</v>
      </c>
      <c r="N138" s="43">
        <f>SUMIF('1. YTD RFQ &amp; Awarded'!$I:$I,'2. YTD RFQ &amp; Awarded (Summary)'!$B138&amp;N$21,'1. YTD RFQ &amp; Awarded'!$AB:$AB)/1000000</f>
        <v>0</v>
      </c>
      <c r="O138" s="67">
        <f t="shared" si="18"/>
        <v>0</v>
      </c>
      <c r="P138" s="18" t="str">
        <f t="shared" si="19"/>
        <v>HOME APPLIANCES</v>
      </c>
      <c r="R138" s="41"/>
    </row>
    <row r="139" spans="2:18" ht="15" customHeight="1">
      <c r="B139" s="45" t="s">
        <v>67</v>
      </c>
      <c r="C139" s="43">
        <f>SUMIF('1. YTD RFQ &amp; Awarded'!$I:$I,'2. YTD RFQ &amp; Awarded (Summary)'!$B139&amp;C$21,'1. YTD RFQ &amp; Awarded'!$AB:$AB)/1000000</f>
        <v>0</v>
      </c>
      <c r="D139" s="43">
        <f>SUMIF('1. YTD RFQ &amp; Awarded'!$I:$I,'2. YTD RFQ &amp; Awarded (Summary)'!$B139&amp;D$21,'1. YTD RFQ &amp; Awarded'!$AB:$AB)/1000000</f>
        <v>0</v>
      </c>
      <c r="E139" s="43">
        <f>SUMIF('1. YTD RFQ &amp; Awarded'!$I:$I,'2. YTD RFQ &amp; Awarded (Summary)'!$B139&amp;E$21,'1. YTD RFQ &amp; Awarded'!$AB:$AB)/1000000</f>
        <v>0</v>
      </c>
      <c r="F139" s="43">
        <f>SUMIF('1. YTD RFQ &amp; Awarded'!$I:$I,'2. YTD RFQ &amp; Awarded (Summary)'!$B139&amp;F$21,'1. YTD RFQ &amp; Awarded'!$AB:$AB)/1000000</f>
        <v>0</v>
      </c>
      <c r="G139" s="43">
        <f>SUMIF('1. YTD RFQ &amp; Awarded'!$I:$I,'2. YTD RFQ &amp; Awarded (Summary)'!$B139&amp;G$21,'1. YTD RFQ &amp; Awarded'!$AB:$AB)/1000000</f>
        <v>0</v>
      </c>
      <c r="H139" s="43">
        <f>SUMIF('1. YTD RFQ &amp; Awarded'!$I:$I,'2. YTD RFQ &amp; Awarded (Summary)'!$B139&amp;H$21,'1. YTD RFQ &amp; Awarded'!$AB:$AB)/1000000</f>
        <v>0</v>
      </c>
      <c r="I139" s="43">
        <f>SUMIF('1. YTD RFQ &amp; Awarded'!$I:$I,'2. YTD RFQ &amp; Awarded (Summary)'!$B139&amp;I$21,'1. YTD RFQ &amp; Awarded'!$AB:$AB)/1000000</f>
        <v>0</v>
      </c>
      <c r="J139" s="43">
        <f>SUMIF('1. YTD RFQ &amp; Awarded'!$I:$I,'2. YTD RFQ &amp; Awarded (Summary)'!$B139&amp;J$21,'1. YTD RFQ &amp; Awarded'!$AB:$AB)/1000000</f>
        <v>0</v>
      </c>
      <c r="K139" s="43">
        <f>SUMIF('1. YTD RFQ &amp; Awarded'!$I:$I,'2. YTD RFQ &amp; Awarded (Summary)'!$B139&amp;K$21,'1. YTD RFQ &amp; Awarded'!$AB:$AB)/1000000</f>
        <v>0</v>
      </c>
      <c r="L139" s="43">
        <f>SUMIF('1. YTD RFQ &amp; Awarded'!$I:$I,'2. YTD RFQ &amp; Awarded (Summary)'!$B139&amp;L$21,'1. YTD RFQ &amp; Awarded'!$AB:$AB)/1000000</f>
        <v>0</v>
      </c>
      <c r="M139" s="43">
        <f>SUMIF('1. YTD RFQ &amp; Awarded'!$I:$I,'2. YTD RFQ &amp; Awarded (Summary)'!$B139&amp;M$21,'1. YTD RFQ &amp; Awarded'!$AB:$AB)/1000000</f>
        <v>0</v>
      </c>
      <c r="N139" s="43">
        <f>SUMIF('1. YTD RFQ &amp; Awarded'!$I:$I,'2. YTD RFQ &amp; Awarded (Summary)'!$B139&amp;N$21,'1. YTD RFQ &amp; Awarded'!$AB:$AB)/1000000</f>
        <v>0</v>
      </c>
      <c r="O139" s="44">
        <f t="shared" si="18"/>
        <v>0</v>
      </c>
      <c r="P139" s="18" t="str">
        <f t="shared" si="19"/>
        <v>DISPLAY DEVICES</v>
      </c>
      <c r="R139" s="41"/>
    </row>
    <row r="140" spans="2:18">
      <c r="B140" s="46" t="s">
        <v>68</v>
      </c>
      <c r="C140" s="43">
        <f>SUMIF('1. YTD RFQ &amp; Awarded'!$I:$I,'2. YTD RFQ &amp; Awarded (Summary)'!$B140&amp;C$21,'1. YTD RFQ &amp; Awarded'!$AB:$AB)/1000000</f>
        <v>0</v>
      </c>
      <c r="D140" s="43">
        <f>SUMIF('1. YTD RFQ &amp; Awarded'!$I:$I,'2. YTD RFQ &amp; Awarded (Summary)'!$B140&amp;D$21,'1. YTD RFQ &amp; Awarded'!$AB:$AB)/1000000</f>
        <v>0</v>
      </c>
      <c r="E140" s="43">
        <f>SUMIF('1. YTD RFQ &amp; Awarded'!$I:$I,'2. YTD RFQ &amp; Awarded (Summary)'!$B140&amp;E$21,'1. YTD RFQ &amp; Awarded'!$AB:$AB)/1000000</f>
        <v>0</v>
      </c>
      <c r="F140" s="43">
        <f>SUMIF('1. YTD RFQ &amp; Awarded'!$I:$I,'2. YTD RFQ &amp; Awarded (Summary)'!$B140&amp;F$21,'1. YTD RFQ &amp; Awarded'!$AB:$AB)/1000000</f>
        <v>0</v>
      </c>
      <c r="G140" s="43">
        <f>SUMIF('1. YTD RFQ &amp; Awarded'!$I:$I,'2. YTD RFQ &amp; Awarded (Summary)'!$B140&amp;G$21,'1. YTD RFQ &amp; Awarded'!$AB:$AB)/1000000</f>
        <v>0</v>
      </c>
      <c r="H140" s="43">
        <f>SUMIF('1. YTD RFQ &amp; Awarded'!$I:$I,'2. YTD RFQ &amp; Awarded (Summary)'!$B140&amp;H$21,'1. YTD RFQ &amp; Awarded'!$AB:$AB)/1000000</f>
        <v>0</v>
      </c>
      <c r="I140" s="43">
        <f>SUMIF('1. YTD RFQ &amp; Awarded'!$I:$I,'2. YTD RFQ &amp; Awarded (Summary)'!$B140&amp;I$21,'1. YTD RFQ &amp; Awarded'!$AB:$AB)/1000000</f>
        <v>0</v>
      </c>
      <c r="J140" s="43">
        <f>SUMIF('1. YTD RFQ &amp; Awarded'!$I:$I,'2. YTD RFQ &amp; Awarded (Summary)'!$B140&amp;J$21,'1. YTD RFQ &amp; Awarded'!$AB:$AB)/1000000</f>
        <v>0</v>
      </c>
      <c r="K140" s="43">
        <f>SUMIF('1. YTD RFQ &amp; Awarded'!$I:$I,'2. YTD RFQ &amp; Awarded (Summary)'!$B140&amp;K$21,'1. YTD RFQ &amp; Awarded'!$AB:$AB)/1000000</f>
        <v>0</v>
      </c>
      <c r="L140" s="43">
        <f>SUMIF('1. YTD RFQ &amp; Awarded'!$I:$I,'2. YTD RFQ &amp; Awarded (Summary)'!$B140&amp;L$21,'1. YTD RFQ &amp; Awarded'!$AB:$AB)/1000000</f>
        <v>0</v>
      </c>
      <c r="M140" s="43">
        <f>SUMIF('1. YTD RFQ &amp; Awarded'!$I:$I,'2. YTD RFQ &amp; Awarded (Summary)'!$B140&amp;M$21,'1. YTD RFQ &amp; Awarded'!$AB:$AB)/1000000</f>
        <v>0</v>
      </c>
      <c r="N140" s="43">
        <f>SUMIF('1. YTD RFQ &amp; Awarded'!$I:$I,'2. YTD RFQ &amp; Awarded (Summary)'!$B140&amp;N$21,'1. YTD RFQ &amp; Awarded'!$AB:$AB)/1000000</f>
        <v>0</v>
      </c>
      <c r="O140" s="44">
        <f t="shared" si="18"/>
        <v>0</v>
      </c>
      <c r="P140" s="18" t="str">
        <f t="shared" si="19"/>
        <v>ELECTRICAL &amp; ELECTRONICS INDUSTRY</v>
      </c>
      <c r="R140" s="41"/>
    </row>
    <row r="141" spans="2:18">
      <c r="B141" s="46" t="s">
        <v>69</v>
      </c>
      <c r="C141" s="43">
        <f>SUMIF('1. YTD RFQ &amp; Awarded'!$I:$I,'2. YTD RFQ &amp; Awarded (Summary)'!$B141&amp;C$21,'1. YTD RFQ &amp; Awarded'!$AB:$AB)/1000000</f>
        <v>0</v>
      </c>
      <c r="D141" s="43">
        <f>SUMIF('1. YTD RFQ &amp; Awarded'!$I:$I,'2. YTD RFQ &amp; Awarded (Summary)'!$B141&amp;D$21,'1. YTD RFQ &amp; Awarded'!$AB:$AB)/1000000</f>
        <v>0</v>
      </c>
      <c r="E141" s="43">
        <f>SUMIF('1. YTD RFQ &amp; Awarded'!$I:$I,'2. YTD RFQ &amp; Awarded (Summary)'!$B141&amp;E$21,'1. YTD RFQ &amp; Awarded'!$AB:$AB)/1000000</f>
        <v>0</v>
      </c>
      <c r="F141" s="43">
        <f>SUMIF('1. YTD RFQ &amp; Awarded'!$I:$I,'2. YTD RFQ &amp; Awarded (Summary)'!$B141&amp;F$21,'1. YTD RFQ &amp; Awarded'!$AB:$AB)/1000000</f>
        <v>0</v>
      </c>
      <c r="G141" s="43">
        <f>SUMIF('1. YTD RFQ &amp; Awarded'!$I:$I,'2. YTD RFQ &amp; Awarded (Summary)'!$B141&amp;G$21,'1. YTD RFQ &amp; Awarded'!$AB:$AB)/1000000</f>
        <v>0</v>
      </c>
      <c r="H141" s="43">
        <f>SUMIF('1. YTD RFQ &amp; Awarded'!$I:$I,'2. YTD RFQ &amp; Awarded (Summary)'!$B141&amp;H$21,'1. YTD RFQ &amp; Awarded'!$AB:$AB)/1000000</f>
        <v>0</v>
      </c>
      <c r="I141" s="43">
        <f>SUMIF('1. YTD RFQ &amp; Awarded'!$I:$I,'2. YTD RFQ &amp; Awarded (Summary)'!$B141&amp;I$21,'1. YTD RFQ &amp; Awarded'!$AB:$AB)/1000000</f>
        <v>0</v>
      </c>
      <c r="J141" s="43">
        <f>SUMIF('1. YTD RFQ &amp; Awarded'!$I:$I,'2. YTD RFQ &amp; Awarded (Summary)'!$B141&amp;J$21,'1. YTD RFQ &amp; Awarded'!$AB:$AB)/1000000</f>
        <v>0</v>
      </c>
      <c r="K141" s="43">
        <f>SUMIF('1. YTD RFQ &amp; Awarded'!$I:$I,'2. YTD RFQ &amp; Awarded (Summary)'!$B141&amp;K$21,'1. YTD RFQ &amp; Awarded'!$AB:$AB)/1000000</f>
        <v>0</v>
      </c>
      <c r="L141" s="43">
        <f>SUMIF('1. YTD RFQ &amp; Awarded'!$I:$I,'2. YTD RFQ &amp; Awarded (Summary)'!$B141&amp;L$21,'1. YTD RFQ &amp; Awarded'!$AB:$AB)/1000000</f>
        <v>0</v>
      </c>
      <c r="M141" s="43">
        <f>SUMIF('1. YTD RFQ &amp; Awarded'!$I:$I,'2. YTD RFQ &amp; Awarded (Summary)'!$B141&amp;M$21,'1. YTD RFQ &amp; Awarded'!$AB:$AB)/1000000</f>
        <v>0</v>
      </c>
      <c r="N141" s="43">
        <f>SUMIF('1. YTD RFQ &amp; Awarded'!$I:$I,'2. YTD RFQ &amp; Awarded (Summary)'!$B141&amp;N$21,'1. YTD RFQ &amp; Awarded'!$AB:$AB)/1000000</f>
        <v>0</v>
      </c>
      <c r="O141" s="44">
        <f t="shared" si="18"/>
        <v>0</v>
      </c>
      <c r="P141" s="18" t="str">
        <f t="shared" si="19"/>
        <v>INDUSTRIAL DEVICES</v>
      </c>
      <c r="R141" s="41"/>
    </row>
    <row r="142" spans="2:18">
      <c r="B142" s="46" t="s">
        <v>70</v>
      </c>
      <c r="C142" s="43">
        <f>SUMIF('1. YTD RFQ &amp; Awarded'!$I:$I,'2. YTD RFQ &amp; Awarded (Summary)'!$B142&amp;C$21,'1. YTD RFQ &amp; Awarded'!$AB:$AB)/1000000</f>
        <v>0</v>
      </c>
      <c r="D142" s="43">
        <f>SUMIF('1. YTD RFQ &amp; Awarded'!$I:$I,'2. YTD RFQ &amp; Awarded (Summary)'!$B142&amp;D$21,'1. YTD RFQ &amp; Awarded'!$AB:$AB)/1000000</f>
        <v>0</v>
      </c>
      <c r="E142" s="43">
        <f>SUMIF('1. YTD RFQ &amp; Awarded'!$I:$I,'2. YTD RFQ &amp; Awarded (Summary)'!$B142&amp;E$21,'1. YTD RFQ &amp; Awarded'!$AB:$AB)/1000000</f>
        <v>0</v>
      </c>
      <c r="F142" s="43">
        <f>SUMIF('1. YTD RFQ &amp; Awarded'!$I:$I,'2. YTD RFQ &amp; Awarded (Summary)'!$B142&amp;F$21,'1. YTD RFQ &amp; Awarded'!$AB:$AB)/1000000</f>
        <v>0</v>
      </c>
      <c r="G142" s="43">
        <f>SUMIF('1. YTD RFQ &amp; Awarded'!$I:$I,'2. YTD RFQ &amp; Awarded (Summary)'!$B142&amp;G$21,'1. YTD RFQ &amp; Awarded'!$AB:$AB)/1000000</f>
        <v>0</v>
      </c>
      <c r="H142" s="43">
        <f>SUMIF('1. YTD RFQ &amp; Awarded'!$I:$I,'2. YTD RFQ &amp; Awarded (Summary)'!$B142&amp;H$21,'1. YTD RFQ &amp; Awarded'!$AB:$AB)/1000000</f>
        <v>0</v>
      </c>
      <c r="I142" s="43">
        <f>SUMIF('1. YTD RFQ &amp; Awarded'!$I:$I,'2. YTD RFQ &amp; Awarded (Summary)'!$B142&amp;I$21,'1. YTD RFQ &amp; Awarded'!$AB:$AB)/1000000</f>
        <v>0</v>
      </c>
      <c r="J142" s="43">
        <f>SUMIF('1. YTD RFQ &amp; Awarded'!$I:$I,'2. YTD RFQ &amp; Awarded (Summary)'!$B142&amp;J$21,'1. YTD RFQ &amp; Awarded'!$AB:$AB)/1000000</f>
        <v>0</v>
      </c>
      <c r="K142" s="43">
        <f>SUMIF('1. YTD RFQ &amp; Awarded'!$I:$I,'2. YTD RFQ &amp; Awarded (Summary)'!$B142&amp;K$21,'1. YTD RFQ &amp; Awarded'!$AB:$AB)/1000000</f>
        <v>0</v>
      </c>
      <c r="L142" s="43">
        <f>SUMIF('1. YTD RFQ &amp; Awarded'!$I:$I,'2. YTD RFQ &amp; Awarded (Summary)'!$B142&amp;L$21,'1. YTD RFQ &amp; Awarded'!$AB:$AB)/1000000</f>
        <v>0</v>
      </c>
      <c r="M142" s="43">
        <f>SUMIF('1. YTD RFQ &amp; Awarded'!$I:$I,'2. YTD RFQ &amp; Awarded (Summary)'!$B142&amp;M$21,'1. YTD RFQ &amp; Awarded'!$AB:$AB)/1000000</f>
        <v>0</v>
      </c>
      <c r="N142" s="43">
        <f>SUMIF('1. YTD RFQ &amp; Awarded'!$I:$I,'2. YTD RFQ &amp; Awarded (Summary)'!$B142&amp;N$21,'1. YTD RFQ &amp; Awarded'!$AB:$AB)/1000000</f>
        <v>0</v>
      </c>
      <c r="O142" s="44">
        <f t="shared" si="18"/>
        <v>0</v>
      </c>
      <c r="P142" s="18" t="str">
        <f t="shared" si="19"/>
        <v>INDUSTRIAL ELECTRONICS</v>
      </c>
      <c r="R142" s="41"/>
    </row>
    <row r="143" spans="2:18">
      <c r="B143" s="47" t="s">
        <v>71</v>
      </c>
      <c r="C143" s="43">
        <f>SUMIF('1. YTD RFQ &amp; Awarded'!$I:$I,'2. YTD RFQ &amp; Awarded (Summary)'!$B143&amp;C$21,'1. YTD RFQ &amp; Awarded'!$AB:$AB)/1000000</f>
        <v>0</v>
      </c>
      <c r="D143" s="43">
        <f>SUMIF('1. YTD RFQ &amp; Awarded'!$I:$I,'2. YTD RFQ &amp; Awarded (Summary)'!$B143&amp;D$21,'1. YTD RFQ &amp; Awarded'!$AB:$AB)/1000000</f>
        <v>0</v>
      </c>
      <c r="E143" s="43">
        <f>SUMIF('1. YTD RFQ &amp; Awarded'!$I:$I,'2. YTD RFQ &amp; Awarded (Summary)'!$B143&amp;E$21,'1. YTD RFQ &amp; Awarded'!$AB:$AB)/1000000</f>
        <v>0</v>
      </c>
      <c r="F143" s="43">
        <f>SUMIF('1. YTD RFQ &amp; Awarded'!$I:$I,'2. YTD RFQ &amp; Awarded (Summary)'!$B143&amp;F$21,'1. YTD RFQ &amp; Awarded'!$AB:$AB)/1000000</f>
        <v>0</v>
      </c>
      <c r="G143" s="43">
        <f>SUMIF('1. YTD RFQ &amp; Awarded'!$I:$I,'2. YTD RFQ &amp; Awarded (Summary)'!$B143&amp;G$21,'1. YTD RFQ &amp; Awarded'!$AB:$AB)/1000000</f>
        <v>0</v>
      </c>
      <c r="H143" s="43">
        <f>SUMIF('1. YTD RFQ &amp; Awarded'!$I:$I,'2. YTD RFQ &amp; Awarded (Summary)'!$B143&amp;H$21,'1. YTD RFQ &amp; Awarded'!$AB:$AB)/1000000</f>
        <v>0</v>
      </c>
      <c r="I143" s="43">
        <f>SUMIF('1. YTD RFQ &amp; Awarded'!$I:$I,'2. YTD RFQ &amp; Awarded (Summary)'!$B143&amp;I$21,'1. YTD RFQ &amp; Awarded'!$AB:$AB)/1000000</f>
        <v>0</v>
      </c>
      <c r="J143" s="43">
        <f>SUMIF('1. YTD RFQ &amp; Awarded'!$I:$I,'2. YTD RFQ &amp; Awarded (Summary)'!$B143&amp;J$21,'1. YTD RFQ &amp; Awarded'!$AB:$AB)/1000000</f>
        <v>0</v>
      </c>
      <c r="K143" s="43">
        <f>SUMIF('1. YTD RFQ &amp; Awarded'!$I:$I,'2. YTD RFQ &amp; Awarded (Summary)'!$B143&amp;K$21,'1. YTD RFQ &amp; Awarded'!$AB:$AB)/1000000</f>
        <v>0</v>
      </c>
      <c r="L143" s="43">
        <f>SUMIF('1. YTD RFQ &amp; Awarded'!$I:$I,'2. YTD RFQ &amp; Awarded (Summary)'!$B143&amp;L$21,'1. YTD RFQ &amp; Awarded'!$AB:$AB)/1000000</f>
        <v>0</v>
      </c>
      <c r="M143" s="43">
        <f>SUMIF('1. YTD RFQ &amp; Awarded'!$I:$I,'2. YTD RFQ &amp; Awarded (Summary)'!$B143&amp;M$21,'1. YTD RFQ &amp; Awarded'!$AB:$AB)/1000000</f>
        <v>0</v>
      </c>
      <c r="N143" s="43">
        <f>SUMIF('1. YTD RFQ &amp; Awarded'!$I:$I,'2. YTD RFQ &amp; Awarded (Summary)'!$B143&amp;N$21,'1. YTD RFQ &amp; Awarded'!$AB:$AB)/1000000</f>
        <v>0</v>
      </c>
      <c r="O143" s="44">
        <f t="shared" si="18"/>
        <v>0</v>
      </c>
      <c r="P143" s="18" t="str">
        <f t="shared" si="19"/>
        <v>IMAGING &amp; PRINTING</v>
      </c>
      <c r="R143" s="41"/>
    </row>
    <row r="144" spans="2:18">
      <c r="B144" s="48" t="s">
        <v>72</v>
      </c>
      <c r="C144" s="43">
        <f>SUMIF('1. YTD RFQ &amp; Awarded'!$I:$I,'2. YTD RFQ &amp; Awarded (Summary)'!$B144&amp;C$21,'1. YTD RFQ &amp; Awarded'!$AB:$AB)/1000000</f>
        <v>0</v>
      </c>
      <c r="D144" s="43">
        <f>SUMIF('1. YTD RFQ &amp; Awarded'!$I:$I,'2. YTD RFQ &amp; Awarded (Summary)'!$B144&amp;D$21,'1. YTD RFQ &amp; Awarded'!$AB:$AB)/1000000</f>
        <v>0</v>
      </c>
      <c r="E144" s="43">
        <f>SUMIF('1. YTD RFQ &amp; Awarded'!$I:$I,'2. YTD RFQ &amp; Awarded (Summary)'!$B144&amp;E$21,'1. YTD RFQ &amp; Awarded'!$AB:$AB)/1000000</f>
        <v>0</v>
      </c>
      <c r="F144" s="43">
        <f>SUMIF('1. YTD RFQ &amp; Awarded'!$I:$I,'2. YTD RFQ &amp; Awarded (Summary)'!$B144&amp;F$21,'1. YTD RFQ &amp; Awarded'!$AB:$AB)/1000000</f>
        <v>0</v>
      </c>
      <c r="G144" s="43">
        <f>SUMIF('1. YTD RFQ &amp; Awarded'!$I:$I,'2. YTD RFQ &amp; Awarded (Summary)'!$B144&amp;G$21,'1. YTD RFQ &amp; Awarded'!$AB:$AB)/1000000</f>
        <v>0</v>
      </c>
      <c r="H144" s="43">
        <f>SUMIF('1. YTD RFQ &amp; Awarded'!$I:$I,'2. YTD RFQ &amp; Awarded (Summary)'!$B144&amp;H$21,'1. YTD RFQ &amp; Awarded'!$AB:$AB)/1000000</f>
        <v>0</v>
      </c>
      <c r="I144" s="43">
        <f>SUMIF('1. YTD RFQ &amp; Awarded'!$I:$I,'2. YTD RFQ &amp; Awarded (Summary)'!$B144&amp;I$21,'1. YTD RFQ &amp; Awarded'!$AB:$AB)/1000000</f>
        <v>0</v>
      </c>
      <c r="J144" s="43">
        <f>SUMIF('1. YTD RFQ &amp; Awarded'!$I:$I,'2. YTD RFQ &amp; Awarded (Summary)'!$B144&amp;J$21,'1. YTD RFQ &amp; Awarded'!$AB:$AB)/1000000</f>
        <v>0</v>
      </c>
      <c r="K144" s="43">
        <f>SUMIF('1. YTD RFQ &amp; Awarded'!$I:$I,'2. YTD RFQ &amp; Awarded (Summary)'!$B144&amp;K$21,'1. YTD RFQ &amp; Awarded'!$AB:$AB)/1000000</f>
        <v>0</v>
      </c>
      <c r="L144" s="43">
        <f>SUMIF('1. YTD RFQ &amp; Awarded'!$I:$I,'2. YTD RFQ &amp; Awarded (Summary)'!$B144&amp;L$21,'1. YTD RFQ &amp; Awarded'!$AB:$AB)/1000000</f>
        <v>0</v>
      </c>
      <c r="M144" s="43">
        <f>SUMIF('1. YTD RFQ &amp; Awarded'!$I:$I,'2. YTD RFQ &amp; Awarded (Summary)'!$B144&amp;M$21,'1. YTD RFQ &amp; Awarded'!$AB:$AB)/1000000</f>
        <v>0</v>
      </c>
      <c r="N144" s="43">
        <f>SUMIF('1. YTD RFQ &amp; Awarded'!$I:$I,'2. YTD RFQ &amp; Awarded (Summary)'!$B144&amp;N$21,'1. YTD RFQ &amp; Awarded'!$AB:$AB)/1000000</f>
        <v>0</v>
      </c>
      <c r="O144" s="44">
        <f t="shared" si="18"/>
        <v>0</v>
      </c>
      <c r="P144" s="18" t="str">
        <f t="shared" si="19"/>
        <v>MASS STORAGE DEVICES</v>
      </c>
      <c r="R144" s="41"/>
    </row>
    <row r="145" spans="2:18">
      <c r="B145" s="49" t="s">
        <v>73</v>
      </c>
      <c r="C145" s="43">
        <f>SUMIF('1. YTD RFQ &amp; Awarded'!$I:$I,'2. YTD RFQ &amp; Awarded (Summary)'!$B145&amp;C$21,'1. YTD RFQ &amp; Awarded'!$AB:$AB)/1000000</f>
        <v>0</v>
      </c>
      <c r="D145" s="43">
        <f>SUMIF('1. YTD RFQ &amp; Awarded'!$I:$I,'2. YTD RFQ &amp; Awarded (Summary)'!$B145&amp;D$21,'1. YTD RFQ &amp; Awarded'!$AB:$AB)/1000000</f>
        <v>0</v>
      </c>
      <c r="E145" s="43">
        <f>SUMIF('1. YTD RFQ &amp; Awarded'!$I:$I,'2. YTD RFQ &amp; Awarded (Summary)'!$B145&amp;E$21,'1. YTD RFQ &amp; Awarded'!$AB:$AB)/1000000</f>
        <v>0</v>
      </c>
      <c r="F145" s="43">
        <f>SUMIF('1. YTD RFQ &amp; Awarded'!$I:$I,'2. YTD RFQ &amp; Awarded (Summary)'!$B145&amp;F$21,'1. YTD RFQ &amp; Awarded'!$AB:$AB)/1000000</f>
        <v>0</v>
      </c>
      <c r="G145" s="43">
        <f>SUMIF('1. YTD RFQ &amp; Awarded'!$I:$I,'2. YTD RFQ &amp; Awarded (Summary)'!$B145&amp;G$21,'1. YTD RFQ &amp; Awarded'!$AB:$AB)/1000000</f>
        <v>0</v>
      </c>
      <c r="H145" s="43">
        <f>SUMIF('1. YTD RFQ &amp; Awarded'!$I:$I,'2. YTD RFQ &amp; Awarded (Summary)'!$B145&amp;H$21,'1. YTD RFQ &amp; Awarded'!$AB:$AB)/1000000</f>
        <v>0</v>
      </c>
      <c r="I145" s="43">
        <f>SUMIF('1. YTD RFQ &amp; Awarded'!$I:$I,'2. YTD RFQ &amp; Awarded (Summary)'!$B145&amp;I$21,'1. YTD RFQ &amp; Awarded'!$AB:$AB)/1000000</f>
        <v>0</v>
      </c>
      <c r="J145" s="43">
        <f>SUMIF('1. YTD RFQ &amp; Awarded'!$I:$I,'2. YTD RFQ &amp; Awarded (Summary)'!$B145&amp;J$21,'1. YTD RFQ &amp; Awarded'!$AB:$AB)/1000000</f>
        <v>0</v>
      </c>
      <c r="K145" s="43">
        <f>SUMIF('1. YTD RFQ &amp; Awarded'!$I:$I,'2. YTD RFQ &amp; Awarded (Summary)'!$B145&amp;K$21,'1. YTD RFQ &amp; Awarded'!$AB:$AB)/1000000</f>
        <v>0</v>
      </c>
      <c r="L145" s="43">
        <f>SUMIF('1. YTD RFQ &amp; Awarded'!$I:$I,'2. YTD RFQ &amp; Awarded (Summary)'!$B145&amp;L$21,'1. YTD RFQ &amp; Awarded'!$AB:$AB)/1000000</f>
        <v>0</v>
      </c>
      <c r="M145" s="43">
        <f>SUMIF('1. YTD RFQ &amp; Awarded'!$I:$I,'2. YTD RFQ &amp; Awarded (Summary)'!$B145&amp;M$21,'1. YTD RFQ &amp; Awarded'!$AB:$AB)/1000000</f>
        <v>0</v>
      </c>
      <c r="N145" s="43">
        <f>SUMIF('1. YTD RFQ &amp; Awarded'!$I:$I,'2. YTD RFQ &amp; Awarded (Summary)'!$B145&amp;N$21,'1. YTD RFQ &amp; Awarded'!$AB:$AB)/1000000</f>
        <v>0</v>
      </c>
      <c r="O145" s="44">
        <f t="shared" si="18"/>
        <v>0</v>
      </c>
      <c r="P145" s="18" t="str">
        <f t="shared" si="19"/>
        <v>LIFE SCIENCE AND MEDICAL</v>
      </c>
      <c r="R145" s="41"/>
    </row>
    <row r="146" spans="2:18">
      <c r="B146" s="49" t="s">
        <v>74</v>
      </c>
      <c r="C146" s="43">
        <f>SUMIF('1. YTD RFQ &amp; Awarded'!$I:$I,'2. YTD RFQ &amp; Awarded (Summary)'!$B146&amp;C$21,'1. YTD RFQ &amp; Awarded'!$AB:$AB)/1000000</f>
        <v>0</v>
      </c>
      <c r="D146" s="43">
        <f>SUMIF('1. YTD RFQ &amp; Awarded'!$I:$I,'2. YTD RFQ &amp; Awarded (Summary)'!$B146&amp;D$21,'1. YTD RFQ &amp; Awarded'!$AB:$AB)/1000000</f>
        <v>0</v>
      </c>
      <c r="E146" s="43">
        <f>SUMIF('1. YTD RFQ &amp; Awarded'!$I:$I,'2. YTD RFQ &amp; Awarded (Summary)'!$B146&amp;E$21,'1. YTD RFQ &amp; Awarded'!$AB:$AB)/1000000</f>
        <v>0</v>
      </c>
      <c r="F146" s="43">
        <f>SUMIF('1. YTD RFQ &amp; Awarded'!$I:$I,'2. YTD RFQ &amp; Awarded (Summary)'!$B146&amp;F$21,'1. YTD RFQ &amp; Awarded'!$AB:$AB)/1000000</f>
        <v>0</v>
      </c>
      <c r="G146" s="43">
        <f>SUMIF('1. YTD RFQ &amp; Awarded'!$I:$I,'2. YTD RFQ &amp; Awarded (Summary)'!$B146&amp;G$21,'1. YTD RFQ &amp; Awarded'!$AB:$AB)/1000000</f>
        <v>0</v>
      </c>
      <c r="H146" s="43">
        <f>SUMIF('1. YTD RFQ &amp; Awarded'!$I:$I,'2. YTD RFQ &amp; Awarded (Summary)'!$B146&amp;H$21,'1. YTD RFQ &amp; Awarded'!$AB:$AB)/1000000</f>
        <v>0</v>
      </c>
      <c r="I146" s="43">
        <f>SUMIF('1. YTD RFQ &amp; Awarded'!$I:$I,'2. YTD RFQ &amp; Awarded (Summary)'!$B146&amp;I$21,'1. YTD RFQ &amp; Awarded'!$AB:$AB)/1000000</f>
        <v>0</v>
      </c>
      <c r="J146" s="43">
        <f>SUMIF('1. YTD RFQ &amp; Awarded'!$I:$I,'2. YTD RFQ &amp; Awarded (Summary)'!$B146&amp;J$21,'1. YTD RFQ &amp; Awarded'!$AB:$AB)/1000000</f>
        <v>0</v>
      </c>
      <c r="K146" s="43">
        <f>SUMIF('1. YTD RFQ &amp; Awarded'!$I:$I,'2. YTD RFQ &amp; Awarded (Summary)'!$B146&amp;K$21,'1. YTD RFQ &amp; Awarded'!$AB:$AB)/1000000</f>
        <v>0</v>
      </c>
      <c r="L146" s="43">
        <f>SUMIF('1. YTD RFQ &amp; Awarded'!$I:$I,'2. YTD RFQ &amp; Awarded (Summary)'!$B146&amp;L$21,'1. YTD RFQ &amp; Awarded'!$AB:$AB)/1000000</f>
        <v>0</v>
      </c>
      <c r="M146" s="43">
        <f>SUMIF('1. YTD RFQ &amp; Awarded'!$I:$I,'2. YTD RFQ &amp; Awarded (Summary)'!$B146&amp;M$21,'1. YTD RFQ &amp; Awarded'!$AB:$AB)/1000000</f>
        <v>0</v>
      </c>
      <c r="N146" s="43">
        <f>SUMIF('1. YTD RFQ &amp; Awarded'!$I:$I,'2. YTD RFQ &amp; Awarded (Summary)'!$B146&amp;N$21,'1. YTD RFQ &amp; Awarded'!$AB:$AB)/1000000</f>
        <v>0</v>
      </c>
      <c r="O146" s="44">
        <f t="shared" si="18"/>
        <v>0</v>
      </c>
      <c r="P146" s="18" t="str">
        <f t="shared" si="19"/>
        <v>SCIENTIFIC AND TEST</v>
      </c>
      <c r="R146" s="41"/>
    </row>
    <row r="147" spans="2:18">
      <c r="B147" s="50" t="s">
        <v>75</v>
      </c>
      <c r="C147" s="43">
        <f>SUMIF('1. YTD RFQ &amp; Awarded'!$I:$I,'2. YTD RFQ &amp; Awarded (Summary)'!$B147&amp;C$21,'1. YTD RFQ &amp; Awarded'!$AB:$AB)/1000000</f>
        <v>0</v>
      </c>
      <c r="D147" s="43">
        <f>SUMIF('1. YTD RFQ &amp; Awarded'!$I:$I,'2. YTD RFQ &amp; Awarded (Summary)'!$B147&amp;D$21,'1. YTD RFQ &amp; Awarded'!$AB:$AB)/1000000</f>
        <v>0</v>
      </c>
      <c r="E147" s="43">
        <f>SUMIF('1. YTD RFQ &amp; Awarded'!$I:$I,'2. YTD RFQ &amp; Awarded (Summary)'!$B147&amp;E$21,'1. YTD RFQ &amp; Awarded'!$AB:$AB)/1000000</f>
        <v>0</v>
      </c>
      <c r="F147" s="43">
        <f>SUMIF('1. YTD RFQ &amp; Awarded'!$I:$I,'2. YTD RFQ &amp; Awarded (Summary)'!$B147&amp;F$21,'1. YTD RFQ &amp; Awarded'!$AB:$AB)/1000000</f>
        <v>0</v>
      </c>
      <c r="G147" s="43">
        <f>SUMIF('1. YTD RFQ &amp; Awarded'!$I:$I,'2. YTD RFQ &amp; Awarded (Summary)'!$B147&amp;G$21,'1. YTD RFQ &amp; Awarded'!$AB:$AB)/1000000</f>
        <v>0</v>
      </c>
      <c r="H147" s="43">
        <f>SUMIF('1. YTD RFQ &amp; Awarded'!$I:$I,'2. YTD RFQ &amp; Awarded (Summary)'!$B147&amp;H$21,'1. YTD RFQ &amp; Awarded'!$AB:$AB)/1000000</f>
        <v>0</v>
      </c>
      <c r="I147" s="43">
        <f>SUMIF('1. YTD RFQ &amp; Awarded'!$I:$I,'2. YTD RFQ &amp; Awarded (Summary)'!$B147&amp;I$21,'1. YTD RFQ &amp; Awarded'!$AB:$AB)/1000000</f>
        <v>0</v>
      </c>
      <c r="J147" s="43">
        <f>SUMIF('1. YTD RFQ &amp; Awarded'!$I:$I,'2. YTD RFQ &amp; Awarded (Summary)'!$B147&amp;J$21,'1. YTD RFQ &amp; Awarded'!$AB:$AB)/1000000</f>
        <v>0</v>
      </c>
      <c r="K147" s="43">
        <f>SUMIF('1. YTD RFQ &amp; Awarded'!$I:$I,'2. YTD RFQ &amp; Awarded (Summary)'!$B147&amp;K$21,'1. YTD RFQ &amp; Awarded'!$AB:$AB)/1000000</f>
        <v>0</v>
      </c>
      <c r="L147" s="43">
        <f>SUMIF('1. YTD RFQ &amp; Awarded'!$I:$I,'2. YTD RFQ &amp; Awarded (Summary)'!$B147&amp;L$21,'1. YTD RFQ &amp; Awarded'!$AB:$AB)/1000000</f>
        <v>0</v>
      </c>
      <c r="M147" s="43">
        <f>SUMIF('1. YTD RFQ &amp; Awarded'!$I:$I,'2. YTD RFQ &amp; Awarded (Summary)'!$B147&amp;M$21,'1. YTD RFQ &amp; Awarded'!$AB:$AB)/1000000</f>
        <v>0</v>
      </c>
      <c r="N147" s="43">
        <f>SUMIF('1. YTD RFQ &amp; Awarded'!$I:$I,'2. YTD RFQ &amp; Awarded (Summary)'!$B147&amp;N$21,'1. YTD RFQ &amp; Awarded'!$AB:$AB)/1000000</f>
        <v>0</v>
      </c>
      <c r="O147" s="44">
        <f t="shared" si="18"/>
        <v>0</v>
      </c>
      <c r="P147" s="18" t="str">
        <f t="shared" si="19"/>
        <v>MOBILE DEVICES</v>
      </c>
      <c r="R147" s="41"/>
    </row>
    <row r="148" spans="2:18">
      <c r="B148" s="50" t="s">
        <v>76</v>
      </c>
      <c r="C148" s="43">
        <f>SUMIF('1. YTD RFQ &amp; Awarded'!$I:$I,'2. YTD RFQ &amp; Awarded (Summary)'!$B148&amp;C$21,'1. YTD RFQ &amp; Awarded'!$AB:$AB)/1000000</f>
        <v>0</v>
      </c>
      <c r="D148" s="43">
        <f>SUMIF('1. YTD RFQ &amp; Awarded'!$I:$I,'2. YTD RFQ &amp; Awarded (Summary)'!$B148&amp;D$21,'1. YTD RFQ &amp; Awarded'!$AB:$AB)/1000000</f>
        <v>0</v>
      </c>
      <c r="E148" s="43">
        <f>SUMIF('1. YTD RFQ &amp; Awarded'!$I:$I,'2. YTD RFQ &amp; Awarded (Summary)'!$B148&amp;E$21,'1. YTD RFQ &amp; Awarded'!$AB:$AB)/1000000</f>
        <v>0</v>
      </c>
      <c r="F148" s="43">
        <f>SUMIF('1. YTD RFQ &amp; Awarded'!$I:$I,'2. YTD RFQ &amp; Awarded (Summary)'!$B148&amp;F$21,'1. YTD RFQ &amp; Awarded'!$AB:$AB)/1000000</f>
        <v>0</v>
      </c>
      <c r="G148" s="43">
        <f>SUMIF('1. YTD RFQ &amp; Awarded'!$I:$I,'2. YTD RFQ &amp; Awarded (Summary)'!$B148&amp;G$21,'1. YTD RFQ &amp; Awarded'!$AB:$AB)/1000000</f>
        <v>0</v>
      </c>
      <c r="H148" s="43">
        <f>SUMIF('1. YTD RFQ &amp; Awarded'!$I:$I,'2. YTD RFQ &amp; Awarded (Summary)'!$B148&amp;H$21,'1. YTD RFQ &amp; Awarded'!$AB:$AB)/1000000</f>
        <v>0</v>
      </c>
      <c r="I148" s="43">
        <f>SUMIF('1. YTD RFQ &amp; Awarded'!$I:$I,'2. YTD RFQ &amp; Awarded (Summary)'!$B148&amp;I$21,'1. YTD RFQ &amp; Awarded'!$AB:$AB)/1000000</f>
        <v>0</v>
      </c>
      <c r="J148" s="43">
        <f>SUMIF('1. YTD RFQ &amp; Awarded'!$I:$I,'2. YTD RFQ &amp; Awarded (Summary)'!$B148&amp;J$21,'1. YTD RFQ &amp; Awarded'!$AB:$AB)/1000000</f>
        <v>0</v>
      </c>
      <c r="K148" s="43">
        <f>SUMIF('1. YTD RFQ &amp; Awarded'!$I:$I,'2. YTD RFQ &amp; Awarded (Summary)'!$B148&amp;K$21,'1. YTD RFQ &amp; Awarded'!$AB:$AB)/1000000</f>
        <v>0</v>
      </c>
      <c r="L148" s="43">
        <f>SUMIF('1. YTD RFQ &amp; Awarded'!$I:$I,'2. YTD RFQ &amp; Awarded (Summary)'!$B148&amp;L$21,'1. YTD RFQ &amp; Awarded'!$AB:$AB)/1000000</f>
        <v>0</v>
      </c>
      <c r="M148" s="43">
        <f>SUMIF('1. YTD RFQ &amp; Awarded'!$I:$I,'2. YTD RFQ &amp; Awarded (Summary)'!$B148&amp;M$21,'1. YTD RFQ &amp; Awarded'!$AB:$AB)/1000000</f>
        <v>0</v>
      </c>
      <c r="N148" s="43">
        <f>SUMIF('1. YTD RFQ &amp; Awarded'!$I:$I,'2. YTD RFQ &amp; Awarded (Summary)'!$B148&amp;N$21,'1. YTD RFQ &amp; Awarded'!$AB:$AB)/1000000</f>
        <v>0</v>
      </c>
      <c r="O148" s="44">
        <f t="shared" si="18"/>
        <v>0</v>
      </c>
      <c r="P148" s="18" t="str">
        <f t="shared" si="19"/>
        <v>TELECOMMUNICATION DEVICES</v>
      </c>
      <c r="R148" s="41"/>
    </row>
    <row r="149" spans="2:18">
      <c r="B149" s="51" t="s">
        <v>77</v>
      </c>
      <c r="C149" s="43">
        <f>SUMIF('1. YTD RFQ &amp; Awarded'!$I:$I,'2. YTD RFQ &amp; Awarded (Summary)'!$B149&amp;C$21,'1. YTD RFQ &amp; Awarded'!$AB:$AB)/1000000</f>
        <v>0</v>
      </c>
      <c r="D149" s="43">
        <f>SUMIF('1. YTD RFQ &amp; Awarded'!$I:$I,'2. YTD RFQ &amp; Awarded (Summary)'!$B149&amp;D$21,'1. YTD RFQ &amp; Awarded'!$AB:$AB)/1000000</f>
        <v>0</v>
      </c>
      <c r="E149" s="43">
        <f>SUMIF('1. YTD RFQ &amp; Awarded'!$I:$I,'2. YTD RFQ &amp; Awarded (Summary)'!$B149&amp;E$21,'1. YTD RFQ &amp; Awarded'!$AB:$AB)/1000000</f>
        <v>0</v>
      </c>
      <c r="F149" s="43">
        <f>SUMIF('1. YTD RFQ &amp; Awarded'!$I:$I,'2. YTD RFQ &amp; Awarded (Summary)'!$B149&amp;F$21,'1. YTD RFQ &amp; Awarded'!$AB:$AB)/1000000</f>
        <v>0</v>
      </c>
      <c r="G149" s="43">
        <f>SUMIF('1. YTD RFQ &amp; Awarded'!$I:$I,'2. YTD RFQ &amp; Awarded (Summary)'!$B149&amp;G$21,'1. YTD RFQ &amp; Awarded'!$AB:$AB)/1000000</f>
        <v>0</v>
      </c>
      <c r="H149" s="43">
        <f>SUMIF('1. YTD RFQ &amp; Awarded'!$I:$I,'2. YTD RFQ &amp; Awarded (Summary)'!$B149&amp;H$21,'1. YTD RFQ &amp; Awarded'!$AB:$AB)/1000000</f>
        <v>0</v>
      </c>
      <c r="I149" s="43">
        <f>SUMIF('1. YTD RFQ &amp; Awarded'!$I:$I,'2. YTD RFQ &amp; Awarded (Summary)'!$B149&amp;I$21,'1. YTD RFQ &amp; Awarded'!$AB:$AB)/1000000</f>
        <v>0</v>
      </c>
      <c r="J149" s="43">
        <f>SUMIF('1. YTD RFQ &amp; Awarded'!$I:$I,'2. YTD RFQ &amp; Awarded (Summary)'!$B149&amp;J$21,'1. YTD RFQ &amp; Awarded'!$AB:$AB)/1000000</f>
        <v>0</v>
      </c>
      <c r="K149" s="43">
        <f>SUMIF('1. YTD RFQ &amp; Awarded'!$I:$I,'2. YTD RFQ &amp; Awarded (Summary)'!$B149&amp;K$21,'1. YTD RFQ &amp; Awarded'!$AB:$AB)/1000000</f>
        <v>0</v>
      </c>
      <c r="L149" s="43">
        <f>SUMIF('1. YTD RFQ &amp; Awarded'!$I:$I,'2. YTD RFQ &amp; Awarded (Summary)'!$B149&amp;L$21,'1. YTD RFQ &amp; Awarded'!$AB:$AB)/1000000</f>
        <v>0</v>
      </c>
      <c r="M149" s="43">
        <f>SUMIF('1. YTD RFQ &amp; Awarded'!$I:$I,'2. YTD RFQ &amp; Awarded (Summary)'!$B149&amp;M$21,'1. YTD RFQ &amp; Awarded'!$AB:$AB)/1000000</f>
        <v>0</v>
      </c>
      <c r="N149" s="43">
        <f>SUMIF('1. YTD RFQ &amp; Awarded'!$I:$I,'2. YTD RFQ &amp; Awarded (Summary)'!$B149&amp;N$21,'1. YTD RFQ &amp; Awarded'!$AB:$AB)/1000000</f>
        <v>0</v>
      </c>
      <c r="O149" s="44">
        <f t="shared" si="18"/>
        <v>0</v>
      </c>
      <c r="P149" s="18" t="str">
        <f t="shared" si="19"/>
        <v>OTHERS DEVICES &amp; EQUIPMENT</v>
      </c>
      <c r="R149" s="41"/>
    </row>
    <row r="150" spans="2:18" ht="15" thickBot="1">
      <c r="B150" s="51" t="s">
        <v>78</v>
      </c>
      <c r="C150" s="43">
        <f>SUMIF('1. YTD RFQ &amp; Awarded'!$I:$I,'2. YTD RFQ &amp; Awarded (Summary)'!$B150&amp;C$21,'1. YTD RFQ &amp; Awarded'!$AB:$AB)/1000000</f>
        <v>0</v>
      </c>
      <c r="D150" s="43">
        <f>SUMIF('1. YTD RFQ &amp; Awarded'!$I:$I,'2. YTD RFQ &amp; Awarded (Summary)'!$B150&amp;D$21,'1. YTD RFQ &amp; Awarded'!$AB:$AB)/1000000</f>
        <v>0</v>
      </c>
      <c r="E150" s="43">
        <f>SUMIF('1. YTD RFQ &amp; Awarded'!$I:$I,'2. YTD RFQ &amp; Awarded (Summary)'!$B150&amp;E$21,'1. YTD RFQ &amp; Awarded'!$AB:$AB)/1000000</f>
        <v>0</v>
      </c>
      <c r="F150" s="43">
        <f>SUMIF('1. YTD RFQ &amp; Awarded'!$I:$I,'2. YTD RFQ &amp; Awarded (Summary)'!$B150&amp;F$21,'1. YTD RFQ &amp; Awarded'!$AB:$AB)/1000000</f>
        <v>0</v>
      </c>
      <c r="G150" s="43">
        <f>SUMIF('1. YTD RFQ &amp; Awarded'!$I:$I,'2. YTD RFQ &amp; Awarded (Summary)'!$B150&amp;G$21,'1. YTD RFQ &amp; Awarded'!$AB:$AB)/1000000</f>
        <v>0</v>
      </c>
      <c r="H150" s="43">
        <f>SUMIF('1. YTD RFQ &amp; Awarded'!$I:$I,'2. YTD RFQ &amp; Awarded (Summary)'!$B150&amp;H$21,'1. YTD RFQ &amp; Awarded'!$AB:$AB)/1000000</f>
        <v>0</v>
      </c>
      <c r="I150" s="43">
        <f>SUMIF('1. YTD RFQ &amp; Awarded'!$I:$I,'2. YTD RFQ &amp; Awarded (Summary)'!$B150&amp;I$21,'1. YTD RFQ &amp; Awarded'!$AB:$AB)/1000000</f>
        <v>0</v>
      </c>
      <c r="J150" s="43">
        <f>SUMIF('1. YTD RFQ &amp; Awarded'!$I:$I,'2. YTD RFQ &amp; Awarded (Summary)'!$B150&amp;J$21,'1. YTD RFQ &amp; Awarded'!$AB:$AB)/1000000</f>
        <v>0</v>
      </c>
      <c r="K150" s="43">
        <f>SUMIF('1. YTD RFQ &amp; Awarded'!$I:$I,'2. YTD RFQ &amp; Awarded (Summary)'!$B150&amp;K$21,'1. YTD RFQ &amp; Awarded'!$AB:$AB)/1000000</f>
        <v>0</v>
      </c>
      <c r="L150" s="43">
        <f>SUMIF('1. YTD RFQ &amp; Awarded'!$I:$I,'2. YTD RFQ &amp; Awarded (Summary)'!$B150&amp;L$21,'1. YTD RFQ &amp; Awarded'!$AB:$AB)/1000000</f>
        <v>0</v>
      </c>
      <c r="M150" s="43">
        <f>SUMIF('1. YTD RFQ &amp; Awarded'!$I:$I,'2. YTD RFQ &amp; Awarded (Summary)'!$B150&amp;M$21,'1. YTD RFQ &amp; Awarded'!$AB:$AB)/1000000</f>
        <v>0</v>
      </c>
      <c r="N150" s="43">
        <f>SUMIF('1. YTD RFQ &amp; Awarded'!$I:$I,'2. YTD RFQ &amp; Awarded (Summary)'!$B150&amp;N$21,'1. YTD RFQ &amp; Awarded'!$AB:$AB)/1000000</f>
        <v>0</v>
      </c>
      <c r="O150" s="53">
        <f t="shared" si="18"/>
        <v>0</v>
      </c>
      <c r="P150" s="18" t="str">
        <f t="shared" si="19"/>
        <v>AEROSPACE</v>
      </c>
      <c r="R150" s="41"/>
    </row>
    <row r="151" spans="2:18" ht="18" customHeight="1" thickBot="1">
      <c r="B151" s="54" t="s">
        <v>46</v>
      </c>
      <c r="C151" s="55">
        <f t="shared" ref="C151:O151" si="20">SUM(C133:C150)</f>
        <v>0</v>
      </c>
      <c r="D151" s="55">
        <f t="shared" si="20"/>
        <v>0</v>
      </c>
      <c r="E151" s="55">
        <f t="shared" si="20"/>
        <v>0</v>
      </c>
      <c r="F151" s="55">
        <f t="shared" si="20"/>
        <v>0</v>
      </c>
      <c r="G151" s="55">
        <f t="shared" si="20"/>
        <v>0</v>
      </c>
      <c r="H151" s="55">
        <f t="shared" si="20"/>
        <v>0</v>
      </c>
      <c r="I151" s="55">
        <f t="shared" si="20"/>
        <v>0</v>
      </c>
      <c r="J151" s="55">
        <f t="shared" si="20"/>
        <v>0</v>
      </c>
      <c r="K151" s="55">
        <f t="shared" si="20"/>
        <v>0</v>
      </c>
      <c r="L151" s="55">
        <f t="shared" si="20"/>
        <v>0</v>
      </c>
      <c r="M151" s="55">
        <f t="shared" si="20"/>
        <v>0</v>
      </c>
      <c r="N151" s="55">
        <f t="shared" si="20"/>
        <v>0</v>
      </c>
      <c r="O151" s="56">
        <f t="shared" si="20"/>
        <v>0</v>
      </c>
      <c r="R151" s="41"/>
    </row>
    <row r="152" spans="2:18" ht="15" thickBot="1"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8"/>
      <c r="N152" s="58"/>
      <c r="R152" s="41"/>
    </row>
    <row r="153" spans="2:18" ht="25.5" customHeight="1" thickBot="1">
      <c r="B153" s="59" t="s">
        <v>80</v>
      </c>
      <c r="C153" s="60" t="s">
        <v>49</v>
      </c>
      <c r="D153" s="60" t="s">
        <v>50</v>
      </c>
      <c r="E153" s="60" t="s">
        <v>51</v>
      </c>
      <c r="F153" s="60" t="s">
        <v>52</v>
      </c>
      <c r="G153" s="60" t="s">
        <v>53</v>
      </c>
      <c r="H153" s="60" t="s">
        <v>54</v>
      </c>
      <c r="I153" s="60" t="s">
        <v>55</v>
      </c>
      <c r="J153" s="60" t="s">
        <v>56</v>
      </c>
      <c r="K153" s="60" t="s">
        <v>57</v>
      </c>
      <c r="L153" s="60" t="s">
        <v>58</v>
      </c>
      <c r="M153" s="60" t="s">
        <v>59</v>
      </c>
      <c r="N153" s="60" t="s">
        <v>60</v>
      </c>
      <c r="O153" s="61" t="s">
        <v>46</v>
      </c>
    </row>
    <row r="154" spans="2:18">
      <c r="B154" s="48" t="s">
        <v>61</v>
      </c>
      <c r="C154" s="43">
        <f>C112+C133</f>
        <v>0</v>
      </c>
      <c r="D154" s="43">
        <f t="shared" ref="D154:N154" si="21">D112+D133</f>
        <v>0</v>
      </c>
      <c r="E154" s="43">
        <f t="shared" si="21"/>
        <v>0</v>
      </c>
      <c r="F154" s="43">
        <f t="shared" si="21"/>
        <v>0</v>
      </c>
      <c r="G154" s="43">
        <f t="shared" si="21"/>
        <v>0</v>
      </c>
      <c r="H154" s="43">
        <f t="shared" si="21"/>
        <v>0</v>
      </c>
      <c r="I154" s="43">
        <f t="shared" si="21"/>
        <v>0</v>
      </c>
      <c r="J154" s="43">
        <f t="shared" si="21"/>
        <v>0</v>
      </c>
      <c r="K154" s="43">
        <f t="shared" si="21"/>
        <v>0</v>
      </c>
      <c r="L154" s="43">
        <f t="shared" si="21"/>
        <v>0</v>
      </c>
      <c r="M154" s="43">
        <f t="shared" si="21"/>
        <v>0</v>
      </c>
      <c r="N154" s="43">
        <f t="shared" si="21"/>
        <v>0</v>
      </c>
      <c r="O154" s="68">
        <f>SUM(C154:N154)</f>
        <v>0</v>
      </c>
      <c r="P154" s="18" t="str">
        <f t="shared" ref="P154:P171" si="22">B154</f>
        <v>AUTOMOTIVE</v>
      </c>
    </row>
    <row r="155" spans="2:18">
      <c r="B155" s="42" t="s">
        <v>62</v>
      </c>
      <c r="C155" s="43">
        <f t="shared" ref="C155:N170" si="23">C113+C134</f>
        <v>0</v>
      </c>
      <c r="D155" s="43">
        <f t="shared" si="23"/>
        <v>0</v>
      </c>
      <c r="E155" s="43">
        <f t="shared" si="23"/>
        <v>0</v>
      </c>
      <c r="F155" s="43">
        <f t="shared" si="23"/>
        <v>0</v>
      </c>
      <c r="G155" s="43">
        <f t="shared" si="23"/>
        <v>0</v>
      </c>
      <c r="H155" s="43">
        <f t="shared" si="23"/>
        <v>0</v>
      </c>
      <c r="I155" s="43">
        <f t="shared" si="23"/>
        <v>0</v>
      </c>
      <c r="J155" s="43">
        <f t="shared" si="23"/>
        <v>0</v>
      </c>
      <c r="K155" s="43">
        <f t="shared" si="23"/>
        <v>0</v>
      </c>
      <c r="L155" s="43">
        <f t="shared" si="23"/>
        <v>0</v>
      </c>
      <c r="M155" s="43">
        <f t="shared" si="23"/>
        <v>0</v>
      </c>
      <c r="N155" s="43">
        <f t="shared" si="23"/>
        <v>0</v>
      </c>
      <c r="O155" s="69">
        <f t="shared" ref="O155:O171" si="24">SUM(C155:N155)</f>
        <v>0</v>
      </c>
      <c r="P155" s="18" t="str">
        <f t="shared" si="22"/>
        <v>ENTERPRISE SERVER</v>
      </c>
    </row>
    <row r="156" spans="2:18">
      <c r="B156" s="42" t="s">
        <v>63</v>
      </c>
      <c r="C156" s="43">
        <f t="shared" si="23"/>
        <v>0</v>
      </c>
      <c r="D156" s="43">
        <f t="shared" si="23"/>
        <v>0</v>
      </c>
      <c r="E156" s="43">
        <f t="shared" si="23"/>
        <v>0</v>
      </c>
      <c r="F156" s="43">
        <f t="shared" si="23"/>
        <v>0</v>
      </c>
      <c r="G156" s="43">
        <f t="shared" si="23"/>
        <v>0</v>
      </c>
      <c r="H156" s="43">
        <f t="shared" si="23"/>
        <v>0</v>
      </c>
      <c r="I156" s="43">
        <f t="shared" si="23"/>
        <v>0</v>
      </c>
      <c r="J156" s="43">
        <f t="shared" si="23"/>
        <v>0</v>
      </c>
      <c r="K156" s="43">
        <f t="shared" si="23"/>
        <v>0</v>
      </c>
      <c r="L156" s="43">
        <f t="shared" si="23"/>
        <v>0</v>
      </c>
      <c r="M156" s="43">
        <f t="shared" si="23"/>
        <v>0</v>
      </c>
      <c r="N156" s="43">
        <f t="shared" si="23"/>
        <v>0</v>
      </c>
      <c r="O156" s="69">
        <f t="shared" si="24"/>
        <v>0</v>
      </c>
      <c r="P156" s="18" t="str">
        <f t="shared" si="22"/>
        <v>COMPUTER PRODUCT ASSEMBLY</v>
      </c>
    </row>
    <row r="157" spans="2:18">
      <c r="B157" s="42" t="s">
        <v>64</v>
      </c>
      <c r="C157" s="43">
        <f t="shared" si="23"/>
        <v>0</v>
      </c>
      <c r="D157" s="43">
        <f t="shared" si="23"/>
        <v>0</v>
      </c>
      <c r="E157" s="43">
        <f t="shared" si="23"/>
        <v>0</v>
      </c>
      <c r="F157" s="43">
        <f t="shared" si="23"/>
        <v>0</v>
      </c>
      <c r="G157" s="43">
        <f t="shared" si="23"/>
        <v>0</v>
      </c>
      <c r="H157" s="43">
        <f t="shared" si="23"/>
        <v>0</v>
      </c>
      <c r="I157" s="43">
        <f t="shared" si="23"/>
        <v>0</v>
      </c>
      <c r="J157" s="43">
        <f t="shared" si="23"/>
        <v>0</v>
      </c>
      <c r="K157" s="43">
        <f t="shared" si="23"/>
        <v>0</v>
      </c>
      <c r="L157" s="43">
        <f t="shared" si="23"/>
        <v>0</v>
      </c>
      <c r="M157" s="43">
        <f t="shared" si="23"/>
        <v>0</v>
      </c>
      <c r="N157" s="43">
        <f t="shared" si="23"/>
        <v>0</v>
      </c>
      <c r="O157" s="69">
        <f t="shared" si="24"/>
        <v>0</v>
      </c>
      <c r="P157" s="18" t="str">
        <f t="shared" si="22"/>
        <v>NETWORK DEVICES</v>
      </c>
    </row>
    <row r="158" spans="2:18">
      <c r="B158" s="45" t="s">
        <v>65</v>
      </c>
      <c r="C158" s="43">
        <f t="shared" si="23"/>
        <v>0</v>
      </c>
      <c r="D158" s="43">
        <f t="shared" si="23"/>
        <v>0</v>
      </c>
      <c r="E158" s="43">
        <f t="shared" si="23"/>
        <v>0</v>
      </c>
      <c r="F158" s="43">
        <f t="shared" si="23"/>
        <v>0</v>
      </c>
      <c r="G158" s="43">
        <f t="shared" si="23"/>
        <v>0</v>
      </c>
      <c r="H158" s="43">
        <f t="shared" si="23"/>
        <v>0</v>
      </c>
      <c r="I158" s="43">
        <f t="shared" si="23"/>
        <v>0</v>
      </c>
      <c r="J158" s="43">
        <f t="shared" si="23"/>
        <v>0</v>
      </c>
      <c r="K158" s="43">
        <f t="shared" si="23"/>
        <v>0</v>
      </c>
      <c r="L158" s="43">
        <f t="shared" si="23"/>
        <v>0</v>
      </c>
      <c r="M158" s="43">
        <f t="shared" si="23"/>
        <v>0</v>
      </c>
      <c r="N158" s="43">
        <f t="shared" si="23"/>
        <v>0</v>
      </c>
      <c r="O158" s="69">
        <f t="shared" si="24"/>
        <v>0</v>
      </c>
      <c r="P158" s="18" t="str">
        <f t="shared" si="22"/>
        <v>AUDIO/VIDEO DEVICES</v>
      </c>
    </row>
    <row r="159" spans="2:18">
      <c r="B159" s="45" t="s">
        <v>66</v>
      </c>
      <c r="C159" s="43">
        <f t="shared" si="23"/>
        <v>0</v>
      </c>
      <c r="D159" s="43">
        <f t="shared" si="23"/>
        <v>0</v>
      </c>
      <c r="E159" s="43">
        <f t="shared" si="23"/>
        <v>0</v>
      </c>
      <c r="F159" s="43">
        <f t="shared" si="23"/>
        <v>0</v>
      </c>
      <c r="G159" s="43">
        <f t="shared" si="23"/>
        <v>0</v>
      </c>
      <c r="H159" s="43">
        <f t="shared" si="23"/>
        <v>0</v>
      </c>
      <c r="I159" s="43">
        <f t="shared" si="23"/>
        <v>0</v>
      </c>
      <c r="J159" s="43">
        <f t="shared" si="23"/>
        <v>0</v>
      </c>
      <c r="K159" s="43">
        <f t="shared" si="23"/>
        <v>0</v>
      </c>
      <c r="L159" s="43">
        <f t="shared" si="23"/>
        <v>0</v>
      </c>
      <c r="M159" s="43">
        <f t="shared" si="23"/>
        <v>0</v>
      </c>
      <c r="N159" s="43">
        <f t="shared" si="23"/>
        <v>0</v>
      </c>
      <c r="O159" s="69">
        <f t="shared" si="24"/>
        <v>0</v>
      </c>
      <c r="P159" s="18" t="str">
        <f t="shared" si="22"/>
        <v>HOME APPLIANCES</v>
      </c>
    </row>
    <row r="160" spans="2:18">
      <c r="B160" s="45" t="s">
        <v>67</v>
      </c>
      <c r="C160" s="43">
        <f t="shared" si="23"/>
        <v>0</v>
      </c>
      <c r="D160" s="43">
        <f t="shared" si="23"/>
        <v>0</v>
      </c>
      <c r="E160" s="43">
        <f t="shared" si="23"/>
        <v>0</v>
      </c>
      <c r="F160" s="43">
        <f t="shared" si="23"/>
        <v>0</v>
      </c>
      <c r="G160" s="43">
        <f t="shared" si="23"/>
        <v>0</v>
      </c>
      <c r="H160" s="43">
        <f t="shared" si="23"/>
        <v>0</v>
      </c>
      <c r="I160" s="43">
        <f t="shared" si="23"/>
        <v>0</v>
      </c>
      <c r="J160" s="43">
        <f t="shared" si="23"/>
        <v>0</v>
      </c>
      <c r="K160" s="43">
        <f t="shared" si="23"/>
        <v>0</v>
      </c>
      <c r="L160" s="43">
        <f t="shared" si="23"/>
        <v>0</v>
      </c>
      <c r="M160" s="43">
        <f t="shared" si="23"/>
        <v>0</v>
      </c>
      <c r="N160" s="43">
        <f t="shared" si="23"/>
        <v>0</v>
      </c>
      <c r="O160" s="69">
        <f t="shared" si="24"/>
        <v>0</v>
      </c>
      <c r="P160" s="18" t="str">
        <f t="shared" si="22"/>
        <v>DISPLAY DEVICES</v>
      </c>
    </row>
    <row r="161" spans="2:18">
      <c r="B161" s="46" t="s">
        <v>68</v>
      </c>
      <c r="C161" s="43">
        <f t="shared" si="23"/>
        <v>0</v>
      </c>
      <c r="D161" s="43">
        <f t="shared" si="23"/>
        <v>0</v>
      </c>
      <c r="E161" s="43">
        <f t="shared" si="23"/>
        <v>0</v>
      </c>
      <c r="F161" s="43">
        <f t="shared" si="23"/>
        <v>0</v>
      </c>
      <c r="G161" s="43">
        <f t="shared" si="23"/>
        <v>0</v>
      </c>
      <c r="H161" s="43">
        <f t="shared" si="23"/>
        <v>0</v>
      </c>
      <c r="I161" s="43">
        <f t="shared" si="23"/>
        <v>0</v>
      </c>
      <c r="J161" s="43">
        <f t="shared" si="23"/>
        <v>0</v>
      </c>
      <c r="K161" s="43">
        <f t="shared" si="23"/>
        <v>0</v>
      </c>
      <c r="L161" s="43">
        <f t="shared" si="23"/>
        <v>0</v>
      </c>
      <c r="M161" s="43">
        <f t="shared" si="23"/>
        <v>0</v>
      </c>
      <c r="N161" s="43">
        <f t="shared" si="23"/>
        <v>0</v>
      </c>
      <c r="O161" s="69">
        <f t="shared" si="24"/>
        <v>0</v>
      </c>
      <c r="P161" s="18" t="str">
        <f t="shared" si="22"/>
        <v>ELECTRICAL &amp; ELECTRONICS INDUSTRY</v>
      </c>
    </row>
    <row r="162" spans="2:18">
      <c r="B162" s="46" t="s">
        <v>69</v>
      </c>
      <c r="C162" s="43">
        <f t="shared" si="23"/>
        <v>0</v>
      </c>
      <c r="D162" s="43">
        <f t="shared" si="23"/>
        <v>0</v>
      </c>
      <c r="E162" s="43">
        <f t="shared" si="23"/>
        <v>0</v>
      </c>
      <c r="F162" s="43">
        <f t="shared" si="23"/>
        <v>0</v>
      </c>
      <c r="G162" s="43">
        <f t="shared" si="23"/>
        <v>0</v>
      </c>
      <c r="H162" s="43">
        <f t="shared" si="23"/>
        <v>0</v>
      </c>
      <c r="I162" s="43">
        <f t="shared" si="23"/>
        <v>0</v>
      </c>
      <c r="J162" s="43">
        <f t="shared" si="23"/>
        <v>0</v>
      </c>
      <c r="K162" s="43">
        <f t="shared" si="23"/>
        <v>0</v>
      </c>
      <c r="L162" s="43">
        <f t="shared" si="23"/>
        <v>0</v>
      </c>
      <c r="M162" s="43">
        <f t="shared" si="23"/>
        <v>0</v>
      </c>
      <c r="N162" s="43">
        <f t="shared" si="23"/>
        <v>0</v>
      </c>
      <c r="O162" s="69">
        <f t="shared" si="24"/>
        <v>0</v>
      </c>
      <c r="P162" s="18" t="str">
        <f t="shared" si="22"/>
        <v>INDUSTRIAL DEVICES</v>
      </c>
    </row>
    <row r="163" spans="2:18">
      <c r="B163" s="46" t="s">
        <v>70</v>
      </c>
      <c r="C163" s="43">
        <f t="shared" si="23"/>
        <v>0</v>
      </c>
      <c r="D163" s="43">
        <f t="shared" si="23"/>
        <v>0</v>
      </c>
      <c r="E163" s="43">
        <f t="shared" si="23"/>
        <v>0</v>
      </c>
      <c r="F163" s="43">
        <f t="shared" si="23"/>
        <v>0</v>
      </c>
      <c r="G163" s="43">
        <f t="shared" si="23"/>
        <v>0</v>
      </c>
      <c r="H163" s="43">
        <f t="shared" si="23"/>
        <v>0</v>
      </c>
      <c r="I163" s="43">
        <f t="shared" si="23"/>
        <v>0</v>
      </c>
      <c r="J163" s="43">
        <f t="shared" si="23"/>
        <v>0</v>
      </c>
      <c r="K163" s="43">
        <f t="shared" si="23"/>
        <v>0</v>
      </c>
      <c r="L163" s="43">
        <f t="shared" si="23"/>
        <v>0</v>
      </c>
      <c r="M163" s="43">
        <f t="shared" si="23"/>
        <v>0</v>
      </c>
      <c r="N163" s="43">
        <f t="shared" si="23"/>
        <v>0</v>
      </c>
      <c r="O163" s="69">
        <f t="shared" si="24"/>
        <v>0</v>
      </c>
      <c r="P163" s="18" t="str">
        <f t="shared" si="22"/>
        <v>INDUSTRIAL ELECTRONICS</v>
      </c>
    </row>
    <row r="164" spans="2:18">
      <c r="B164" s="47" t="s">
        <v>71</v>
      </c>
      <c r="C164" s="43">
        <f t="shared" si="23"/>
        <v>0</v>
      </c>
      <c r="D164" s="43">
        <f t="shared" si="23"/>
        <v>0</v>
      </c>
      <c r="E164" s="43">
        <f t="shared" si="23"/>
        <v>0</v>
      </c>
      <c r="F164" s="43">
        <f t="shared" si="23"/>
        <v>0</v>
      </c>
      <c r="G164" s="43">
        <f t="shared" si="23"/>
        <v>0</v>
      </c>
      <c r="H164" s="43">
        <f t="shared" si="23"/>
        <v>0</v>
      </c>
      <c r="I164" s="43">
        <f t="shared" si="23"/>
        <v>0</v>
      </c>
      <c r="J164" s="43">
        <f t="shared" si="23"/>
        <v>0</v>
      </c>
      <c r="K164" s="43">
        <f t="shared" si="23"/>
        <v>0</v>
      </c>
      <c r="L164" s="43">
        <f t="shared" si="23"/>
        <v>0</v>
      </c>
      <c r="M164" s="43">
        <f t="shared" si="23"/>
        <v>0</v>
      </c>
      <c r="N164" s="43">
        <f t="shared" si="23"/>
        <v>0</v>
      </c>
      <c r="O164" s="69">
        <f t="shared" si="24"/>
        <v>0</v>
      </c>
      <c r="P164" s="18" t="str">
        <f t="shared" si="22"/>
        <v>IMAGING &amp; PRINTING</v>
      </c>
    </row>
    <row r="165" spans="2:18">
      <c r="B165" s="48" t="s">
        <v>72</v>
      </c>
      <c r="C165" s="43">
        <f t="shared" si="23"/>
        <v>0</v>
      </c>
      <c r="D165" s="43">
        <f t="shared" si="23"/>
        <v>0</v>
      </c>
      <c r="E165" s="43">
        <f t="shared" si="23"/>
        <v>0</v>
      </c>
      <c r="F165" s="43">
        <f t="shared" si="23"/>
        <v>0</v>
      </c>
      <c r="G165" s="43">
        <f t="shared" si="23"/>
        <v>0</v>
      </c>
      <c r="H165" s="43">
        <f t="shared" si="23"/>
        <v>0</v>
      </c>
      <c r="I165" s="43">
        <f t="shared" si="23"/>
        <v>0</v>
      </c>
      <c r="J165" s="43">
        <f t="shared" si="23"/>
        <v>0</v>
      </c>
      <c r="K165" s="43">
        <f t="shared" si="23"/>
        <v>0</v>
      </c>
      <c r="L165" s="43">
        <f t="shared" si="23"/>
        <v>0</v>
      </c>
      <c r="M165" s="43">
        <f t="shared" si="23"/>
        <v>0</v>
      </c>
      <c r="N165" s="43">
        <f t="shared" si="23"/>
        <v>0</v>
      </c>
      <c r="O165" s="69">
        <f t="shared" si="24"/>
        <v>0</v>
      </c>
      <c r="P165" s="18" t="str">
        <f t="shared" si="22"/>
        <v>MASS STORAGE DEVICES</v>
      </c>
    </row>
    <row r="166" spans="2:18">
      <c r="B166" s="49" t="s">
        <v>73</v>
      </c>
      <c r="C166" s="43">
        <f t="shared" si="23"/>
        <v>0</v>
      </c>
      <c r="D166" s="43">
        <f t="shared" si="23"/>
        <v>0</v>
      </c>
      <c r="E166" s="43">
        <f t="shared" si="23"/>
        <v>0</v>
      </c>
      <c r="F166" s="43">
        <f t="shared" si="23"/>
        <v>0</v>
      </c>
      <c r="G166" s="43">
        <f t="shared" si="23"/>
        <v>0</v>
      </c>
      <c r="H166" s="43">
        <f t="shared" si="23"/>
        <v>0</v>
      </c>
      <c r="I166" s="43">
        <f t="shared" si="23"/>
        <v>0</v>
      </c>
      <c r="J166" s="43">
        <f t="shared" si="23"/>
        <v>0</v>
      </c>
      <c r="K166" s="43">
        <f t="shared" si="23"/>
        <v>0</v>
      </c>
      <c r="L166" s="43">
        <f t="shared" si="23"/>
        <v>0</v>
      </c>
      <c r="M166" s="43">
        <f t="shared" si="23"/>
        <v>0</v>
      </c>
      <c r="N166" s="43">
        <f t="shared" si="23"/>
        <v>0</v>
      </c>
      <c r="O166" s="69">
        <f t="shared" si="24"/>
        <v>0</v>
      </c>
      <c r="P166" s="18" t="str">
        <f t="shared" si="22"/>
        <v>LIFE SCIENCE AND MEDICAL</v>
      </c>
    </row>
    <row r="167" spans="2:18">
      <c r="B167" s="49" t="s">
        <v>74</v>
      </c>
      <c r="C167" s="43">
        <f t="shared" si="23"/>
        <v>0</v>
      </c>
      <c r="D167" s="43">
        <f t="shared" si="23"/>
        <v>0</v>
      </c>
      <c r="E167" s="43">
        <f t="shared" si="23"/>
        <v>0</v>
      </c>
      <c r="F167" s="43">
        <f t="shared" si="23"/>
        <v>0</v>
      </c>
      <c r="G167" s="43">
        <f t="shared" si="23"/>
        <v>0</v>
      </c>
      <c r="H167" s="43">
        <f t="shared" si="23"/>
        <v>0</v>
      </c>
      <c r="I167" s="43">
        <f t="shared" si="23"/>
        <v>0</v>
      </c>
      <c r="J167" s="43">
        <f t="shared" si="23"/>
        <v>0</v>
      </c>
      <c r="K167" s="43">
        <f t="shared" si="23"/>
        <v>0</v>
      </c>
      <c r="L167" s="43">
        <f t="shared" si="23"/>
        <v>0</v>
      </c>
      <c r="M167" s="43">
        <f t="shared" si="23"/>
        <v>0</v>
      </c>
      <c r="N167" s="43">
        <f t="shared" si="23"/>
        <v>0</v>
      </c>
      <c r="O167" s="69">
        <f t="shared" si="24"/>
        <v>0</v>
      </c>
      <c r="P167" s="18" t="str">
        <f t="shared" si="22"/>
        <v>SCIENTIFIC AND TEST</v>
      </c>
    </row>
    <row r="168" spans="2:18">
      <c r="B168" s="50" t="s">
        <v>75</v>
      </c>
      <c r="C168" s="43">
        <f t="shared" si="23"/>
        <v>0</v>
      </c>
      <c r="D168" s="43">
        <f t="shared" si="23"/>
        <v>0</v>
      </c>
      <c r="E168" s="43">
        <f t="shared" si="23"/>
        <v>0</v>
      </c>
      <c r="F168" s="43">
        <f t="shared" si="23"/>
        <v>0</v>
      </c>
      <c r="G168" s="43">
        <f t="shared" si="23"/>
        <v>0</v>
      </c>
      <c r="H168" s="43">
        <f t="shared" si="23"/>
        <v>0</v>
      </c>
      <c r="I168" s="43">
        <f t="shared" si="23"/>
        <v>0</v>
      </c>
      <c r="J168" s="43">
        <f t="shared" si="23"/>
        <v>0</v>
      </c>
      <c r="K168" s="43">
        <f t="shared" si="23"/>
        <v>0</v>
      </c>
      <c r="L168" s="43">
        <f t="shared" si="23"/>
        <v>0</v>
      </c>
      <c r="M168" s="43">
        <f t="shared" si="23"/>
        <v>0</v>
      </c>
      <c r="N168" s="43">
        <f t="shared" si="23"/>
        <v>0</v>
      </c>
      <c r="O168" s="69">
        <f t="shared" si="24"/>
        <v>0</v>
      </c>
      <c r="P168" s="18" t="str">
        <f t="shared" si="22"/>
        <v>MOBILE DEVICES</v>
      </c>
    </row>
    <row r="169" spans="2:18">
      <c r="B169" s="50" t="s">
        <v>76</v>
      </c>
      <c r="C169" s="43">
        <f t="shared" si="23"/>
        <v>0</v>
      </c>
      <c r="D169" s="43">
        <f t="shared" si="23"/>
        <v>0</v>
      </c>
      <c r="E169" s="43">
        <f t="shared" si="23"/>
        <v>0</v>
      </c>
      <c r="F169" s="43">
        <f t="shared" si="23"/>
        <v>0</v>
      </c>
      <c r="G169" s="43">
        <f t="shared" si="23"/>
        <v>0</v>
      </c>
      <c r="H169" s="43">
        <f t="shared" si="23"/>
        <v>0</v>
      </c>
      <c r="I169" s="43">
        <f t="shared" si="23"/>
        <v>0</v>
      </c>
      <c r="J169" s="43">
        <f t="shared" si="23"/>
        <v>0</v>
      </c>
      <c r="K169" s="43">
        <f t="shared" si="23"/>
        <v>0</v>
      </c>
      <c r="L169" s="43">
        <f t="shared" si="23"/>
        <v>0</v>
      </c>
      <c r="M169" s="43">
        <f t="shared" si="23"/>
        <v>0</v>
      </c>
      <c r="N169" s="43">
        <f t="shared" si="23"/>
        <v>0</v>
      </c>
      <c r="O169" s="69">
        <f t="shared" si="24"/>
        <v>0</v>
      </c>
      <c r="P169" s="18" t="str">
        <f t="shared" si="22"/>
        <v>TELECOMMUNICATION DEVICES</v>
      </c>
    </row>
    <row r="170" spans="2:18">
      <c r="B170" s="51" t="s">
        <v>77</v>
      </c>
      <c r="C170" s="43">
        <f t="shared" si="23"/>
        <v>0</v>
      </c>
      <c r="D170" s="43">
        <f t="shared" si="23"/>
        <v>0</v>
      </c>
      <c r="E170" s="43">
        <f t="shared" si="23"/>
        <v>0</v>
      </c>
      <c r="F170" s="43">
        <f t="shared" si="23"/>
        <v>0</v>
      </c>
      <c r="G170" s="43">
        <f t="shared" si="23"/>
        <v>0</v>
      </c>
      <c r="H170" s="43">
        <f t="shared" si="23"/>
        <v>0</v>
      </c>
      <c r="I170" s="43">
        <f t="shared" si="23"/>
        <v>0</v>
      </c>
      <c r="J170" s="43">
        <f t="shared" si="23"/>
        <v>0</v>
      </c>
      <c r="K170" s="43">
        <f t="shared" si="23"/>
        <v>0</v>
      </c>
      <c r="L170" s="43">
        <f t="shared" si="23"/>
        <v>0</v>
      </c>
      <c r="M170" s="43">
        <f t="shared" si="23"/>
        <v>0</v>
      </c>
      <c r="N170" s="43">
        <f t="shared" si="23"/>
        <v>0</v>
      </c>
      <c r="O170" s="69">
        <f t="shared" si="24"/>
        <v>0</v>
      </c>
      <c r="P170" s="18" t="str">
        <f t="shared" si="22"/>
        <v>OTHERS DEVICES &amp; EQUIPMENT</v>
      </c>
    </row>
    <row r="171" spans="2:18" ht="15" thickBot="1">
      <c r="B171" s="51" t="s">
        <v>78</v>
      </c>
      <c r="C171" s="43">
        <f t="shared" ref="C171:N171" si="25">C129+C150</f>
        <v>0</v>
      </c>
      <c r="D171" s="43">
        <f t="shared" si="25"/>
        <v>0</v>
      </c>
      <c r="E171" s="43">
        <f t="shared" si="25"/>
        <v>0</v>
      </c>
      <c r="F171" s="43">
        <f t="shared" si="25"/>
        <v>0</v>
      </c>
      <c r="G171" s="43">
        <f t="shared" si="25"/>
        <v>0</v>
      </c>
      <c r="H171" s="43">
        <f t="shared" si="25"/>
        <v>0</v>
      </c>
      <c r="I171" s="43">
        <f t="shared" si="25"/>
        <v>0</v>
      </c>
      <c r="J171" s="43">
        <f t="shared" si="25"/>
        <v>0</v>
      </c>
      <c r="K171" s="43">
        <f t="shared" si="25"/>
        <v>0</v>
      </c>
      <c r="L171" s="43">
        <f t="shared" si="25"/>
        <v>0</v>
      </c>
      <c r="M171" s="43">
        <f t="shared" si="25"/>
        <v>0</v>
      </c>
      <c r="N171" s="43">
        <f t="shared" si="25"/>
        <v>0</v>
      </c>
      <c r="O171" s="70">
        <f t="shared" si="24"/>
        <v>0</v>
      </c>
      <c r="P171" s="18" t="str">
        <f t="shared" si="22"/>
        <v>AEROSPACE</v>
      </c>
    </row>
    <row r="172" spans="2:18" ht="18" customHeight="1" thickBot="1">
      <c r="B172" s="54" t="s">
        <v>46</v>
      </c>
      <c r="C172" s="55">
        <f t="shared" ref="C172:O172" si="26">SUM(C154:C171)</f>
        <v>0</v>
      </c>
      <c r="D172" s="55">
        <f t="shared" si="26"/>
        <v>0</v>
      </c>
      <c r="E172" s="55">
        <f t="shared" si="26"/>
        <v>0</v>
      </c>
      <c r="F172" s="55">
        <f t="shared" si="26"/>
        <v>0</v>
      </c>
      <c r="G172" s="55">
        <f t="shared" si="26"/>
        <v>0</v>
      </c>
      <c r="H172" s="55">
        <f t="shared" si="26"/>
        <v>0</v>
      </c>
      <c r="I172" s="55">
        <f t="shared" si="26"/>
        <v>0</v>
      </c>
      <c r="J172" s="55">
        <f t="shared" si="26"/>
        <v>0</v>
      </c>
      <c r="K172" s="55">
        <f t="shared" si="26"/>
        <v>0</v>
      </c>
      <c r="L172" s="55">
        <f t="shared" si="26"/>
        <v>0</v>
      </c>
      <c r="M172" s="55">
        <f t="shared" si="26"/>
        <v>0</v>
      </c>
      <c r="N172" s="55">
        <f t="shared" si="26"/>
        <v>0</v>
      </c>
      <c r="O172" s="56">
        <f t="shared" si="26"/>
        <v>0</v>
      </c>
      <c r="R172" s="41"/>
    </row>
    <row r="173" spans="2:18" ht="15" thickBot="1">
      <c r="C173" s="57"/>
      <c r="D173" s="3"/>
      <c r="E173" s="3"/>
      <c r="G173" s="41"/>
      <c r="H173" s="41"/>
      <c r="I173" s="57"/>
      <c r="J173" s="57"/>
      <c r="K173" s="57"/>
      <c r="L173" s="57"/>
      <c r="M173" s="41"/>
      <c r="N173" s="41"/>
    </row>
    <row r="174" spans="2:18" ht="25.5" customHeight="1" thickBot="1">
      <c r="B174" s="59" t="s">
        <v>80</v>
      </c>
      <c r="C174" s="60" t="s">
        <v>49</v>
      </c>
      <c r="D174" s="60" t="s">
        <v>50</v>
      </c>
      <c r="E174" s="60" t="s">
        <v>51</v>
      </c>
      <c r="F174" s="60" t="s">
        <v>52</v>
      </c>
      <c r="G174" s="60" t="s">
        <v>53</v>
      </c>
      <c r="H174" s="60" t="s">
        <v>54</v>
      </c>
      <c r="I174" s="60" t="s">
        <v>55</v>
      </c>
      <c r="J174" s="60" t="s">
        <v>56</v>
      </c>
      <c r="K174" s="60" t="s">
        <v>57</v>
      </c>
      <c r="L174" s="60" t="s">
        <v>58</v>
      </c>
      <c r="M174" s="60" t="s">
        <v>59</v>
      </c>
      <c r="N174" s="60" t="s">
        <v>60</v>
      </c>
      <c r="O174" s="61" t="s">
        <v>46</v>
      </c>
    </row>
    <row r="175" spans="2:18">
      <c r="B175" s="48" t="s">
        <v>61</v>
      </c>
      <c r="C175" s="43">
        <f>C154</f>
        <v>0</v>
      </c>
      <c r="D175" s="43">
        <f t="shared" ref="D175:N175" si="27">D154</f>
        <v>0</v>
      </c>
      <c r="E175" s="43">
        <f t="shared" si="27"/>
        <v>0</v>
      </c>
      <c r="F175" s="43">
        <f t="shared" si="27"/>
        <v>0</v>
      </c>
      <c r="G175" s="43">
        <f t="shared" si="27"/>
        <v>0</v>
      </c>
      <c r="H175" s="43">
        <f t="shared" si="27"/>
        <v>0</v>
      </c>
      <c r="I175" s="43">
        <f t="shared" si="27"/>
        <v>0</v>
      </c>
      <c r="J175" s="43">
        <f t="shared" si="27"/>
        <v>0</v>
      </c>
      <c r="K175" s="43">
        <f t="shared" si="27"/>
        <v>0</v>
      </c>
      <c r="L175" s="43">
        <f t="shared" si="27"/>
        <v>0</v>
      </c>
      <c r="M175" s="43">
        <f t="shared" si="27"/>
        <v>0</v>
      </c>
      <c r="N175" s="43">
        <f t="shared" si="27"/>
        <v>0</v>
      </c>
      <c r="O175" s="44">
        <f t="shared" ref="O175:O183" si="28">SUM(C175:N175)</f>
        <v>0</v>
      </c>
      <c r="P175" s="18" t="str">
        <f t="shared" ref="P175:P183" si="29">B175</f>
        <v>AUTOMOTIVE</v>
      </c>
    </row>
    <row r="176" spans="2:18">
      <c r="B176" s="42" t="s">
        <v>83</v>
      </c>
      <c r="C176" s="43">
        <f>SUM(C155:C157)</f>
        <v>0</v>
      </c>
      <c r="D176" s="43">
        <f t="shared" ref="D176:N176" si="30">SUM(D155:D157)</f>
        <v>0</v>
      </c>
      <c r="E176" s="43">
        <f t="shared" si="30"/>
        <v>0</v>
      </c>
      <c r="F176" s="43">
        <f t="shared" si="30"/>
        <v>0</v>
      </c>
      <c r="G176" s="43">
        <f t="shared" si="30"/>
        <v>0</v>
      </c>
      <c r="H176" s="43">
        <f t="shared" si="30"/>
        <v>0</v>
      </c>
      <c r="I176" s="43">
        <f t="shared" si="30"/>
        <v>0</v>
      </c>
      <c r="J176" s="43">
        <f t="shared" si="30"/>
        <v>0</v>
      </c>
      <c r="K176" s="43">
        <f t="shared" si="30"/>
        <v>0</v>
      </c>
      <c r="L176" s="43">
        <f t="shared" si="30"/>
        <v>0</v>
      </c>
      <c r="M176" s="43">
        <f t="shared" si="30"/>
        <v>0</v>
      </c>
      <c r="N176" s="43">
        <f t="shared" si="30"/>
        <v>0</v>
      </c>
      <c r="O176" s="44">
        <f t="shared" si="28"/>
        <v>0</v>
      </c>
      <c r="P176" s="18" t="str">
        <f t="shared" si="29"/>
        <v>NETWORKING &amp; ENTERPRISE SERVERS</v>
      </c>
    </row>
    <row r="177" spans="1:20">
      <c r="B177" s="45" t="s">
        <v>84</v>
      </c>
      <c r="C177" s="43">
        <f>SUM(C158:C160)</f>
        <v>0</v>
      </c>
      <c r="D177" s="43">
        <f t="shared" ref="D177:N177" si="31">SUM(D158:D160)</f>
        <v>0</v>
      </c>
      <c r="E177" s="43">
        <f t="shared" si="31"/>
        <v>0</v>
      </c>
      <c r="F177" s="43">
        <f t="shared" si="31"/>
        <v>0</v>
      </c>
      <c r="G177" s="43">
        <f t="shared" si="31"/>
        <v>0</v>
      </c>
      <c r="H177" s="43">
        <f t="shared" si="31"/>
        <v>0</v>
      </c>
      <c r="I177" s="43">
        <f t="shared" si="31"/>
        <v>0</v>
      </c>
      <c r="J177" s="43">
        <f t="shared" si="31"/>
        <v>0</v>
      </c>
      <c r="K177" s="43">
        <f t="shared" si="31"/>
        <v>0</v>
      </c>
      <c r="L177" s="43">
        <f t="shared" si="31"/>
        <v>0</v>
      </c>
      <c r="M177" s="43">
        <f t="shared" si="31"/>
        <v>0</v>
      </c>
      <c r="N177" s="43">
        <f t="shared" si="31"/>
        <v>0</v>
      </c>
      <c r="O177" s="44">
        <f t="shared" si="28"/>
        <v>0</v>
      </c>
      <c r="P177" s="18" t="str">
        <f t="shared" si="29"/>
        <v>CONSUMER ELECTRONICS</v>
      </c>
    </row>
    <row r="178" spans="1:20">
      <c r="B178" s="46" t="s">
        <v>85</v>
      </c>
      <c r="C178" s="43">
        <f>SUM(C161:C163)</f>
        <v>0</v>
      </c>
      <c r="D178" s="43">
        <f t="shared" ref="D178:N178" si="32">SUM(D161:D163)</f>
        <v>0</v>
      </c>
      <c r="E178" s="43">
        <f t="shared" si="32"/>
        <v>0</v>
      </c>
      <c r="F178" s="43">
        <f t="shared" si="32"/>
        <v>0</v>
      </c>
      <c r="G178" s="43">
        <f t="shared" si="32"/>
        <v>0</v>
      </c>
      <c r="H178" s="43">
        <f t="shared" si="32"/>
        <v>0</v>
      </c>
      <c r="I178" s="43">
        <f t="shared" si="32"/>
        <v>0</v>
      </c>
      <c r="J178" s="43">
        <f t="shared" si="32"/>
        <v>0</v>
      </c>
      <c r="K178" s="43">
        <f t="shared" si="32"/>
        <v>0</v>
      </c>
      <c r="L178" s="43">
        <f t="shared" si="32"/>
        <v>0</v>
      </c>
      <c r="M178" s="43">
        <f t="shared" si="32"/>
        <v>0</v>
      </c>
      <c r="N178" s="43">
        <f t="shared" si="32"/>
        <v>0</v>
      </c>
      <c r="O178" s="44">
        <f t="shared" si="28"/>
        <v>0</v>
      </c>
      <c r="P178" s="18" t="str">
        <f t="shared" si="29"/>
        <v>INDUSTRIAL PRODUCTS</v>
      </c>
    </row>
    <row r="179" spans="1:20">
      <c r="B179" s="48" t="s">
        <v>71</v>
      </c>
      <c r="C179" s="43">
        <f>C164</f>
        <v>0</v>
      </c>
      <c r="D179" s="43">
        <f t="shared" ref="D179:N180" si="33">D164</f>
        <v>0</v>
      </c>
      <c r="E179" s="43">
        <f t="shared" si="33"/>
        <v>0</v>
      </c>
      <c r="F179" s="43">
        <f t="shared" si="33"/>
        <v>0</v>
      </c>
      <c r="G179" s="43">
        <f t="shared" si="33"/>
        <v>0</v>
      </c>
      <c r="H179" s="43">
        <f t="shared" si="33"/>
        <v>0</v>
      </c>
      <c r="I179" s="43">
        <f t="shared" si="33"/>
        <v>0</v>
      </c>
      <c r="J179" s="43">
        <f t="shared" si="33"/>
        <v>0</v>
      </c>
      <c r="K179" s="43">
        <f t="shared" si="33"/>
        <v>0</v>
      </c>
      <c r="L179" s="43">
        <f t="shared" si="33"/>
        <v>0</v>
      </c>
      <c r="M179" s="43">
        <f t="shared" si="33"/>
        <v>0</v>
      </c>
      <c r="N179" s="43">
        <f t="shared" si="33"/>
        <v>0</v>
      </c>
      <c r="O179" s="44">
        <f t="shared" si="28"/>
        <v>0</v>
      </c>
      <c r="P179" s="18" t="str">
        <f t="shared" si="29"/>
        <v>IMAGING &amp; PRINTING</v>
      </c>
    </row>
    <row r="180" spans="1:20">
      <c r="B180" s="48" t="s">
        <v>72</v>
      </c>
      <c r="C180" s="43">
        <f>C165</f>
        <v>0</v>
      </c>
      <c r="D180" s="43">
        <f t="shared" si="33"/>
        <v>0</v>
      </c>
      <c r="E180" s="43">
        <f t="shared" si="33"/>
        <v>0</v>
      </c>
      <c r="F180" s="43">
        <f t="shared" si="33"/>
        <v>0</v>
      </c>
      <c r="G180" s="43">
        <f t="shared" si="33"/>
        <v>0</v>
      </c>
      <c r="H180" s="43">
        <f t="shared" si="33"/>
        <v>0</v>
      </c>
      <c r="I180" s="43">
        <f t="shared" si="33"/>
        <v>0</v>
      </c>
      <c r="J180" s="43">
        <f t="shared" si="33"/>
        <v>0</v>
      </c>
      <c r="K180" s="43">
        <f t="shared" si="33"/>
        <v>0</v>
      </c>
      <c r="L180" s="43">
        <f t="shared" si="33"/>
        <v>0</v>
      </c>
      <c r="M180" s="43">
        <f t="shared" si="33"/>
        <v>0</v>
      </c>
      <c r="N180" s="43">
        <f t="shared" si="33"/>
        <v>0</v>
      </c>
      <c r="O180" s="44">
        <f t="shared" si="28"/>
        <v>0</v>
      </c>
      <c r="P180" s="18" t="str">
        <f t="shared" si="29"/>
        <v>MASS STORAGE DEVICES</v>
      </c>
    </row>
    <row r="181" spans="1:20">
      <c r="B181" s="49" t="s">
        <v>86</v>
      </c>
      <c r="C181" s="43">
        <f>SUM(C166:C167)</f>
        <v>0</v>
      </c>
      <c r="D181" s="43">
        <f t="shared" ref="D181:N181" si="34">SUM(D166:D167)</f>
        <v>0</v>
      </c>
      <c r="E181" s="43">
        <f t="shared" si="34"/>
        <v>0</v>
      </c>
      <c r="F181" s="43">
        <f t="shared" si="34"/>
        <v>0</v>
      </c>
      <c r="G181" s="43">
        <f t="shared" si="34"/>
        <v>0</v>
      </c>
      <c r="H181" s="43">
        <f t="shared" si="34"/>
        <v>0</v>
      </c>
      <c r="I181" s="43">
        <f t="shared" si="34"/>
        <v>0</v>
      </c>
      <c r="J181" s="43">
        <f t="shared" si="34"/>
        <v>0</v>
      </c>
      <c r="K181" s="43">
        <f t="shared" si="34"/>
        <v>0</v>
      </c>
      <c r="L181" s="43">
        <f t="shared" si="34"/>
        <v>0</v>
      </c>
      <c r="M181" s="43">
        <f t="shared" si="34"/>
        <v>0</v>
      </c>
      <c r="N181" s="43">
        <f t="shared" si="34"/>
        <v>0</v>
      </c>
      <c r="O181" s="44">
        <f t="shared" si="28"/>
        <v>0</v>
      </c>
      <c r="P181" s="18" t="str">
        <f t="shared" si="29"/>
        <v>LIFE SCIENCES &amp; MEDICAL</v>
      </c>
    </row>
    <row r="182" spans="1:20">
      <c r="B182" s="50" t="s">
        <v>87</v>
      </c>
      <c r="C182" s="43">
        <f>SUM(C168:C169)</f>
        <v>0</v>
      </c>
      <c r="D182" s="43">
        <f t="shared" ref="D182:N182" si="35">SUM(D168:D169)</f>
        <v>0</v>
      </c>
      <c r="E182" s="43">
        <f t="shared" si="35"/>
        <v>0</v>
      </c>
      <c r="F182" s="43">
        <f t="shared" si="35"/>
        <v>0</v>
      </c>
      <c r="G182" s="43">
        <f t="shared" si="35"/>
        <v>0</v>
      </c>
      <c r="H182" s="43">
        <f t="shared" si="35"/>
        <v>0</v>
      </c>
      <c r="I182" s="43">
        <f t="shared" si="35"/>
        <v>0</v>
      </c>
      <c r="J182" s="43">
        <f t="shared" si="35"/>
        <v>0</v>
      </c>
      <c r="K182" s="43">
        <f t="shared" si="35"/>
        <v>0</v>
      </c>
      <c r="L182" s="43">
        <f t="shared" si="35"/>
        <v>0</v>
      </c>
      <c r="M182" s="43">
        <f t="shared" si="35"/>
        <v>0</v>
      </c>
      <c r="N182" s="43">
        <f t="shared" si="35"/>
        <v>0</v>
      </c>
      <c r="O182" s="44">
        <f t="shared" si="28"/>
        <v>0</v>
      </c>
      <c r="P182" s="18" t="str">
        <f t="shared" si="29"/>
        <v>TELECOMMUNICATION</v>
      </c>
    </row>
    <row r="183" spans="1:20" ht="15" thickBot="1">
      <c r="B183" s="50" t="s">
        <v>88</v>
      </c>
      <c r="C183" s="43">
        <f>SUM(C170:C171)</f>
        <v>0</v>
      </c>
      <c r="D183" s="43">
        <f t="shared" ref="D183:N183" si="36">SUM(D170:D171)</f>
        <v>0</v>
      </c>
      <c r="E183" s="43">
        <f t="shared" si="36"/>
        <v>0</v>
      </c>
      <c r="F183" s="43">
        <f t="shared" si="36"/>
        <v>0</v>
      </c>
      <c r="G183" s="43">
        <f t="shared" si="36"/>
        <v>0</v>
      </c>
      <c r="H183" s="43">
        <f t="shared" si="36"/>
        <v>0</v>
      </c>
      <c r="I183" s="43">
        <f t="shared" si="36"/>
        <v>0</v>
      </c>
      <c r="J183" s="43">
        <f t="shared" si="36"/>
        <v>0</v>
      </c>
      <c r="K183" s="43">
        <f t="shared" si="36"/>
        <v>0</v>
      </c>
      <c r="L183" s="43">
        <f t="shared" si="36"/>
        <v>0</v>
      </c>
      <c r="M183" s="43">
        <f t="shared" si="36"/>
        <v>0</v>
      </c>
      <c r="N183" s="43">
        <f t="shared" si="36"/>
        <v>0</v>
      </c>
      <c r="O183" s="44">
        <f t="shared" si="28"/>
        <v>0</v>
      </c>
      <c r="P183" s="18" t="str">
        <f t="shared" si="29"/>
        <v>OTHERS</v>
      </c>
    </row>
    <row r="184" spans="1:20" ht="18" customHeight="1" thickBot="1">
      <c r="B184" s="54" t="s">
        <v>46</v>
      </c>
      <c r="C184" s="55">
        <f>SUM(C175:C183)</f>
        <v>0</v>
      </c>
      <c r="D184" s="55">
        <f t="shared" ref="D184:O184" si="37">SUM(D175:D183)</f>
        <v>0</v>
      </c>
      <c r="E184" s="55">
        <f t="shared" si="37"/>
        <v>0</v>
      </c>
      <c r="F184" s="55">
        <f t="shared" si="37"/>
        <v>0</v>
      </c>
      <c r="G184" s="55">
        <f t="shared" si="37"/>
        <v>0</v>
      </c>
      <c r="H184" s="55">
        <f t="shared" si="37"/>
        <v>0</v>
      </c>
      <c r="I184" s="55">
        <f t="shared" si="37"/>
        <v>0</v>
      </c>
      <c r="J184" s="55">
        <f t="shared" si="37"/>
        <v>0</v>
      </c>
      <c r="K184" s="55">
        <f t="shared" si="37"/>
        <v>0</v>
      </c>
      <c r="L184" s="55">
        <f t="shared" si="37"/>
        <v>0</v>
      </c>
      <c r="M184" s="55">
        <f t="shared" si="37"/>
        <v>0</v>
      </c>
      <c r="N184" s="55">
        <f t="shared" si="37"/>
        <v>0</v>
      </c>
      <c r="O184" s="71">
        <f t="shared" si="37"/>
        <v>0</v>
      </c>
      <c r="R184" s="41"/>
    </row>
    <row r="185" spans="1:20" ht="15" thickBot="1">
      <c r="C185" s="57"/>
      <c r="D185" s="3"/>
      <c r="E185" s="3"/>
      <c r="G185" s="41"/>
      <c r="H185" s="41"/>
      <c r="I185" s="57"/>
      <c r="J185" s="57"/>
      <c r="K185" s="57"/>
      <c r="L185" s="57"/>
      <c r="M185" s="41"/>
      <c r="N185" s="41"/>
    </row>
    <row r="186" spans="1:20" ht="25.5" customHeight="1" thickBot="1">
      <c r="B186" s="59" t="s">
        <v>89</v>
      </c>
      <c r="C186" s="60" t="s">
        <v>49</v>
      </c>
      <c r="D186" s="60" t="s">
        <v>50</v>
      </c>
      <c r="E186" s="60" t="s">
        <v>51</v>
      </c>
      <c r="F186" s="60" t="s">
        <v>52</v>
      </c>
      <c r="G186" s="60" t="s">
        <v>53</v>
      </c>
      <c r="H186" s="60" t="s">
        <v>54</v>
      </c>
      <c r="I186" s="60" t="s">
        <v>55</v>
      </c>
      <c r="J186" s="60" t="s">
        <v>56</v>
      </c>
      <c r="K186" s="60" t="s">
        <v>57</v>
      </c>
      <c r="L186" s="60" t="s">
        <v>58</v>
      </c>
      <c r="M186" s="60" t="s">
        <v>59</v>
      </c>
      <c r="N186" s="60" t="s">
        <v>60</v>
      </c>
      <c r="O186" s="61" t="s">
        <v>46</v>
      </c>
    </row>
    <row r="187" spans="1:20" s="18" customFormat="1">
      <c r="A187" s="2"/>
      <c r="B187" s="28">
        <f ca="1">B20</f>
        <v>0</v>
      </c>
      <c r="C187" s="72">
        <f ca="1">SUMIF('1. YTD RFQ &amp; Awarded'!$G:$G,'2. YTD RFQ &amp; Awarded (Summary)'!$B187&amp;'2. YTD RFQ &amp; Awarded (Summary)'!C$21,'1. YTD RFQ &amp; Awarded'!$X:$X)</f>
        <v>0</v>
      </c>
      <c r="D187" s="72">
        <f ca="1">SUMIF('1. YTD RFQ &amp; Awarded'!$G:$G,'2. YTD RFQ &amp; Awarded (Summary)'!$B187&amp;'2. YTD RFQ &amp; Awarded (Summary)'!D$21,'1. YTD RFQ &amp; Awarded'!$X:$X)</f>
        <v>0</v>
      </c>
      <c r="E187" s="72">
        <f ca="1">SUMIF('1. YTD RFQ &amp; Awarded'!$G:$G,'2. YTD RFQ &amp; Awarded (Summary)'!$B187&amp;'2. YTD RFQ &amp; Awarded (Summary)'!E$21,'1. YTD RFQ &amp; Awarded'!$X:$X)</f>
        <v>0</v>
      </c>
      <c r="F187" s="72">
        <f ca="1">SUMIF('1. YTD RFQ &amp; Awarded'!$G:$G,'2. YTD RFQ &amp; Awarded (Summary)'!$B187&amp;'2. YTD RFQ &amp; Awarded (Summary)'!F$21,'1. YTD RFQ &amp; Awarded'!$X:$X)</f>
        <v>0</v>
      </c>
      <c r="G187" s="72">
        <f ca="1">SUMIF('1. YTD RFQ &amp; Awarded'!$G:$G,'2. YTD RFQ &amp; Awarded (Summary)'!$B187&amp;'2. YTD RFQ &amp; Awarded (Summary)'!G$21,'1. YTD RFQ &amp; Awarded'!$X:$X)</f>
        <v>0</v>
      </c>
      <c r="H187" s="72">
        <f ca="1">SUMIF('1. YTD RFQ &amp; Awarded'!$G:$G,'2. YTD RFQ &amp; Awarded (Summary)'!$B187&amp;'2. YTD RFQ &amp; Awarded (Summary)'!H$21,'1. YTD RFQ &amp; Awarded'!$X:$X)</f>
        <v>0</v>
      </c>
      <c r="I187" s="72">
        <f ca="1">SUMIF('1. YTD RFQ &amp; Awarded'!$G:$G,'2. YTD RFQ &amp; Awarded (Summary)'!$B187&amp;'2. YTD RFQ &amp; Awarded (Summary)'!I$21,'1. YTD RFQ &amp; Awarded'!$X:$X)</f>
        <v>0</v>
      </c>
      <c r="J187" s="72">
        <f ca="1">SUMIF('1. YTD RFQ &amp; Awarded'!$G:$G,'2. YTD RFQ &amp; Awarded (Summary)'!$B187&amp;'2. YTD RFQ &amp; Awarded (Summary)'!J$21,'1. YTD RFQ &amp; Awarded'!$X:$X)</f>
        <v>0</v>
      </c>
      <c r="K187" s="72">
        <f ca="1">SUMIF('1. YTD RFQ &amp; Awarded'!$G:$G,'2. YTD RFQ &amp; Awarded (Summary)'!$B187&amp;'2. YTD RFQ &amp; Awarded (Summary)'!K$21,'1. YTD RFQ &amp; Awarded'!$X:$X)</f>
        <v>0</v>
      </c>
      <c r="L187" s="72">
        <f ca="1">SUMIF('1. YTD RFQ &amp; Awarded'!$G:$G,'2. YTD RFQ &amp; Awarded (Summary)'!$B187&amp;'2. YTD RFQ &amp; Awarded (Summary)'!L$21,'1. YTD RFQ &amp; Awarded'!$X:$X)</f>
        <v>0</v>
      </c>
      <c r="M187" s="72">
        <f ca="1">SUMIF('1. YTD RFQ &amp; Awarded'!$G:$G,'2. YTD RFQ &amp; Awarded (Summary)'!$B187&amp;'2. YTD RFQ &amp; Awarded (Summary)'!M$21,'1. YTD RFQ &amp; Awarded'!$X:$X)</f>
        <v>0</v>
      </c>
      <c r="N187" s="72">
        <f ca="1">SUMIF('1. YTD RFQ &amp; Awarded'!$G:$G,'2. YTD RFQ &amp; Awarded (Summary)'!$B187&amp;'2. YTD RFQ &amp; Awarded (Summary)'!N$21,'1. YTD RFQ &amp; Awarded'!$X:$X)</f>
        <v>0</v>
      </c>
      <c r="O187" s="73">
        <f ca="1">SUM(C187:N187)</f>
        <v>0</v>
      </c>
      <c r="P187" s="18">
        <f ca="1">B187</f>
        <v>0</v>
      </c>
      <c r="R187" s="2"/>
      <c r="S187" s="2"/>
      <c r="T187" s="2"/>
    </row>
    <row r="188" spans="1:20" ht="15" thickBot="1"/>
    <row r="189" spans="1:20" ht="25.5" customHeight="1" thickBot="1">
      <c r="B189" s="59" t="s">
        <v>90</v>
      </c>
      <c r="C189" s="60" t="s">
        <v>49</v>
      </c>
      <c r="D189" s="60" t="s">
        <v>50</v>
      </c>
      <c r="E189" s="60" t="s">
        <v>51</v>
      </c>
      <c r="F189" s="60" t="s">
        <v>52</v>
      </c>
      <c r="G189" s="60" t="s">
        <v>53</v>
      </c>
      <c r="H189" s="60" t="s">
        <v>54</v>
      </c>
      <c r="I189" s="60" t="s">
        <v>55</v>
      </c>
      <c r="J189" s="60" t="s">
        <v>56</v>
      </c>
      <c r="K189" s="60" t="s">
        <v>57</v>
      </c>
      <c r="L189" s="60" t="s">
        <v>58</v>
      </c>
      <c r="M189" s="60" t="s">
        <v>59</v>
      </c>
      <c r="N189" s="60" t="s">
        <v>60</v>
      </c>
      <c r="O189" s="61" t="s">
        <v>46</v>
      </c>
    </row>
    <row r="190" spans="1:20" s="18" customFormat="1">
      <c r="A190" s="2"/>
      <c r="B190" s="74" t="s">
        <v>91</v>
      </c>
      <c r="C190" s="43">
        <f>SUMIF('1. YTD RFQ &amp; Awarded'!$K:$K,'2. YTD RFQ &amp; Awarded (Summary)'!$B190&amp;'2. YTD RFQ &amp; Awarded (Summary)'!C$21,'1. YTD RFQ &amp; Awarded'!$Y:$Y)/1000000</f>
        <v>0</v>
      </c>
      <c r="D190" s="43">
        <f>SUMIF('1. YTD RFQ &amp; Awarded'!$K:$K,'2. YTD RFQ &amp; Awarded (Summary)'!$B190&amp;'2. YTD RFQ &amp; Awarded (Summary)'!D$21,'1. YTD RFQ &amp; Awarded'!$Y:$Y)/1000000</f>
        <v>0</v>
      </c>
      <c r="E190" s="43">
        <f>SUMIF('1. YTD RFQ &amp; Awarded'!$K:$K,'2. YTD RFQ &amp; Awarded (Summary)'!$B190&amp;'2. YTD RFQ &amp; Awarded (Summary)'!E$21,'1. YTD RFQ &amp; Awarded'!$Y:$Y)/1000000</f>
        <v>0</v>
      </c>
      <c r="F190" s="43">
        <f>SUMIF('1. YTD RFQ &amp; Awarded'!$K:$K,'2. YTD RFQ &amp; Awarded (Summary)'!$B190&amp;'2. YTD RFQ &amp; Awarded (Summary)'!F$21,'1. YTD RFQ &amp; Awarded'!$Y:$Y)/1000000</f>
        <v>0</v>
      </c>
      <c r="G190" s="43">
        <f>SUMIF('1. YTD RFQ &amp; Awarded'!$K:$K,'2. YTD RFQ &amp; Awarded (Summary)'!$B190&amp;'2. YTD RFQ &amp; Awarded (Summary)'!G$21,'1. YTD RFQ &amp; Awarded'!$Y:$Y)/1000000</f>
        <v>0</v>
      </c>
      <c r="H190" s="43">
        <f>SUMIF('1. YTD RFQ &amp; Awarded'!$K:$K,'2. YTD RFQ &amp; Awarded (Summary)'!$B190&amp;'2. YTD RFQ &amp; Awarded (Summary)'!H$21,'1. YTD RFQ &amp; Awarded'!$Y:$Y)/1000000</f>
        <v>0</v>
      </c>
      <c r="I190" s="43">
        <f>SUMIF('1. YTD RFQ &amp; Awarded'!$K:$K,'2. YTD RFQ &amp; Awarded (Summary)'!$B190&amp;'2. YTD RFQ &amp; Awarded (Summary)'!I$21,'1. YTD RFQ &amp; Awarded'!$Y:$Y)/1000000</f>
        <v>0</v>
      </c>
      <c r="J190" s="43">
        <f>SUMIF('1. YTD RFQ &amp; Awarded'!$K:$K,'2. YTD RFQ &amp; Awarded (Summary)'!$B190&amp;'2. YTD RFQ &amp; Awarded (Summary)'!J$21,'1. YTD RFQ &amp; Awarded'!$Y:$Y)/1000000</f>
        <v>0</v>
      </c>
      <c r="K190" s="43">
        <f>SUMIF('1. YTD RFQ &amp; Awarded'!$K:$K,'2. YTD RFQ &amp; Awarded (Summary)'!$B190&amp;'2. YTD RFQ &amp; Awarded (Summary)'!K$21,'1. YTD RFQ &amp; Awarded'!$Y:$Y)/1000000</f>
        <v>0</v>
      </c>
      <c r="L190" s="43">
        <f>SUMIF('1. YTD RFQ &amp; Awarded'!$K:$K,'2. YTD RFQ &amp; Awarded (Summary)'!$B190&amp;'2. YTD RFQ &amp; Awarded (Summary)'!L$21,'1. YTD RFQ &amp; Awarded'!$Y:$Y)/1000000</f>
        <v>0</v>
      </c>
      <c r="M190" s="43">
        <f>SUMIF('1. YTD RFQ &amp; Awarded'!$K:$K,'2. YTD RFQ &amp; Awarded (Summary)'!$B190&amp;'2. YTD RFQ &amp; Awarded (Summary)'!M$21,'1. YTD RFQ &amp; Awarded'!$Y:$Y)/1000000</f>
        <v>0</v>
      </c>
      <c r="N190" s="43">
        <f>SUMIF('1. YTD RFQ &amp; Awarded'!$K:$K,'2. YTD RFQ &amp; Awarded (Summary)'!$B190&amp;'2. YTD RFQ &amp; Awarded (Summary)'!N$21,'1. YTD RFQ &amp; Awarded'!$Y:$Y)/1000000</f>
        <v>0</v>
      </c>
      <c r="O190" s="75">
        <f>SUM(C190:N190)</f>
        <v>0</v>
      </c>
      <c r="R190" s="2"/>
      <c r="S190" s="2"/>
      <c r="T190" s="2"/>
    </row>
    <row r="191" spans="1:20" s="18" customFormat="1" ht="15" thickBot="1">
      <c r="A191" s="2"/>
      <c r="B191" s="74" t="s">
        <v>92</v>
      </c>
      <c r="C191" s="43">
        <f>SUMIF('1. YTD RFQ &amp; Awarded'!$K:$K,'2. YTD RFQ &amp; Awarded (Summary)'!$B191&amp;'2. YTD RFQ &amp; Awarded (Summary)'!C$21,'1. YTD RFQ &amp; Awarded'!$Y:$Y)/1000000</f>
        <v>0</v>
      </c>
      <c r="D191" s="43">
        <f>SUMIF('1. YTD RFQ &amp; Awarded'!$K:$K,'2. YTD RFQ &amp; Awarded (Summary)'!$B191&amp;'2. YTD RFQ &amp; Awarded (Summary)'!D$21,'1. YTD RFQ &amp; Awarded'!$Y:$Y)/1000000</f>
        <v>0</v>
      </c>
      <c r="E191" s="43">
        <f>SUMIF('1. YTD RFQ &amp; Awarded'!$K:$K,'2. YTD RFQ &amp; Awarded (Summary)'!$B191&amp;'2. YTD RFQ &amp; Awarded (Summary)'!E$21,'1. YTD RFQ &amp; Awarded'!$Y:$Y)/1000000</f>
        <v>0</v>
      </c>
      <c r="F191" s="43">
        <f>SUMIF('1. YTD RFQ &amp; Awarded'!$K:$K,'2. YTD RFQ &amp; Awarded (Summary)'!$B191&amp;'2. YTD RFQ &amp; Awarded (Summary)'!F$21,'1. YTD RFQ &amp; Awarded'!$Y:$Y)/1000000</f>
        <v>0</v>
      </c>
      <c r="G191" s="43">
        <f>SUMIF('1. YTD RFQ &amp; Awarded'!$K:$K,'2. YTD RFQ &amp; Awarded (Summary)'!$B191&amp;'2. YTD RFQ &amp; Awarded (Summary)'!G$21,'1. YTD RFQ &amp; Awarded'!$Y:$Y)/1000000</f>
        <v>0</v>
      </c>
      <c r="H191" s="43">
        <f>SUMIF('1. YTD RFQ &amp; Awarded'!$K:$K,'2. YTD RFQ &amp; Awarded (Summary)'!$B191&amp;'2. YTD RFQ &amp; Awarded (Summary)'!H$21,'1. YTD RFQ &amp; Awarded'!$Y:$Y)/1000000</f>
        <v>0</v>
      </c>
      <c r="I191" s="43">
        <f>SUMIF('1. YTD RFQ &amp; Awarded'!$K:$K,'2. YTD RFQ &amp; Awarded (Summary)'!$B191&amp;'2. YTD RFQ &amp; Awarded (Summary)'!I$21,'1. YTD RFQ &amp; Awarded'!$Y:$Y)/1000000</f>
        <v>0</v>
      </c>
      <c r="J191" s="43">
        <f>SUMIF('1. YTD RFQ &amp; Awarded'!$K:$K,'2. YTD RFQ &amp; Awarded (Summary)'!$B191&amp;'2. YTD RFQ &amp; Awarded (Summary)'!J$21,'1. YTD RFQ &amp; Awarded'!$Y:$Y)/1000000</f>
        <v>0</v>
      </c>
      <c r="K191" s="43">
        <f>SUMIF('1. YTD RFQ &amp; Awarded'!$K:$K,'2. YTD RFQ &amp; Awarded (Summary)'!$B191&amp;'2. YTD RFQ &amp; Awarded (Summary)'!K$21,'1. YTD RFQ &amp; Awarded'!$Y:$Y)/1000000</f>
        <v>0</v>
      </c>
      <c r="L191" s="43">
        <f>SUMIF('1. YTD RFQ &amp; Awarded'!$K:$K,'2. YTD RFQ &amp; Awarded (Summary)'!$B191&amp;'2. YTD RFQ &amp; Awarded (Summary)'!L$21,'1. YTD RFQ &amp; Awarded'!$Y:$Y)/1000000</f>
        <v>0</v>
      </c>
      <c r="M191" s="43">
        <f>SUMIF('1. YTD RFQ &amp; Awarded'!$K:$K,'2. YTD RFQ &amp; Awarded (Summary)'!$B191&amp;'2. YTD RFQ &amp; Awarded (Summary)'!M$21,'1. YTD RFQ &amp; Awarded'!$Y:$Y)/1000000</f>
        <v>0</v>
      </c>
      <c r="N191" s="43">
        <f>SUMIF('1. YTD RFQ &amp; Awarded'!$K:$K,'2. YTD RFQ &amp; Awarded (Summary)'!$B191&amp;'2. YTD RFQ &amp; Awarded (Summary)'!N$21,'1. YTD RFQ &amp; Awarded'!$Y:$Y)/1000000</f>
        <v>0</v>
      </c>
      <c r="O191" s="75">
        <f>SUM(C191:N191)</f>
        <v>0</v>
      </c>
      <c r="R191" s="2"/>
      <c r="S191" s="2"/>
      <c r="T191" s="2"/>
    </row>
    <row r="192" spans="1:20" ht="18" customHeight="1" thickBot="1">
      <c r="B192" s="54" t="s">
        <v>46</v>
      </c>
      <c r="C192" s="55">
        <f t="shared" ref="C192:O192" si="38">SUM(C190:C191)</f>
        <v>0</v>
      </c>
      <c r="D192" s="55">
        <f t="shared" si="38"/>
        <v>0</v>
      </c>
      <c r="E192" s="55">
        <f t="shared" si="38"/>
        <v>0</v>
      </c>
      <c r="F192" s="55">
        <f t="shared" si="38"/>
        <v>0</v>
      </c>
      <c r="G192" s="55">
        <f t="shared" si="38"/>
        <v>0</v>
      </c>
      <c r="H192" s="55">
        <f t="shared" si="38"/>
        <v>0</v>
      </c>
      <c r="I192" s="55">
        <f t="shared" si="38"/>
        <v>0</v>
      </c>
      <c r="J192" s="55">
        <f t="shared" si="38"/>
        <v>0</v>
      </c>
      <c r="K192" s="55">
        <f t="shared" si="38"/>
        <v>0</v>
      </c>
      <c r="L192" s="55">
        <f t="shared" si="38"/>
        <v>0</v>
      </c>
      <c r="M192" s="55">
        <f t="shared" si="38"/>
        <v>0</v>
      </c>
      <c r="N192" s="55">
        <f t="shared" si="38"/>
        <v>0</v>
      </c>
      <c r="O192" s="56">
        <f t="shared" si="38"/>
        <v>0</v>
      </c>
      <c r="R192" s="41"/>
    </row>
    <row r="193" spans="1:20" s="18" customFormat="1" ht="15" thickBot="1">
      <c r="A193" s="2"/>
      <c r="B193" s="2"/>
      <c r="C193" s="3"/>
      <c r="D193" s="3"/>
      <c r="E193" s="3"/>
      <c r="F193" s="3"/>
      <c r="G193" s="41"/>
      <c r="H193" s="41"/>
      <c r="I193" s="41"/>
      <c r="J193" s="41"/>
      <c r="K193" s="41"/>
      <c r="L193" s="41"/>
      <c r="M193" s="41"/>
      <c r="N193" s="41">
        <f>N192*1000000</f>
        <v>0</v>
      </c>
      <c r="O193" s="2"/>
      <c r="R193" s="2"/>
      <c r="S193" s="2"/>
      <c r="T193" s="2"/>
    </row>
    <row r="194" spans="1:20" ht="25.5" customHeight="1" thickBot="1">
      <c r="B194" s="59" t="s">
        <v>79</v>
      </c>
      <c r="C194" s="60" t="s">
        <v>49</v>
      </c>
      <c r="D194" s="60" t="s">
        <v>50</v>
      </c>
      <c r="E194" s="60" t="s">
        <v>51</v>
      </c>
      <c r="F194" s="60" t="s">
        <v>52</v>
      </c>
      <c r="G194" s="60" t="s">
        <v>53</v>
      </c>
      <c r="H194" s="60" t="s">
        <v>54</v>
      </c>
      <c r="I194" s="60" t="s">
        <v>55</v>
      </c>
      <c r="J194" s="60" t="s">
        <v>56</v>
      </c>
      <c r="K194" s="60" t="s">
        <v>57</v>
      </c>
      <c r="L194" s="60" t="s">
        <v>58</v>
      </c>
      <c r="M194" s="60" t="s">
        <v>59</v>
      </c>
      <c r="N194" s="60" t="s">
        <v>60</v>
      </c>
      <c r="O194" s="61" t="s">
        <v>46</v>
      </c>
    </row>
    <row r="195" spans="1:20" s="18" customFormat="1" ht="15" customHeight="1">
      <c r="A195" s="2"/>
      <c r="B195" s="74" t="s">
        <v>91</v>
      </c>
      <c r="C195" s="43">
        <f>SUMIF('1. YTD RFQ &amp; Awarded'!$K:$K,'2. YTD RFQ &amp; Awarded (Summary)'!$B195&amp;'2. YTD RFQ &amp; Awarded (Summary)'!C$21,'1. YTD RFQ &amp; Awarded'!$AB:$AB)/1000000</f>
        <v>0</v>
      </c>
      <c r="D195" s="43">
        <f>SUMIF('1. YTD RFQ &amp; Awarded'!$K:$K,'2. YTD RFQ &amp; Awarded (Summary)'!$B195&amp;'2. YTD RFQ &amp; Awarded (Summary)'!D$21,'1. YTD RFQ &amp; Awarded'!$AB:$AB)/1000000</f>
        <v>0</v>
      </c>
      <c r="E195" s="43">
        <f>SUMIF('1. YTD RFQ &amp; Awarded'!$K:$K,'2. YTD RFQ &amp; Awarded (Summary)'!$B195&amp;'2. YTD RFQ &amp; Awarded (Summary)'!E$21,'1. YTD RFQ &amp; Awarded'!$AB:$AB)/1000000</f>
        <v>0</v>
      </c>
      <c r="F195" s="43">
        <f>SUMIF('1. YTD RFQ &amp; Awarded'!$K:$K,'2. YTD RFQ &amp; Awarded (Summary)'!$B195&amp;'2. YTD RFQ &amp; Awarded (Summary)'!F$21,'1. YTD RFQ &amp; Awarded'!$AB:$AB)/1000000</f>
        <v>0</v>
      </c>
      <c r="G195" s="43">
        <f>SUMIF('1. YTD RFQ &amp; Awarded'!$K:$K,'2. YTD RFQ &amp; Awarded (Summary)'!$B195&amp;'2. YTD RFQ &amp; Awarded (Summary)'!G$21,'1. YTD RFQ &amp; Awarded'!$AB:$AB)/1000000</f>
        <v>0</v>
      </c>
      <c r="H195" s="43">
        <f>SUMIF('1. YTD RFQ &amp; Awarded'!$K:$K,'2. YTD RFQ &amp; Awarded (Summary)'!$B195&amp;'2. YTD RFQ &amp; Awarded (Summary)'!H$21,'1. YTD RFQ &amp; Awarded'!$AB:$AB)/1000000</f>
        <v>0</v>
      </c>
      <c r="I195" s="43">
        <f>SUMIF('1. YTD RFQ &amp; Awarded'!$K:$K,'2. YTD RFQ &amp; Awarded (Summary)'!$B195&amp;'2. YTD RFQ &amp; Awarded (Summary)'!I$21,'1. YTD RFQ &amp; Awarded'!$AB:$AB)/1000000</f>
        <v>0</v>
      </c>
      <c r="J195" s="43">
        <f>SUMIF('1. YTD RFQ &amp; Awarded'!$K:$K,'2. YTD RFQ &amp; Awarded (Summary)'!$B195&amp;'2. YTD RFQ &amp; Awarded (Summary)'!J$21,'1. YTD RFQ &amp; Awarded'!$AB:$AB)/1000000</f>
        <v>0</v>
      </c>
      <c r="K195" s="43">
        <f>SUMIF('1. YTD RFQ &amp; Awarded'!$K:$K,'2. YTD RFQ &amp; Awarded (Summary)'!$B195&amp;'2. YTD RFQ &amp; Awarded (Summary)'!K$21,'1. YTD RFQ &amp; Awarded'!$AB:$AB)/1000000</f>
        <v>0</v>
      </c>
      <c r="L195" s="43">
        <f>SUMIF('1. YTD RFQ &amp; Awarded'!$K:$K,'2. YTD RFQ &amp; Awarded (Summary)'!$B195&amp;'2. YTD RFQ &amp; Awarded (Summary)'!L$21,'1. YTD RFQ &amp; Awarded'!$AB:$AB)/1000000</f>
        <v>0</v>
      </c>
      <c r="M195" s="43">
        <f>SUMIF('1. YTD RFQ &amp; Awarded'!$K:$K,'2. YTD RFQ &amp; Awarded (Summary)'!$B195&amp;'2. YTD RFQ &amp; Awarded (Summary)'!M$21,'1. YTD RFQ &amp; Awarded'!$AB:$AB)/1000000</f>
        <v>0</v>
      </c>
      <c r="N195" s="43">
        <f>SUMIF('1. YTD RFQ &amp; Awarded'!$K:$K,'2. YTD RFQ &amp; Awarded (Summary)'!$B195&amp;'2. YTD RFQ &amp; Awarded (Summary)'!N$21,'1. YTD RFQ &amp; Awarded'!$AB:$AB)/1000000</f>
        <v>0</v>
      </c>
      <c r="O195" s="75">
        <f>SUM(C195:N195)</f>
        <v>0</v>
      </c>
      <c r="R195" s="2"/>
      <c r="S195" s="2"/>
      <c r="T195" s="2"/>
    </row>
    <row r="196" spans="1:20" s="18" customFormat="1" ht="15" thickBot="1">
      <c r="A196" s="2"/>
      <c r="B196" s="74" t="s">
        <v>92</v>
      </c>
      <c r="C196" s="43">
        <f>SUMIF('1. YTD RFQ &amp; Awarded'!$K:$K,'2. YTD RFQ &amp; Awarded (Summary)'!$B196&amp;'2. YTD RFQ &amp; Awarded (Summary)'!C$21,'1. YTD RFQ &amp; Awarded'!$AB:$AB)/1000000</f>
        <v>0</v>
      </c>
      <c r="D196" s="43">
        <f>SUMIF('1. YTD RFQ &amp; Awarded'!$K:$K,'2. YTD RFQ &amp; Awarded (Summary)'!$B196&amp;'2. YTD RFQ &amp; Awarded (Summary)'!D$21,'1. YTD RFQ &amp; Awarded'!$AB:$AB)/1000000</f>
        <v>0</v>
      </c>
      <c r="E196" s="43">
        <f>SUMIF('1. YTD RFQ &amp; Awarded'!$K:$K,'2. YTD RFQ &amp; Awarded (Summary)'!$B196&amp;'2. YTD RFQ &amp; Awarded (Summary)'!E$21,'1. YTD RFQ &amp; Awarded'!$AB:$AB)/1000000</f>
        <v>0</v>
      </c>
      <c r="F196" s="43">
        <f>SUMIF('1. YTD RFQ &amp; Awarded'!$K:$K,'2. YTD RFQ &amp; Awarded (Summary)'!$B196&amp;'2. YTD RFQ &amp; Awarded (Summary)'!F$21,'1. YTD RFQ &amp; Awarded'!$AB:$AB)/1000000</f>
        <v>0</v>
      </c>
      <c r="G196" s="43">
        <f>SUMIF('1. YTD RFQ &amp; Awarded'!$K:$K,'2. YTD RFQ &amp; Awarded (Summary)'!$B196&amp;'2. YTD RFQ &amp; Awarded (Summary)'!G$21,'1. YTD RFQ &amp; Awarded'!$AB:$AB)/1000000</f>
        <v>0</v>
      </c>
      <c r="H196" s="43">
        <f>SUMIF('1. YTD RFQ &amp; Awarded'!$K:$K,'2. YTD RFQ &amp; Awarded (Summary)'!$B196&amp;'2. YTD RFQ &amp; Awarded (Summary)'!H$21,'1. YTD RFQ &amp; Awarded'!$AB:$AB)/1000000</f>
        <v>0</v>
      </c>
      <c r="I196" s="43">
        <f>SUMIF('1. YTD RFQ &amp; Awarded'!$K:$K,'2. YTD RFQ &amp; Awarded (Summary)'!$B196&amp;'2. YTD RFQ &amp; Awarded (Summary)'!I$21,'1. YTD RFQ &amp; Awarded'!$AB:$AB)/1000000</f>
        <v>0</v>
      </c>
      <c r="J196" s="43">
        <f>SUMIF('1. YTD RFQ &amp; Awarded'!$K:$K,'2. YTD RFQ &amp; Awarded (Summary)'!$B196&amp;'2. YTD RFQ &amp; Awarded (Summary)'!J$21,'1. YTD RFQ &amp; Awarded'!$AB:$AB)/1000000</f>
        <v>0</v>
      </c>
      <c r="K196" s="43">
        <f>SUMIF('1. YTD RFQ &amp; Awarded'!$K:$K,'2. YTD RFQ &amp; Awarded (Summary)'!$B196&amp;'2. YTD RFQ &amp; Awarded (Summary)'!K$21,'1. YTD RFQ &amp; Awarded'!$AB:$AB)/1000000</f>
        <v>0</v>
      </c>
      <c r="L196" s="43">
        <f>SUMIF('1. YTD RFQ &amp; Awarded'!$K:$K,'2. YTD RFQ &amp; Awarded (Summary)'!$B196&amp;'2. YTD RFQ &amp; Awarded (Summary)'!L$21,'1. YTD RFQ &amp; Awarded'!$AB:$AB)/1000000</f>
        <v>0</v>
      </c>
      <c r="M196" s="43">
        <f>SUMIF('1. YTD RFQ &amp; Awarded'!$K:$K,'2. YTD RFQ &amp; Awarded (Summary)'!$B196&amp;'2. YTD RFQ &amp; Awarded (Summary)'!M$21,'1. YTD RFQ &amp; Awarded'!$AB:$AB)/1000000</f>
        <v>0</v>
      </c>
      <c r="N196" s="43">
        <f>SUMIF('1. YTD RFQ &amp; Awarded'!$K:$K,'2. YTD RFQ &amp; Awarded (Summary)'!$B196&amp;'2. YTD RFQ &amp; Awarded (Summary)'!N$21,'1. YTD RFQ &amp; Awarded'!$AB:$AB)/1000000</f>
        <v>0</v>
      </c>
      <c r="O196" s="75">
        <f>SUM(C196:N196)</f>
        <v>0</v>
      </c>
      <c r="R196" s="2"/>
      <c r="S196" s="2"/>
      <c r="T196" s="2"/>
    </row>
    <row r="197" spans="1:20" ht="18" customHeight="1" thickBot="1">
      <c r="B197" s="54" t="s">
        <v>46</v>
      </c>
      <c r="C197" s="55">
        <f t="shared" ref="C197:O197" si="39">SUM(C195:C196)</f>
        <v>0</v>
      </c>
      <c r="D197" s="55">
        <f t="shared" si="39"/>
        <v>0</v>
      </c>
      <c r="E197" s="55">
        <f t="shared" si="39"/>
        <v>0</v>
      </c>
      <c r="F197" s="55">
        <f t="shared" si="39"/>
        <v>0</v>
      </c>
      <c r="G197" s="55">
        <f t="shared" si="39"/>
        <v>0</v>
      </c>
      <c r="H197" s="55">
        <f t="shared" si="39"/>
        <v>0</v>
      </c>
      <c r="I197" s="55">
        <f t="shared" si="39"/>
        <v>0</v>
      </c>
      <c r="J197" s="55">
        <f t="shared" si="39"/>
        <v>0</v>
      </c>
      <c r="K197" s="55">
        <f t="shared" si="39"/>
        <v>0</v>
      </c>
      <c r="L197" s="55">
        <f t="shared" si="39"/>
        <v>0</v>
      </c>
      <c r="M197" s="55">
        <f t="shared" si="39"/>
        <v>0</v>
      </c>
      <c r="N197" s="55">
        <f t="shared" si="39"/>
        <v>0</v>
      </c>
      <c r="O197" s="56">
        <f t="shared" si="39"/>
        <v>0</v>
      </c>
      <c r="R197" s="41"/>
    </row>
    <row r="198" spans="1:20" s="18" customFormat="1" ht="15" thickBot="1">
      <c r="A198" s="2"/>
      <c r="B198" s="2"/>
      <c r="C198" s="3"/>
      <c r="D198" s="2"/>
      <c r="E198" s="2"/>
      <c r="F198" s="2"/>
      <c r="G198" s="41"/>
      <c r="H198" s="2"/>
      <c r="J198" s="2"/>
      <c r="L198" s="2"/>
      <c r="R198" s="2"/>
      <c r="S198" s="2"/>
      <c r="T198" s="2"/>
    </row>
    <row r="199" spans="1:20" ht="25.5" customHeight="1" thickBot="1">
      <c r="B199" s="59" t="s">
        <v>93</v>
      </c>
      <c r="C199" s="60" t="s">
        <v>49</v>
      </c>
      <c r="D199" s="60" t="s">
        <v>50</v>
      </c>
      <c r="E199" s="60" t="s">
        <v>51</v>
      </c>
      <c r="F199" s="60" t="s">
        <v>52</v>
      </c>
      <c r="G199" s="60" t="s">
        <v>53</v>
      </c>
      <c r="H199" s="60" t="s">
        <v>54</v>
      </c>
      <c r="I199" s="60" t="s">
        <v>55</v>
      </c>
      <c r="J199" s="60" t="s">
        <v>56</v>
      </c>
      <c r="K199" s="60" t="s">
        <v>57</v>
      </c>
      <c r="L199" s="60" t="s">
        <v>58</v>
      </c>
      <c r="M199" s="60" t="s">
        <v>59</v>
      </c>
      <c r="N199" s="60" t="s">
        <v>60</v>
      </c>
      <c r="O199" s="61" t="s">
        <v>46</v>
      </c>
    </row>
    <row r="200" spans="1:20" s="18" customFormat="1">
      <c r="A200" s="2"/>
      <c r="B200" s="74" t="s">
        <v>91</v>
      </c>
      <c r="C200" s="43">
        <f t="shared" ref="C200:N201" si="40">C190+C195</f>
        <v>0</v>
      </c>
      <c r="D200" s="43">
        <f t="shared" si="40"/>
        <v>0</v>
      </c>
      <c r="E200" s="43">
        <f t="shared" si="40"/>
        <v>0</v>
      </c>
      <c r="F200" s="43">
        <f t="shared" si="40"/>
        <v>0</v>
      </c>
      <c r="G200" s="43">
        <f t="shared" si="40"/>
        <v>0</v>
      </c>
      <c r="H200" s="43">
        <f t="shared" si="40"/>
        <v>0</v>
      </c>
      <c r="I200" s="43">
        <f t="shared" si="40"/>
        <v>0</v>
      </c>
      <c r="J200" s="43">
        <f t="shared" si="40"/>
        <v>0</v>
      </c>
      <c r="K200" s="43">
        <f t="shared" si="40"/>
        <v>0</v>
      </c>
      <c r="L200" s="43">
        <f t="shared" si="40"/>
        <v>0</v>
      </c>
      <c r="M200" s="43">
        <f t="shared" si="40"/>
        <v>0</v>
      </c>
      <c r="N200" s="43">
        <f t="shared" si="40"/>
        <v>0</v>
      </c>
      <c r="O200" s="75">
        <f>SUM(C200:N200)</f>
        <v>0</v>
      </c>
      <c r="R200" s="2"/>
      <c r="S200" s="2"/>
      <c r="T200" s="2"/>
    </row>
    <row r="201" spans="1:20" s="18" customFormat="1" ht="15" thickBot="1">
      <c r="A201" s="2"/>
      <c r="B201" s="74" t="s">
        <v>92</v>
      </c>
      <c r="C201" s="43">
        <f t="shared" si="40"/>
        <v>0</v>
      </c>
      <c r="D201" s="43">
        <f t="shared" si="40"/>
        <v>0</v>
      </c>
      <c r="E201" s="43">
        <f t="shared" si="40"/>
        <v>0</v>
      </c>
      <c r="F201" s="43">
        <f t="shared" si="40"/>
        <v>0</v>
      </c>
      <c r="G201" s="43">
        <f t="shared" si="40"/>
        <v>0</v>
      </c>
      <c r="H201" s="43">
        <f t="shared" si="40"/>
        <v>0</v>
      </c>
      <c r="I201" s="43">
        <f t="shared" si="40"/>
        <v>0</v>
      </c>
      <c r="J201" s="43">
        <f t="shared" si="40"/>
        <v>0</v>
      </c>
      <c r="K201" s="43">
        <f t="shared" si="40"/>
        <v>0</v>
      </c>
      <c r="L201" s="43">
        <f t="shared" si="40"/>
        <v>0</v>
      </c>
      <c r="M201" s="43">
        <f t="shared" si="40"/>
        <v>0</v>
      </c>
      <c r="N201" s="43">
        <f t="shared" si="40"/>
        <v>0</v>
      </c>
      <c r="O201" s="75">
        <f>SUM(C201:N201)</f>
        <v>0</v>
      </c>
      <c r="R201" s="2"/>
      <c r="S201" s="2"/>
      <c r="T201" s="2"/>
    </row>
    <row r="202" spans="1:20" ht="18" customHeight="1" thickBot="1">
      <c r="B202" s="54" t="s">
        <v>46</v>
      </c>
      <c r="C202" s="55">
        <f t="shared" ref="C202:O202" si="41">SUM(C200:C201)</f>
        <v>0</v>
      </c>
      <c r="D202" s="55">
        <f t="shared" si="41"/>
        <v>0</v>
      </c>
      <c r="E202" s="55">
        <f t="shared" si="41"/>
        <v>0</v>
      </c>
      <c r="F202" s="55">
        <f t="shared" si="41"/>
        <v>0</v>
      </c>
      <c r="G202" s="55">
        <f t="shared" si="41"/>
        <v>0</v>
      </c>
      <c r="H202" s="55">
        <f t="shared" si="41"/>
        <v>0</v>
      </c>
      <c r="I202" s="55">
        <f t="shared" si="41"/>
        <v>0</v>
      </c>
      <c r="J202" s="55">
        <f t="shared" si="41"/>
        <v>0</v>
      </c>
      <c r="K202" s="55">
        <f t="shared" si="41"/>
        <v>0</v>
      </c>
      <c r="L202" s="55">
        <f t="shared" si="41"/>
        <v>0</v>
      </c>
      <c r="M202" s="55">
        <f t="shared" si="41"/>
        <v>0</v>
      </c>
      <c r="N202" s="55">
        <f t="shared" si="41"/>
        <v>0</v>
      </c>
      <c r="O202" s="56">
        <f t="shared" si="41"/>
        <v>0</v>
      </c>
      <c r="R202" s="41"/>
    </row>
    <row r="203" spans="1:20" ht="15" thickBot="1">
      <c r="C203" s="33" t="s">
        <v>94</v>
      </c>
    </row>
    <row r="204" spans="1:20" ht="24.75" customHeight="1" thickBot="1">
      <c r="B204" s="59" t="s">
        <v>95</v>
      </c>
      <c r="C204" s="76">
        <v>2016</v>
      </c>
      <c r="D204" s="76">
        <v>2017</v>
      </c>
      <c r="E204" s="76">
        <v>2018</v>
      </c>
      <c r="F204" s="76">
        <v>2019</v>
      </c>
    </row>
    <row r="205" spans="1:20" ht="15" customHeight="1">
      <c r="B205" s="48" t="s">
        <v>61</v>
      </c>
      <c r="C205" s="77">
        <f>SUMIF('1. YTD RFQ &amp; Awarded'!$J:$J,'2. YTD RFQ &amp; Awarded (Summary)'!$B205&amp;$C$203,'1. YTD RFQ &amp; Awarded'!AR:AR)</f>
        <v>0</v>
      </c>
      <c r="D205" s="77">
        <f>SUMIF('1. YTD RFQ &amp; Awarded'!$J:$J,'2. YTD RFQ &amp; Awarded (Summary)'!$B205&amp;$C$203,'1. YTD RFQ &amp; Awarded'!AS:AS)</f>
        <v>0</v>
      </c>
      <c r="E205" s="77">
        <f>SUMIF('1. YTD RFQ &amp; Awarded'!$J:$J,'2. YTD RFQ &amp; Awarded (Summary)'!$B205&amp;$C$203,'1. YTD RFQ &amp; Awarded'!AT:AT)</f>
        <v>0</v>
      </c>
      <c r="F205" s="77">
        <f>SUMIF('1. YTD RFQ &amp; Awarded'!$J:$J,'2. YTD RFQ &amp; Awarded (Summary)'!$B205&amp;$C$203,'1. YTD RFQ &amp; Awarded'!AU:AU)</f>
        <v>0</v>
      </c>
    </row>
    <row r="206" spans="1:20">
      <c r="B206" s="42" t="s">
        <v>62</v>
      </c>
      <c r="C206" s="77">
        <f>SUMIF('1. YTD RFQ &amp; Awarded'!$J:$J,'2. YTD RFQ &amp; Awarded (Summary)'!$B206&amp;$C$203,'1. YTD RFQ &amp; Awarded'!AR:AR)</f>
        <v>0</v>
      </c>
      <c r="D206" s="77">
        <f>SUMIF('1. YTD RFQ &amp; Awarded'!$J:$J,'2. YTD RFQ &amp; Awarded (Summary)'!$B206&amp;$C$203,'1. YTD RFQ &amp; Awarded'!AS:AS)</f>
        <v>0</v>
      </c>
      <c r="E206" s="77">
        <f>SUMIF('1. YTD RFQ &amp; Awarded'!$J:$J,'2. YTD RFQ &amp; Awarded (Summary)'!$B206&amp;$C$203,'1. YTD RFQ &amp; Awarded'!AT:AT)</f>
        <v>0</v>
      </c>
      <c r="F206" s="77">
        <f>SUMIF('1. YTD RFQ &amp; Awarded'!$J:$J,'2. YTD RFQ &amp; Awarded (Summary)'!$B206&amp;$C$203,'1. YTD RFQ &amp; Awarded'!AU:AU)</f>
        <v>0</v>
      </c>
    </row>
    <row r="207" spans="1:20">
      <c r="B207" s="42" t="s">
        <v>63</v>
      </c>
      <c r="C207" s="77">
        <f>SUMIF('1. YTD RFQ &amp; Awarded'!$J:$J,'2. YTD RFQ &amp; Awarded (Summary)'!$B207&amp;$C$203,'1. YTD RFQ &amp; Awarded'!AR:AR)</f>
        <v>0</v>
      </c>
      <c r="D207" s="77">
        <f>SUMIF('1. YTD RFQ &amp; Awarded'!$J:$J,'2. YTD RFQ &amp; Awarded (Summary)'!$B207&amp;$C$203,'1. YTD RFQ &amp; Awarded'!AS:AS)</f>
        <v>0</v>
      </c>
      <c r="E207" s="77">
        <f>SUMIF('1. YTD RFQ &amp; Awarded'!$J:$J,'2. YTD RFQ &amp; Awarded (Summary)'!$B207&amp;$C$203,'1. YTD RFQ &amp; Awarded'!AT:AT)</f>
        <v>0</v>
      </c>
      <c r="F207" s="77">
        <f>SUMIF('1. YTD RFQ &amp; Awarded'!$J:$J,'2. YTD RFQ &amp; Awarded (Summary)'!$B207&amp;$C$203,'1. YTD RFQ &amp; Awarded'!AU:AU)</f>
        <v>0</v>
      </c>
    </row>
    <row r="208" spans="1:20">
      <c r="B208" s="42" t="s">
        <v>64</v>
      </c>
      <c r="C208" s="77">
        <f>SUMIF('1. YTD RFQ &amp; Awarded'!$J:$J,'2. YTD RFQ &amp; Awarded (Summary)'!$B208&amp;$C$203,'1. YTD RFQ &amp; Awarded'!AR:AR)</f>
        <v>0</v>
      </c>
      <c r="D208" s="77">
        <f>SUMIF('1. YTD RFQ &amp; Awarded'!$J:$J,'2. YTD RFQ &amp; Awarded (Summary)'!$B208&amp;$C$203,'1. YTD RFQ &amp; Awarded'!AS:AS)</f>
        <v>0</v>
      </c>
      <c r="E208" s="77">
        <f>SUMIF('1. YTD RFQ &amp; Awarded'!$J:$J,'2. YTD RFQ &amp; Awarded (Summary)'!$B208&amp;$C$203,'1. YTD RFQ &amp; Awarded'!AT:AT)</f>
        <v>0</v>
      </c>
      <c r="F208" s="77">
        <f>SUMIF('1. YTD RFQ &amp; Awarded'!$J:$J,'2. YTD RFQ &amp; Awarded (Summary)'!$B208&amp;$C$203,'1. YTD RFQ &amp; Awarded'!AU:AU)</f>
        <v>0</v>
      </c>
    </row>
    <row r="209" spans="2:6">
      <c r="B209" s="45" t="s">
        <v>65</v>
      </c>
      <c r="C209" s="77">
        <f>SUMIF('1. YTD RFQ &amp; Awarded'!$J:$J,'2. YTD RFQ &amp; Awarded (Summary)'!$B209&amp;$C$203,'1. YTD RFQ &amp; Awarded'!AR:AR)</f>
        <v>0</v>
      </c>
      <c r="D209" s="77">
        <f>SUMIF('1. YTD RFQ &amp; Awarded'!$J:$J,'2. YTD RFQ &amp; Awarded (Summary)'!$B209&amp;$C$203,'1. YTD RFQ &amp; Awarded'!AS:AS)</f>
        <v>0</v>
      </c>
      <c r="E209" s="77">
        <f>SUMIF('1. YTD RFQ &amp; Awarded'!$J:$J,'2. YTD RFQ &amp; Awarded (Summary)'!$B209&amp;$C$203,'1. YTD RFQ &amp; Awarded'!AT:AT)</f>
        <v>0</v>
      </c>
      <c r="F209" s="77">
        <f>SUMIF('1. YTD RFQ &amp; Awarded'!$J:$J,'2. YTD RFQ &amp; Awarded (Summary)'!$B209&amp;$C$203,'1. YTD RFQ &amp; Awarded'!AU:AU)</f>
        <v>0</v>
      </c>
    </row>
    <row r="210" spans="2:6">
      <c r="B210" s="45" t="s">
        <v>66</v>
      </c>
      <c r="C210" s="77">
        <f>SUMIF('1. YTD RFQ &amp; Awarded'!$J:$J,'2. YTD RFQ &amp; Awarded (Summary)'!$B210&amp;$C$203,'1. YTD RFQ &amp; Awarded'!AR:AR)</f>
        <v>0</v>
      </c>
      <c r="D210" s="77">
        <f>SUMIF('1. YTD RFQ &amp; Awarded'!$J:$J,'2. YTD RFQ &amp; Awarded (Summary)'!$B210&amp;$C$203,'1. YTD RFQ &amp; Awarded'!AS:AS)</f>
        <v>0</v>
      </c>
      <c r="E210" s="77">
        <f>SUMIF('1. YTD RFQ &amp; Awarded'!$J:$J,'2. YTD RFQ &amp; Awarded (Summary)'!$B210&amp;$C$203,'1. YTD RFQ &amp; Awarded'!AT:AT)</f>
        <v>0</v>
      </c>
      <c r="F210" s="77">
        <f>SUMIF('1. YTD RFQ &amp; Awarded'!$J:$J,'2. YTD RFQ &amp; Awarded (Summary)'!$B210&amp;$C$203,'1. YTD RFQ &amp; Awarded'!AU:AU)</f>
        <v>0</v>
      </c>
    </row>
    <row r="211" spans="2:6">
      <c r="B211" s="45" t="s">
        <v>67</v>
      </c>
      <c r="C211" s="77">
        <f>SUMIF('1. YTD RFQ &amp; Awarded'!$J:$J,'2. YTD RFQ &amp; Awarded (Summary)'!$B211&amp;$C$203,'1. YTD RFQ &amp; Awarded'!AR:AR)</f>
        <v>0</v>
      </c>
      <c r="D211" s="77">
        <f>SUMIF('1. YTD RFQ &amp; Awarded'!$J:$J,'2. YTD RFQ &amp; Awarded (Summary)'!$B211&amp;$C$203,'1. YTD RFQ &amp; Awarded'!AS:AS)</f>
        <v>0</v>
      </c>
      <c r="E211" s="77">
        <f>SUMIF('1. YTD RFQ &amp; Awarded'!$J:$J,'2. YTD RFQ &amp; Awarded (Summary)'!$B211&amp;$C$203,'1. YTD RFQ &amp; Awarded'!AT:AT)</f>
        <v>0</v>
      </c>
      <c r="F211" s="77">
        <f>SUMIF('1. YTD RFQ &amp; Awarded'!$J:$J,'2. YTD RFQ &amp; Awarded (Summary)'!$B211&amp;$C$203,'1. YTD RFQ &amp; Awarded'!AU:AU)</f>
        <v>0</v>
      </c>
    </row>
    <row r="212" spans="2:6">
      <c r="B212" s="46" t="s">
        <v>68</v>
      </c>
      <c r="C212" s="77">
        <f>SUMIF('1. YTD RFQ &amp; Awarded'!$J:$J,'2. YTD RFQ &amp; Awarded (Summary)'!$B212&amp;$C$203,'1. YTD RFQ &amp; Awarded'!AR:AR)</f>
        <v>0</v>
      </c>
      <c r="D212" s="77">
        <f>SUMIF('1. YTD RFQ &amp; Awarded'!$J:$J,'2. YTD RFQ &amp; Awarded (Summary)'!$B212&amp;$C$203,'1. YTD RFQ &amp; Awarded'!AS:AS)</f>
        <v>0</v>
      </c>
      <c r="E212" s="77">
        <f>SUMIF('1. YTD RFQ &amp; Awarded'!$J:$J,'2. YTD RFQ &amp; Awarded (Summary)'!$B212&amp;$C$203,'1. YTD RFQ &amp; Awarded'!AT:AT)</f>
        <v>0</v>
      </c>
      <c r="F212" s="77">
        <f>SUMIF('1. YTD RFQ &amp; Awarded'!$J:$J,'2. YTD RFQ &amp; Awarded (Summary)'!$B212&amp;$C$203,'1. YTD RFQ &amp; Awarded'!AU:AU)</f>
        <v>0</v>
      </c>
    </row>
    <row r="213" spans="2:6">
      <c r="B213" s="46" t="s">
        <v>69</v>
      </c>
      <c r="C213" s="77">
        <f>SUMIF('1. YTD RFQ &amp; Awarded'!$J:$J,'2. YTD RFQ &amp; Awarded (Summary)'!$B213&amp;$C$203,'1. YTD RFQ &amp; Awarded'!AR:AR)</f>
        <v>0</v>
      </c>
      <c r="D213" s="77">
        <f>SUMIF('1. YTD RFQ &amp; Awarded'!$J:$J,'2. YTD RFQ &amp; Awarded (Summary)'!$B213&amp;$C$203,'1. YTD RFQ &amp; Awarded'!AS:AS)</f>
        <v>0</v>
      </c>
      <c r="E213" s="77">
        <f>SUMIF('1. YTD RFQ &amp; Awarded'!$J:$J,'2. YTD RFQ &amp; Awarded (Summary)'!$B213&amp;$C$203,'1. YTD RFQ &amp; Awarded'!AT:AT)</f>
        <v>0</v>
      </c>
      <c r="F213" s="77">
        <f>SUMIF('1. YTD RFQ &amp; Awarded'!$J:$J,'2. YTD RFQ &amp; Awarded (Summary)'!$B213&amp;$C$203,'1. YTD RFQ &amp; Awarded'!AU:AU)</f>
        <v>0</v>
      </c>
    </row>
    <row r="214" spans="2:6">
      <c r="B214" s="46" t="s">
        <v>70</v>
      </c>
      <c r="C214" s="77">
        <f>SUMIF('1. YTD RFQ &amp; Awarded'!$J:$J,'2. YTD RFQ &amp; Awarded (Summary)'!$B214&amp;$C$203,'1. YTD RFQ &amp; Awarded'!AR:AR)</f>
        <v>0</v>
      </c>
      <c r="D214" s="77">
        <f>SUMIF('1. YTD RFQ &amp; Awarded'!$J:$J,'2. YTD RFQ &amp; Awarded (Summary)'!$B214&amp;$C$203,'1. YTD RFQ &amp; Awarded'!AS:AS)</f>
        <v>0</v>
      </c>
      <c r="E214" s="77">
        <f>SUMIF('1. YTD RFQ &amp; Awarded'!$J:$J,'2. YTD RFQ &amp; Awarded (Summary)'!$B214&amp;$C$203,'1. YTD RFQ &amp; Awarded'!AT:AT)</f>
        <v>0</v>
      </c>
      <c r="F214" s="77">
        <f>SUMIF('1. YTD RFQ &amp; Awarded'!$J:$J,'2. YTD RFQ &amp; Awarded (Summary)'!$B214&amp;$C$203,'1. YTD RFQ &amp; Awarded'!AU:AU)</f>
        <v>0</v>
      </c>
    </row>
    <row r="215" spans="2:6">
      <c r="B215" s="47" t="s">
        <v>71</v>
      </c>
      <c r="C215" s="77">
        <f>SUMIF('1. YTD RFQ &amp; Awarded'!$J:$J,'2. YTD RFQ &amp; Awarded (Summary)'!$B215&amp;$C$203,'1. YTD RFQ &amp; Awarded'!AR:AR)</f>
        <v>0</v>
      </c>
      <c r="D215" s="77">
        <f>SUMIF('1. YTD RFQ &amp; Awarded'!$J:$J,'2. YTD RFQ &amp; Awarded (Summary)'!$B215&amp;$C$203,'1. YTD RFQ &amp; Awarded'!AS:AS)</f>
        <v>0</v>
      </c>
      <c r="E215" s="77">
        <f>SUMIF('1. YTD RFQ &amp; Awarded'!$J:$J,'2. YTD RFQ &amp; Awarded (Summary)'!$B215&amp;$C$203,'1. YTD RFQ &amp; Awarded'!AT:AT)</f>
        <v>0</v>
      </c>
      <c r="F215" s="77">
        <f>SUMIF('1. YTD RFQ &amp; Awarded'!$J:$J,'2. YTD RFQ &amp; Awarded (Summary)'!$B215&amp;$C$203,'1. YTD RFQ &amp; Awarded'!AU:AU)</f>
        <v>0</v>
      </c>
    </row>
    <row r="216" spans="2:6">
      <c r="B216" s="48" t="s">
        <v>72</v>
      </c>
      <c r="C216" s="77">
        <f>SUMIF('1. YTD RFQ &amp; Awarded'!$J:$J,'2. YTD RFQ &amp; Awarded (Summary)'!$B216&amp;$C$203,'1. YTD RFQ &amp; Awarded'!AR:AR)</f>
        <v>0</v>
      </c>
      <c r="D216" s="77">
        <f>SUMIF('1. YTD RFQ &amp; Awarded'!$J:$J,'2. YTD RFQ &amp; Awarded (Summary)'!$B216&amp;$C$203,'1. YTD RFQ &amp; Awarded'!AS:AS)</f>
        <v>0</v>
      </c>
      <c r="E216" s="77">
        <f>SUMIF('1. YTD RFQ &amp; Awarded'!$J:$J,'2. YTD RFQ &amp; Awarded (Summary)'!$B216&amp;$C$203,'1. YTD RFQ &amp; Awarded'!AT:AT)</f>
        <v>0</v>
      </c>
      <c r="F216" s="77">
        <f>SUMIF('1. YTD RFQ &amp; Awarded'!$J:$J,'2. YTD RFQ &amp; Awarded (Summary)'!$B216&amp;$C$203,'1. YTD RFQ &amp; Awarded'!AU:AU)</f>
        <v>0</v>
      </c>
    </row>
    <row r="217" spans="2:6">
      <c r="B217" s="49" t="s">
        <v>73</v>
      </c>
      <c r="C217" s="77">
        <f>SUMIF('1. YTD RFQ &amp; Awarded'!$J:$J,'2. YTD RFQ &amp; Awarded (Summary)'!$B217&amp;$C$203,'1. YTD RFQ &amp; Awarded'!AR:AR)</f>
        <v>0</v>
      </c>
      <c r="D217" s="77">
        <f>SUMIF('1. YTD RFQ &amp; Awarded'!$J:$J,'2. YTD RFQ &amp; Awarded (Summary)'!$B217&amp;$C$203,'1. YTD RFQ &amp; Awarded'!AS:AS)</f>
        <v>0</v>
      </c>
      <c r="E217" s="77">
        <f>SUMIF('1. YTD RFQ &amp; Awarded'!$J:$J,'2. YTD RFQ &amp; Awarded (Summary)'!$B217&amp;$C$203,'1. YTD RFQ &amp; Awarded'!AT:AT)</f>
        <v>0</v>
      </c>
      <c r="F217" s="77">
        <f>SUMIF('1. YTD RFQ &amp; Awarded'!$J:$J,'2. YTD RFQ &amp; Awarded (Summary)'!$B217&amp;$C$203,'1. YTD RFQ &amp; Awarded'!AU:AU)</f>
        <v>0</v>
      </c>
    </row>
    <row r="218" spans="2:6">
      <c r="B218" s="49" t="s">
        <v>74</v>
      </c>
      <c r="C218" s="77">
        <f>SUMIF('1. YTD RFQ &amp; Awarded'!$J:$J,'2. YTD RFQ &amp; Awarded (Summary)'!$B218&amp;$C$203,'1. YTD RFQ &amp; Awarded'!AR:AR)</f>
        <v>0</v>
      </c>
      <c r="D218" s="77">
        <f>SUMIF('1. YTD RFQ &amp; Awarded'!$J:$J,'2. YTD RFQ &amp; Awarded (Summary)'!$B218&amp;$C$203,'1. YTD RFQ &amp; Awarded'!AS:AS)</f>
        <v>0</v>
      </c>
      <c r="E218" s="77">
        <f>SUMIF('1. YTD RFQ &amp; Awarded'!$J:$J,'2. YTD RFQ &amp; Awarded (Summary)'!$B218&amp;$C$203,'1. YTD RFQ &amp; Awarded'!AT:AT)</f>
        <v>0</v>
      </c>
      <c r="F218" s="77">
        <f>SUMIF('1. YTD RFQ &amp; Awarded'!$J:$J,'2. YTD RFQ &amp; Awarded (Summary)'!$B218&amp;$C$203,'1. YTD RFQ &amp; Awarded'!AU:AU)</f>
        <v>0</v>
      </c>
    </row>
    <row r="219" spans="2:6">
      <c r="B219" s="50" t="s">
        <v>75</v>
      </c>
      <c r="C219" s="77">
        <f>SUMIF('1. YTD RFQ &amp; Awarded'!$J:$J,'2. YTD RFQ &amp; Awarded (Summary)'!$B219&amp;$C$203,'1. YTD RFQ &amp; Awarded'!AR:AR)</f>
        <v>0</v>
      </c>
      <c r="D219" s="77">
        <f>SUMIF('1. YTD RFQ &amp; Awarded'!$J:$J,'2. YTD RFQ &amp; Awarded (Summary)'!$B219&amp;$C$203,'1. YTD RFQ &amp; Awarded'!AS:AS)</f>
        <v>0</v>
      </c>
      <c r="E219" s="77">
        <f>SUMIF('1. YTD RFQ &amp; Awarded'!$J:$J,'2. YTD RFQ &amp; Awarded (Summary)'!$B219&amp;$C$203,'1. YTD RFQ &amp; Awarded'!AT:AT)</f>
        <v>0</v>
      </c>
      <c r="F219" s="77">
        <f>SUMIF('1. YTD RFQ &amp; Awarded'!$J:$J,'2. YTD RFQ &amp; Awarded (Summary)'!$B219&amp;$C$203,'1. YTD RFQ &amp; Awarded'!AU:AU)</f>
        <v>0</v>
      </c>
    </row>
    <row r="220" spans="2:6">
      <c r="B220" s="50" t="s">
        <v>76</v>
      </c>
      <c r="C220" s="77">
        <f>SUMIF('1. YTD RFQ &amp; Awarded'!$J:$J,'2. YTD RFQ &amp; Awarded (Summary)'!$B220&amp;$C$203,'1. YTD RFQ &amp; Awarded'!AR:AR)</f>
        <v>0</v>
      </c>
      <c r="D220" s="77">
        <f>SUMIF('1. YTD RFQ &amp; Awarded'!$J:$J,'2. YTD RFQ &amp; Awarded (Summary)'!$B220&amp;$C$203,'1. YTD RFQ &amp; Awarded'!AS:AS)</f>
        <v>0</v>
      </c>
      <c r="E220" s="77">
        <f>SUMIF('1. YTD RFQ &amp; Awarded'!$J:$J,'2. YTD RFQ &amp; Awarded (Summary)'!$B220&amp;$C$203,'1. YTD RFQ &amp; Awarded'!AT:AT)</f>
        <v>0</v>
      </c>
      <c r="F220" s="77">
        <f>SUMIF('1. YTD RFQ &amp; Awarded'!$J:$J,'2. YTD RFQ &amp; Awarded (Summary)'!$B220&amp;$C$203,'1. YTD RFQ &amp; Awarded'!AU:AU)</f>
        <v>0</v>
      </c>
    </row>
    <row r="221" spans="2:6">
      <c r="B221" s="51" t="s">
        <v>77</v>
      </c>
      <c r="C221" s="77">
        <f>SUMIF('1. YTD RFQ &amp; Awarded'!$J:$J,'2. YTD RFQ &amp; Awarded (Summary)'!$B221&amp;$C$203,'1. YTD RFQ &amp; Awarded'!AR:AR)</f>
        <v>0</v>
      </c>
      <c r="D221" s="77">
        <f>SUMIF('1. YTD RFQ &amp; Awarded'!$J:$J,'2. YTD RFQ &amp; Awarded (Summary)'!$B221&amp;$C$203,'1. YTD RFQ &amp; Awarded'!AS:AS)</f>
        <v>0</v>
      </c>
      <c r="E221" s="77">
        <f>SUMIF('1. YTD RFQ &amp; Awarded'!$J:$J,'2. YTD RFQ &amp; Awarded (Summary)'!$B221&amp;$C$203,'1. YTD RFQ &amp; Awarded'!AT:AT)</f>
        <v>0</v>
      </c>
      <c r="F221" s="77">
        <f>SUMIF('1. YTD RFQ &amp; Awarded'!$J:$J,'2. YTD RFQ &amp; Awarded (Summary)'!$B221&amp;$C$203,'1. YTD RFQ &amp; Awarded'!AU:AU)</f>
        <v>0</v>
      </c>
    </row>
    <row r="222" spans="2:6" ht="15" thickBot="1">
      <c r="B222" s="51" t="s">
        <v>78</v>
      </c>
      <c r="C222" s="77">
        <f>SUMIF('1. YTD RFQ &amp; Awarded'!$J:$J,'2. YTD RFQ &amp; Awarded (Summary)'!$B222&amp;$C$203,'1. YTD RFQ &amp; Awarded'!AR:AR)</f>
        <v>0</v>
      </c>
      <c r="D222" s="77">
        <f>SUMIF('1. YTD RFQ &amp; Awarded'!$J:$J,'2. YTD RFQ &amp; Awarded (Summary)'!$B222&amp;$C$203,'1. YTD RFQ &amp; Awarded'!AS:AS)</f>
        <v>0</v>
      </c>
      <c r="E222" s="77">
        <f>SUMIF('1. YTD RFQ &amp; Awarded'!$J:$J,'2. YTD RFQ &amp; Awarded (Summary)'!$B222&amp;$C$203,'1. YTD RFQ &amp; Awarded'!AT:AT)</f>
        <v>0</v>
      </c>
      <c r="F222" s="77">
        <f>SUMIF('1. YTD RFQ &amp; Awarded'!$J:$J,'2. YTD RFQ &amp; Awarded (Summary)'!$B222&amp;$C$203,'1. YTD RFQ &amp; Awarded'!AU:AU)</f>
        <v>0</v>
      </c>
    </row>
    <row r="223" spans="2:6" ht="15" thickBot="1">
      <c r="B223" s="54" t="s">
        <v>46</v>
      </c>
      <c r="C223" s="78">
        <f>SUM(C205:C222)</f>
        <v>0</v>
      </c>
      <c r="D223" s="78">
        <f>SUM(D205:D222)</f>
        <v>0</v>
      </c>
      <c r="E223" s="78">
        <f>SUM(E205:E222)</f>
        <v>0</v>
      </c>
      <c r="F223" s="78">
        <f>SUM(F205:F222)</f>
        <v>0</v>
      </c>
    </row>
    <row r="225" spans="1:17" s="222" customFormat="1" ht="14.25" customHeight="1">
      <c r="A225" s="222" t="s">
        <v>96</v>
      </c>
    </row>
    <row r="226" spans="1:17" s="222" customFormat="1" ht="14.25" customHeight="1"/>
    <row r="227" spans="1:17" ht="15.75" thickBot="1">
      <c r="B227" s="79"/>
    </row>
    <row r="228" spans="1:17" ht="26.25" thickBot="1">
      <c r="B228" s="5" t="s">
        <v>7</v>
      </c>
      <c r="C228" s="5" t="s">
        <v>44</v>
      </c>
      <c r="D228" s="6" t="s">
        <v>204</v>
      </c>
      <c r="E228" s="6" t="s">
        <v>205</v>
      </c>
      <c r="F228" s="8"/>
      <c r="G228" s="9"/>
      <c r="H228" s="9"/>
      <c r="I228" s="9"/>
      <c r="J228" s="9"/>
      <c r="K228" s="9"/>
      <c r="M228" s="2"/>
      <c r="N228" s="2"/>
      <c r="O228" s="2"/>
      <c r="P228" s="2"/>
      <c r="Q228" s="2"/>
    </row>
    <row r="229" spans="1:17" ht="18" customHeight="1">
      <c r="B229" s="10">
        <v>42186</v>
      </c>
      <c r="C229" s="11">
        <f>SUMIF('1. YTD RFQ &amp; Awarded'!$Q:$Q,'2. YTD RFQ &amp; Awarded (Summary)'!$B229,'1. YTD RFQ &amp; Awarded'!$AM:$AM)</f>
        <v>0</v>
      </c>
      <c r="D229" s="12">
        <f>SUMIF('1. YTD RFQ &amp; Awarded'!$Q:$Q,'2. YTD RFQ &amp; Awarded (Summary)'!$B229,'1. YTD RFQ &amp; Awarded'!$Y:$Y)</f>
        <v>0</v>
      </c>
      <c r="E229" s="12">
        <f>SUMIF('1. YTD RFQ &amp; Awarded'!$Q:$Q,'2. YTD RFQ &amp; Awarded (Summary)'!$B229,'1. YTD RFQ &amp; Awarded'!$AB:$AB)</f>
        <v>0</v>
      </c>
      <c r="I229" s="2"/>
      <c r="K229" s="2"/>
      <c r="M229" s="2"/>
      <c r="N229" s="2"/>
      <c r="O229" s="2"/>
      <c r="P229" s="2"/>
      <c r="Q229" s="2"/>
    </row>
    <row r="230" spans="1:17" ht="18" customHeight="1">
      <c r="B230" s="14">
        <v>42217</v>
      </c>
      <c r="C230" s="11">
        <f>SUMIF('1. YTD RFQ &amp; Awarded'!$Q:$Q,'2. YTD RFQ &amp; Awarded (Summary)'!$B230,'1. YTD RFQ &amp; Awarded'!$AM:$AM)</f>
        <v>0</v>
      </c>
      <c r="D230" s="12">
        <f>SUMIF('1. YTD RFQ &amp; Awarded'!$Q:$Q,'2. YTD RFQ &amp; Awarded (Summary)'!$B230,'1. YTD RFQ &amp; Awarded'!$Y:$Y)</f>
        <v>0</v>
      </c>
      <c r="E230" s="12">
        <f>SUMIF('1. YTD RFQ &amp; Awarded'!$Q:$Q,'2. YTD RFQ &amp; Awarded (Summary)'!$B230,'1. YTD RFQ &amp; Awarded'!$AB:$AB)</f>
        <v>0</v>
      </c>
      <c r="I230" s="2"/>
      <c r="K230" s="2"/>
      <c r="M230" s="2"/>
      <c r="N230" s="2"/>
      <c r="O230" s="2"/>
      <c r="P230" s="2"/>
      <c r="Q230" s="2"/>
    </row>
    <row r="231" spans="1:17" ht="18" customHeight="1">
      <c r="B231" s="14">
        <v>42248</v>
      </c>
      <c r="C231" s="11">
        <f>SUMIF('1. YTD RFQ &amp; Awarded'!$Q:$Q,'2. YTD RFQ &amp; Awarded (Summary)'!$B231,'1. YTD RFQ &amp; Awarded'!$AM:$AM)</f>
        <v>0</v>
      </c>
      <c r="D231" s="12">
        <f>SUMIF('1. YTD RFQ &amp; Awarded'!$Q:$Q,'2. YTD RFQ &amp; Awarded (Summary)'!$B231,'1. YTD RFQ &amp; Awarded'!$Y:$Y)</f>
        <v>0</v>
      </c>
      <c r="E231" s="12">
        <f>SUMIF('1. YTD RFQ &amp; Awarded'!$Q:$Q,'2. YTD RFQ &amp; Awarded (Summary)'!$B231,'1. YTD RFQ &amp; Awarded'!$AB:$AB)</f>
        <v>0</v>
      </c>
      <c r="I231" s="2"/>
      <c r="K231" s="2"/>
      <c r="M231" s="2"/>
      <c r="N231" s="2"/>
      <c r="O231" s="2"/>
      <c r="P231" s="2"/>
      <c r="Q231" s="2"/>
    </row>
    <row r="232" spans="1:17" ht="18" customHeight="1">
      <c r="B232" s="14">
        <v>42278</v>
      </c>
      <c r="C232" s="11">
        <f>SUMIF('1. YTD RFQ &amp; Awarded'!$Q:$Q,'2. YTD RFQ &amp; Awarded (Summary)'!$B232,'1. YTD RFQ &amp; Awarded'!$AM:$AM)</f>
        <v>0</v>
      </c>
      <c r="D232" s="12">
        <f>SUMIF('1. YTD RFQ &amp; Awarded'!$Q:$Q,'2. YTD RFQ &amp; Awarded (Summary)'!$B232,'1. YTD RFQ &amp; Awarded'!$Y:$Y)</f>
        <v>0</v>
      </c>
      <c r="E232" s="12">
        <f>SUMIF('1. YTD RFQ &amp; Awarded'!$Q:$Q,'2. YTD RFQ &amp; Awarded (Summary)'!$B232,'1. YTD RFQ &amp; Awarded'!$AB:$AB)</f>
        <v>0</v>
      </c>
      <c r="I232" s="2"/>
      <c r="K232" s="2"/>
      <c r="M232" s="2"/>
      <c r="N232" s="2"/>
      <c r="O232" s="2"/>
      <c r="P232" s="2"/>
      <c r="Q232" s="2"/>
    </row>
    <row r="233" spans="1:17" ht="18" customHeight="1">
      <c r="B233" s="14">
        <v>42309</v>
      </c>
      <c r="C233" s="11">
        <f>SUMIF('1. YTD RFQ &amp; Awarded'!$Q:$Q,'2. YTD RFQ &amp; Awarded (Summary)'!$B233,'1. YTD RFQ &amp; Awarded'!$AM:$AM)</f>
        <v>0</v>
      </c>
      <c r="D233" s="12">
        <f>SUMIF('1. YTD RFQ &amp; Awarded'!$Q:$Q,'2. YTD RFQ &amp; Awarded (Summary)'!$B233,'1. YTD RFQ &amp; Awarded'!$Y:$Y)</f>
        <v>0</v>
      </c>
      <c r="E233" s="12">
        <f>SUMIF('1. YTD RFQ &amp; Awarded'!$Q:$Q,'2. YTD RFQ &amp; Awarded (Summary)'!$B233,'1. YTD RFQ &amp; Awarded'!$AB:$AB)</f>
        <v>0</v>
      </c>
      <c r="F233" s="18"/>
      <c r="I233" s="2"/>
      <c r="K233" s="2"/>
      <c r="M233" s="2"/>
      <c r="N233" s="2"/>
      <c r="O233" s="2"/>
      <c r="P233" s="2"/>
      <c r="Q233" s="2"/>
    </row>
    <row r="234" spans="1:17" ht="18" customHeight="1">
      <c r="B234" s="14">
        <v>42339</v>
      </c>
      <c r="C234" s="11">
        <f>SUMIF('1. YTD RFQ &amp; Awarded'!$Q:$Q,'2. YTD RFQ &amp; Awarded (Summary)'!$B234,'1. YTD RFQ &amp; Awarded'!$AM:$AM)</f>
        <v>0</v>
      </c>
      <c r="D234" s="12">
        <f>SUMIF('1. YTD RFQ &amp; Awarded'!$Q:$Q,'2. YTD RFQ &amp; Awarded (Summary)'!$B234,'1. YTD RFQ &amp; Awarded'!$Y:$Y)</f>
        <v>0</v>
      </c>
      <c r="E234" s="12">
        <f>SUMIF('1. YTD RFQ &amp; Awarded'!$Q:$Q,'2. YTD RFQ &amp; Awarded (Summary)'!$B234,'1. YTD RFQ &amp; Awarded'!$AB:$AB)</f>
        <v>0</v>
      </c>
      <c r="F234" s="18"/>
      <c r="I234" s="2"/>
      <c r="K234" s="2"/>
      <c r="M234" s="2"/>
      <c r="N234" s="2"/>
      <c r="O234" s="2"/>
      <c r="P234" s="2"/>
      <c r="Q234" s="2"/>
    </row>
    <row r="235" spans="1:17" ht="18" customHeight="1">
      <c r="B235" s="14">
        <v>42370</v>
      </c>
      <c r="C235" s="11">
        <f>SUMIF('1. YTD RFQ &amp; Awarded'!$Q:$Q,'2. YTD RFQ &amp; Awarded (Summary)'!$B235,'1. YTD RFQ &amp; Awarded'!$AM:$AM)</f>
        <v>0</v>
      </c>
      <c r="D235" s="12">
        <f>SUMIF('1. YTD RFQ &amp; Awarded'!$Q:$Q,'2. YTD RFQ &amp; Awarded (Summary)'!$B235,'1. YTD RFQ &amp; Awarded'!$Y:$Y)</f>
        <v>0</v>
      </c>
      <c r="E235" s="12">
        <f>SUMIF('1. YTD RFQ &amp; Awarded'!$Q:$Q,'2. YTD RFQ &amp; Awarded (Summary)'!$B235,'1. YTD RFQ &amp; Awarded'!$AB:$AB)</f>
        <v>0</v>
      </c>
      <c r="F235" s="18"/>
      <c r="I235" s="2"/>
      <c r="K235" s="2"/>
      <c r="M235" s="2"/>
      <c r="N235" s="2"/>
      <c r="O235" s="2"/>
      <c r="P235" s="2"/>
      <c r="Q235" s="2"/>
    </row>
    <row r="236" spans="1:17" ht="18" customHeight="1">
      <c r="B236" s="14">
        <v>42401</v>
      </c>
      <c r="C236" s="11">
        <f>SUMIF('1. YTD RFQ &amp; Awarded'!$Q:$Q,'2. YTD RFQ &amp; Awarded (Summary)'!$B236,'1. YTD RFQ &amp; Awarded'!$AM:$AM)</f>
        <v>0</v>
      </c>
      <c r="D236" s="12">
        <f>SUMIF('1. YTD RFQ &amp; Awarded'!$Q:$Q,'2. YTD RFQ &amp; Awarded (Summary)'!$B236,'1. YTD RFQ &amp; Awarded'!$Y:$Y)</f>
        <v>0</v>
      </c>
      <c r="E236" s="12">
        <f>SUMIF('1. YTD RFQ &amp; Awarded'!$Q:$Q,'2. YTD RFQ &amp; Awarded (Summary)'!$B236,'1. YTD RFQ &amp; Awarded'!$AB:$AB)</f>
        <v>0</v>
      </c>
      <c r="F236" s="18"/>
      <c r="I236" s="2"/>
      <c r="K236" s="2"/>
      <c r="M236" s="2"/>
      <c r="N236" s="2"/>
      <c r="O236" s="2"/>
      <c r="P236" s="2"/>
      <c r="Q236" s="2"/>
    </row>
    <row r="237" spans="1:17" ht="18" customHeight="1">
      <c r="B237" s="14">
        <v>42430</v>
      </c>
      <c r="C237" s="11">
        <f>SUMIF('1. YTD RFQ &amp; Awarded'!$Q:$Q,'2. YTD RFQ &amp; Awarded (Summary)'!$B237,'1. YTD RFQ &amp; Awarded'!$AM:$AM)</f>
        <v>0</v>
      </c>
      <c r="D237" s="12">
        <f>SUMIF('1. YTD RFQ &amp; Awarded'!$Q:$Q,'2. YTD RFQ &amp; Awarded (Summary)'!$B237,'1. YTD RFQ &amp; Awarded'!$Y:$Y)</f>
        <v>0</v>
      </c>
      <c r="E237" s="12">
        <f>SUMIF('1. YTD RFQ &amp; Awarded'!$Q:$Q,'2. YTD RFQ &amp; Awarded (Summary)'!$B237,'1. YTD RFQ &amp; Awarded'!$AB:$AB)</f>
        <v>0</v>
      </c>
      <c r="F237" s="18"/>
      <c r="I237" s="2"/>
      <c r="K237" s="2"/>
      <c r="M237" s="2"/>
      <c r="N237" s="2"/>
      <c r="O237" s="2"/>
      <c r="P237" s="2"/>
      <c r="Q237" s="2"/>
    </row>
    <row r="238" spans="1:17" ht="18" customHeight="1">
      <c r="B238" s="14">
        <v>42461</v>
      </c>
      <c r="C238" s="11">
        <f>SUMIF('1. YTD RFQ &amp; Awarded'!$Q:$Q,'2. YTD RFQ &amp; Awarded (Summary)'!$B238,'1. YTD RFQ &amp; Awarded'!$AM:$AM)</f>
        <v>0</v>
      </c>
      <c r="D238" s="12">
        <f>SUMIF('1. YTD RFQ &amp; Awarded'!$Q:$Q,'2. YTD RFQ &amp; Awarded (Summary)'!$B238,'1. YTD RFQ &amp; Awarded'!$Y:$Y)</f>
        <v>0</v>
      </c>
      <c r="E238" s="12">
        <f>SUMIF('1. YTD RFQ &amp; Awarded'!$Q:$Q,'2. YTD RFQ &amp; Awarded (Summary)'!$B238,'1. YTD RFQ &amp; Awarded'!$AB:$AB)</f>
        <v>0</v>
      </c>
      <c r="F238" s="18"/>
      <c r="I238" s="2"/>
      <c r="K238" s="2"/>
      <c r="M238" s="2"/>
      <c r="N238" s="2"/>
      <c r="O238" s="2"/>
      <c r="P238" s="2"/>
      <c r="Q238" s="2"/>
    </row>
    <row r="239" spans="1:17" ht="18" customHeight="1">
      <c r="B239" s="14">
        <v>42491</v>
      </c>
      <c r="C239" s="11">
        <f>SUMIF('1. YTD RFQ &amp; Awarded'!$Q:$Q,'2. YTD RFQ &amp; Awarded (Summary)'!$B239,'1. YTD RFQ &amp; Awarded'!$AM:$AM)</f>
        <v>0</v>
      </c>
      <c r="D239" s="12">
        <f>SUMIF('1. YTD RFQ &amp; Awarded'!$Q:$Q,'2. YTD RFQ &amp; Awarded (Summary)'!$B239,'1. YTD RFQ &amp; Awarded'!$Y:$Y)</f>
        <v>0</v>
      </c>
      <c r="E239" s="12">
        <f>SUMIF('1. YTD RFQ &amp; Awarded'!$Q:$Q,'2. YTD RFQ &amp; Awarded (Summary)'!$B239,'1. YTD RFQ &amp; Awarded'!$AB:$AB)</f>
        <v>0</v>
      </c>
      <c r="F239" s="18"/>
      <c r="I239" s="2"/>
      <c r="K239" s="2"/>
      <c r="M239" s="2"/>
      <c r="N239" s="2"/>
      <c r="O239" s="2"/>
      <c r="P239" s="2"/>
      <c r="Q239" s="2"/>
    </row>
    <row r="240" spans="1:17" ht="18" customHeight="1" thickBot="1">
      <c r="B240" s="10">
        <v>42522</v>
      </c>
      <c r="C240" s="11">
        <f>SUMIF('1. YTD RFQ &amp; Awarded'!$Q:$Q,'2. YTD RFQ &amp; Awarded (Summary)'!$B240,'1. YTD RFQ &amp; Awarded'!$AM:$AM)</f>
        <v>0</v>
      </c>
      <c r="D240" s="12">
        <f>SUMIF('1. YTD RFQ &amp; Awarded'!$Q:$Q,'2. YTD RFQ &amp; Awarded (Summary)'!$B240,'1. YTD RFQ &amp; Awarded'!$Y:$Y)</f>
        <v>0</v>
      </c>
      <c r="E240" s="12">
        <f>SUMIF('1. YTD RFQ &amp; Awarded'!$Q:$Q,'2. YTD RFQ &amp; Awarded (Summary)'!$B240,'1. YTD RFQ &amp; Awarded'!$AB:$AB)</f>
        <v>0</v>
      </c>
      <c r="F240" s="18"/>
      <c r="I240" s="2"/>
      <c r="K240" s="2"/>
      <c r="M240" s="2"/>
      <c r="N240" s="2"/>
      <c r="O240" s="2"/>
      <c r="P240" s="2"/>
      <c r="Q240" s="2"/>
    </row>
    <row r="241" spans="1:20" s="27" customFormat="1" ht="18" customHeight="1" thickBot="1">
      <c r="B241" s="22" t="s">
        <v>46</v>
      </c>
      <c r="C241" s="23">
        <f>SUM(C229:C240)</f>
        <v>0</v>
      </c>
      <c r="D241" s="24">
        <f>SUM(D229:D240)</f>
        <v>0</v>
      </c>
      <c r="E241" s="24">
        <f>SUM(E229:E240)</f>
        <v>0</v>
      </c>
      <c r="F241" s="26"/>
    </row>
    <row r="242" spans="1:20" ht="15" thickBot="1">
      <c r="G242" s="18"/>
      <c r="H242" s="18"/>
      <c r="I242" s="2"/>
      <c r="K242" s="2"/>
      <c r="M242" s="2"/>
      <c r="N242" s="2"/>
      <c r="O242" s="2"/>
      <c r="P242" s="2"/>
      <c r="Q242" s="2"/>
    </row>
    <row r="243" spans="1:20" ht="20.25" customHeight="1" thickBot="1">
      <c r="B243" s="59" t="s">
        <v>97</v>
      </c>
      <c r="C243" s="60" t="s">
        <v>49</v>
      </c>
      <c r="D243" s="60" t="s">
        <v>50</v>
      </c>
      <c r="E243" s="60" t="s">
        <v>51</v>
      </c>
      <c r="F243" s="60" t="s">
        <v>52</v>
      </c>
      <c r="G243" s="60" t="s">
        <v>53</v>
      </c>
      <c r="H243" s="60" t="s">
        <v>54</v>
      </c>
      <c r="I243" s="60" t="s">
        <v>55</v>
      </c>
      <c r="J243" s="60" t="s">
        <v>56</v>
      </c>
      <c r="K243" s="60" t="s">
        <v>57</v>
      </c>
      <c r="L243" s="60" t="s">
        <v>58</v>
      </c>
      <c r="M243" s="60" t="s">
        <v>59</v>
      </c>
      <c r="N243" s="60" t="s">
        <v>60</v>
      </c>
      <c r="O243" s="61" t="s">
        <v>46</v>
      </c>
    </row>
    <row r="244" spans="1:20" s="18" customFormat="1">
      <c r="A244" s="2"/>
      <c r="B244" s="74" t="s">
        <v>98</v>
      </c>
      <c r="C244" s="62">
        <f>C229</f>
        <v>0</v>
      </c>
      <c r="D244" s="62">
        <f>C230</f>
        <v>0</v>
      </c>
      <c r="E244" s="62">
        <f>C231</f>
        <v>0</v>
      </c>
      <c r="F244" s="62">
        <f>C232</f>
        <v>0</v>
      </c>
      <c r="G244" s="62">
        <f>C233</f>
        <v>0</v>
      </c>
      <c r="H244" s="62">
        <f>C234</f>
        <v>0</v>
      </c>
      <c r="I244" s="62">
        <f>C235</f>
        <v>0</v>
      </c>
      <c r="J244" s="62">
        <f>C236</f>
        <v>0</v>
      </c>
      <c r="K244" s="62">
        <f>C237</f>
        <v>0</v>
      </c>
      <c r="L244" s="62">
        <f>C238</f>
        <v>0</v>
      </c>
      <c r="M244" s="62">
        <f>C239</f>
        <v>0</v>
      </c>
      <c r="N244" s="62">
        <f>C240</f>
        <v>0</v>
      </c>
      <c r="O244" s="63">
        <f>SUM(C244:N244)</f>
        <v>0</v>
      </c>
      <c r="R244" s="2"/>
      <c r="S244" s="2"/>
      <c r="T244" s="2"/>
    </row>
    <row r="245" spans="1:20" s="18" customFormat="1">
      <c r="A245" s="2"/>
      <c r="B245" s="74" t="s">
        <v>204</v>
      </c>
      <c r="C245" s="80">
        <f>D229/1000000</f>
        <v>0</v>
      </c>
      <c r="D245" s="80">
        <f>D230/1000000</f>
        <v>0</v>
      </c>
      <c r="E245" s="80">
        <f>D231/1000000</f>
        <v>0</v>
      </c>
      <c r="F245" s="80">
        <f>D232/1000000</f>
        <v>0</v>
      </c>
      <c r="G245" s="80">
        <f>D233/1000000</f>
        <v>0</v>
      </c>
      <c r="H245" s="80">
        <f>D234/1000000</f>
        <v>0</v>
      </c>
      <c r="I245" s="80">
        <f>D235/1000000</f>
        <v>0</v>
      </c>
      <c r="J245" s="80">
        <f>D236/1000000</f>
        <v>0</v>
      </c>
      <c r="K245" s="80">
        <f>D237/1000000</f>
        <v>0</v>
      </c>
      <c r="L245" s="80">
        <f>D238/1000000</f>
        <v>0</v>
      </c>
      <c r="M245" s="80">
        <f>D239/1000000</f>
        <v>0</v>
      </c>
      <c r="N245" s="80">
        <f>D240/1000000</f>
        <v>0</v>
      </c>
      <c r="O245" s="81">
        <f>SUM(C245:N245)</f>
        <v>0</v>
      </c>
      <c r="R245" s="2"/>
      <c r="S245" s="2"/>
      <c r="T245" s="2"/>
    </row>
    <row r="246" spans="1:20" s="18" customFormat="1">
      <c r="A246" s="2"/>
      <c r="B246" s="74" t="s">
        <v>209</v>
      </c>
      <c r="C246" s="80">
        <f>E229/1000000</f>
        <v>0</v>
      </c>
      <c r="D246" s="80">
        <f>E230/1000000</f>
        <v>0</v>
      </c>
      <c r="E246" s="80">
        <f>E231/1000000</f>
        <v>0</v>
      </c>
      <c r="F246" s="80">
        <f>E232/1000000</f>
        <v>0</v>
      </c>
      <c r="G246" s="80">
        <f>E233/1000000</f>
        <v>0</v>
      </c>
      <c r="H246" s="80">
        <f>E234/1000000</f>
        <v>0</v>
      </c>
      <c r="I246" s="80">
        <f>E235/1000000</f>
        <v>0</v>
      </c>
      <c r="J246" s="80">
        <f>E236/1000000</f>
        <v>0</v>
      </c>
      <c r="K246" s="80">
        <f>E237/1000000</f>
        <v>0</v>
      </c>
      <c r="L246" s="80">
        <f>E238/1000000</f>
        <v>0</v>
      </c>
      <c r="M246" s="80">
        <f>E239/1000000</f>
        <v>0</v>
      </c>
      <c r="N246" s="80">
        <f>E240/1000000</f>
        <v>0</v>
      </c>
      <c r="O246" s="81">
        <f>SUM(C246:N246)</f>
        <v>0</v>
      </c>
      <c r="R246" s="2"/>
      <c r="S246" s="2"/>
      <c r="T246" s="2"/>
    </row>
  </sheetData>
  <mergeCells count="5">
    <mergeCell ref="A1:XFD2"/>
    <mergeCell ref="B22:O22"/>
    <mergeCell ref="A89:XFD90"/>
    <mergeCell ref="B110:O110"/>
    <mergeCell ref="A225:XFD226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BC101"/>
  <sheetViews>
    <sheetView tabSelected="1" topLeftCell="Y1" zoomScale="70" zoomScaleNormal="70" workbookViewId="0">
      <selection activeCell="AD11" sqref="AD11"/>
    </sheetView>
  </sheetViews>
  <sheetFormatPr defaultColWidth="8" defaultRowHeight="20.100000000000001" customHeight="1" outlineLevelCol="1"/>
  <cols>
    <col min="1" max="1" width="3.5" style="2" customWidth="1"/>
    <col min="2" max="2" width="27.625" style="190" customWidth="1" outlineLevel="1"/>
    <col min="3" max="3" width="10.125" style="190" customWidth="1" outlineLevel="1"/>
    <col min="4" max="4" width="27.125" style="2" customWidth="1" outlineLevel="1"/>
    <col min="5" max="5" width="15.5" style="2" customWidth="1" outlineLevel="1"/>
    <col min="6" max="6" width="10.125" style="195" customWidth="1" outlineLevel="1"/>
    <col min="7" max="7" width="13.75" style="190" customWidth="1" outlineLevel="1"/>
    <col min="8" max="8" width="16.75" style="2" customWidth="1" outlineLevel="1"/>
    <col min="9" max="9" width="31.375" style="2" customWidth="1" outlineLevel="1"/>
    <col min="10" max="10" width="27.125" style="2" customWidth="1" outlineLevel="1"/>
    <col min="11" max="11" width="21.375" style="2" customWidth="1" outlineLevel="1"/>
    <col min="12" max="12" width="3.5" style="2" customWidth="1"/>
    <col min="13" max="13" width="10.125" style="2" customWidth="1"/>
    <col min="14" max="14" width="29" style="154" customWidth="1"/>
    <col min="15" max="17" width="12.625" style="190" customWidth="1"/>
    <col min="18" max="18" width="22.875" style="3" customWidth="1"/>
    <col min="19" max="19" width="24.125" style="2" bestFit="1" customWidth="1"/>
    <col min="20" max="20" width="41.125" style="2" customWidth="1"/>
    <col min="21" max="21" width="43.75" style="155" customWidth="1"/>
    <col min="22" max="23" width="13.375" style="3" hidden="1" customWidth="1"/>
    <col min="24" max="24" width="16" style="3" hidden="1" customWidth="1"/>
    <col min="25" max="25" width="16.375" style="156" customWidth="1"/>
    <col min="26" max="26" width="16.375" style="2" customWidth="1"/>
    <col min="27" max="27" width="16.375" style="157" customWidth="1"/>
    <col min="28" max="28" width="18.25" style="2" customWidth="1"/>
    <col min="29" max="29" width="15.125" style="182" customWidth="1"/>
    <col min="30" max="30" width="15.5" style="18" customWidth="1"/>
    <col min="31" max="31" width="15.625" style="182" customWidth="1"/>
    <col min="32" max="32" width="15.5" style="18" customWidth="1"/>
    <col min="33" max="33" width="14" style="182" customWidth="1"/>
    <col min="34" max="34" width="15.5" style="18" customWidth="1"/>
    <col min="35" max="35" width="20.625" style="158" customWidth="1"/>
    <col min="36" max="36" width="11.25" style="159" customWidth="1"/>
    <col min="37" max="37" width="35.375" style="160" customWidth="1"/>
    <col min="38" max="42" width="19.125" style="161" customWidth="1"/>
    <col min="43" max="43" width="47.875" style="162" customWidth="1"/>
    <col min="44" max="47" width="14.25" style="2" customWidth="1"/>
    <col min="48" max="48" width="43" style="2" customWidth="1"/>
    <col min="49" max="49" width="23.875" style="2" hidden="1" customWidth="1"/>
    <col min="50" max="50" width="24.25" style="32" hidden="1" customWidth="1"/>
    <col min="51" max="51" width="20.25" style="2" hidden="1" customWidth="1"/>
    <col min="52" max="52" width="14.625" style="2" hidden="1" customWidth="1"/>
    <col min="53" max="53" width="13.125" style="2" hidden="1" customWidth="1"/>
    <col min="54" max="54" width="18" style="2" hidden="1" customWidth="1"/>
    <col min="55" max="16384" width="8" style="2"/>
  </cols>
  <sheetData>
    <row r="1" spans="1:55" ht="20.100000000000001" customHeight="1">
      <c r="A1" s="101"/>
      <c r="B1" s="187"/>
      <c r="C1" s="191" t="s">
        <v>120</v>
      </c>
      <c r="D1" s="101"/>
      <c r="E1" s="101"/>
      <c r="F1" s="194" t="s">
        <v>120</v>
      </c>
      <c r="G1" s="187"/>
      <c r="H1" s="101"/>
      <c r="I1" s="101"/>
      <c r="J1" s="101"/>
      <c r="K1" s="101"/>
      <c r="L1" s="101"/>
      <c r="M1" s="27" t="s">
        <v>121</v>
      </c>
      <c r="N1" s="103">
        <f ca="1">INDIRECT("N5")</f>
        <v>0</v>
      </c>
      <c r="O1" s="187"/>
      <c r="P1" s="187"/>
      <c r="Q1" s="187"/>
      <c r="R1" s="104"/>
      <c r="S1" s="101"/>
      <c r="T1" s="101"/>
      <c r="U1" s="105"/>
      <c r="V1" s="106"/>
      <c r="W1" s="106"/>
      <c r="X1" s="106"/>
      <c r="Y1" s="107"/>
      <c r="Z1" s="101"/>
      <c r="AA1" s="108"/>
      <c r="AB1" s="101"/>
      <c r="AC1" s="178"/>
      <c r="AD1" s="109"/>
      <c r="AE1" s="178"/>
      <c r="AF1" s="109"/>
      <c r="AG1" s="178"/>
      <c r="AH1" s="109"/>
      <c r="AI1" s="110"/>
      <c r="AJ1" s="111"/>
      <c r="AK1" s="112"/>
      <c r="AL1" s="113"/>
      <c r="AM1" s="113"/>
      <c r="AN1" s="113"/>
      <c r="AO1" s="113"/>
      <c r="AP1" s="113"/>
      <c r="AQ1" s="114"/>
      <c r="AR1" s="104"/>
      <c r="AS1" s="104"/>
      <c r="AT1" s="104"/>
      <c r="AU1" s="104"/>
    </row>
    <row r="2" spans="1:55" ht="20.100000000000001" customHeight="1" thickBot="1">
      <c r="A2" s="101"/>
      <c r="B2" s="191"/>
      <c r="C2" s="191" t="s">
        <v>122</v>
      </c>
      <c r="D2" s="102"/>
      <c r="E2" s="102"/>
      <c r="F2" s="194" t="s">
        <v>165</v>
      </c>
      <c r="G2" s="191"/>
      <c r="H2" s="102"/>
      <c r="I2" s="102"/>
      <c r="J2" s="102"/>
      <c r="K2" s="102"/>
      <c r="L2" s="101"/>
      <c r="M2" s="102" t="s">
        <v>123</v>
      </c>
      <c r="N2" s="115"/>
      <c r="O2" s="188"/>
      <c r="P2" s="188"/>
      <c r="Q2" s="188"/>
      <c r="R2" s="117"/>
      <c r="S2" s="101"/>
      <c r="T2" s="101"/>
      <c r="U2" s="105"/>
      <c r="V2" s="106"/>
      <c r="W2" s="106"/>
      <c r="X2" s="106"/>
      <c r="Y2" s="107"/>
      <c r="Z2" s="101"/>
      <c r="AA2" s="108"/>
      <c r="AB2" s="101"/>
      <c r="AC2" s="178"/>
      <c r="AD2" s="109"/>
      <c r="AE2" s="178"/>
      <c r="AF2" s="109"/>
      <c r="AG2" s="178"/>
      <c r="AH2" s="109"/>
      <c r="AI2" s="110"/>
      <c r="AJ2" s="111"/>
      <c r="AK2" s="112"/>
      <c r="AL2" s="113"/>
      <c r="AM2" s="113"/>
      <c r="AN2" s="113"/>
      <c r="AO2" s="113"/>
      <c r="AP2" s="113"/>
      <c r="AQ2" s="114"/>
    </row>
    <row r="3" spans="1:55" s="27" customFormat="1" ht="20.100000000000001" customHeight="1" thickBot="1">
      <c r="A3" s="116"/>
      <c r="B3" s="223" t="s">
        <v>47</v>
      </c>
      <c r="C3" s="224"/>
      <c r="D3" s="224"/>
      <c r="E3" s="225"/>
      <c r="F3" s="226" t="s">
        <v>124</v>
      </c>
      <c r="G3" s="227"/>
      <c r="H3" s="227"/>
      <c r="I3" s="227"/>
      <c r="J3" s="227"/>
      <c r="K3" s="228"/>
      <c r="L3" s="116"/>
      <c r="M3" s="118" t="s">
        <v>125</v>
      </c>
      <c r="N3" s="119" t="s">
        <v>126</v>
      </c>
      <c r="O3" s="188"/>
      <c r="P3" s="188"/>
      <c r="Q3" s="188"/>
      <c r="R3" s="117"/>
      <c r="S3" s="116"/>
      <c r="T3" s="116"/>
      <c r="U3" s="120"/>
      <c r="V3" s="229" t="s">
        <v>11</v>
      </c>
      <c r="W3" s="230"/>
      <c r="X3" s="231"/>
      <c r="Y3" s="121"/>
      <c r="Z3" s="116"/>
      <c r="AA3" s="122"/>
      <c r="AB3" s="116"/>
      <c r="AC3" s="179"/>
      <c r="AD3" s="123"/>
      <c r="AE3" s="179"/>
      <c r="AF3" s="123"/>
      <c r="AG3" s="179"/>
      <c r="AH3" s="123"/>
      <c r="AI3" s="124"/>
      <c r="AJ3" s="125"/>
      <c r="AK3" s="126"/>
      <c r="AL3" s="232" t="s">
        <v>21</v>
      </c>
      <c r="AM3" s="232"/>
      <c r="AN3" s="232"/>
      <c r="AO3" s="232"/>
      <c r="AP3" s="232"/>
      <c r="AQ3" s="127"/>
      <c r="AR3" s="233" t="s">
        <v>127</v>
      </c>
      <c r="AS3" s="234"/>
      <c r="AT3" s="234"/>
      <c r="AU3" s="235"/>
      <c r="AX3" s="128"/>
    </row>
    <row r="4" spans="1:55" s="144" customFormat="1" ht="47.25" customHeight="1">
      <c r="A4" s="129"/>
      <c r="B4" s="130" t="s">
        <v>128</v>
      </c>
      <c r="C4" s="131" t="s">
        <v>129</v>
      </c>
      <c r="D4" s="130" t="s">
        <v>130</v>
      </c>
      <c r="E4" s="130" t="s">
        <v>15</v>
      </c>
      <c r="F4" s="175" t="s">
        <v>131</v>
      </c>
      <c r="G4" s="132" t="s">
        <v>132</v>
      </c>
      <c r="H4" s="132" t="s">
        <v>133</v>
      </c>
      <c r="I4" s="132" t="s">
        <v>130</v>
      </c>
      <c r="J4" s="132" t="s">
        <v>134</v>
      </c>
      <c r="K4" s="132" t="s">
        <v>15</v>
      </c>
      <c r="L4" s="129"/>
      <c r="M4" s="133" t="s">
        <v>135</v>
      </c>
      <c r="N4" s="134" t="s">
        <v>136</v>
      </c>
      <c r="O4" s="133" t="s">
        <v>7</v>
      </c>
      <c r="P4" s="133" t="s">
        <v>22</v>
      </c>
      <c r="Q4" s="133" t="s">
        <v>137</v>
      </c>
      <c r="R4" s="135" t="s">
        <v>41</v>
      </c>
      <c r="S4" s="133" t="s">
        <v>9</v>
      </c>
      <c r="T4" s="133" t="s">
        <v>36</v>
      </c>
      <c r="U4" s="133" t="s">
        <v>138</v>
      </c>
      <c r="V4" s="136" t="s">
        <v>44</v>
      </c>
      <c r="W4" s="136" t="s">
        <v>139</v>
      </c>
      <c r="X4" s="136" t="s">
        <v>140</v>
      </c>
      <c r="Y4" s="137" t="s">
        <v>197</v>
      </c>
      <c r="Z4" s="133" t="s">
        <v>202</v>
      </c>
      <c r="AA4" s="138" t="s">
        <v>203</v>
      </c>
      <c r="AB4" s="133" t="s">
        <v>198</v>
      </c>
      <c r="AC4" s="180" t="s">
        <v>12</v>
      </c>
      <c r="AD4" s="139" t="s">
        <v>199</v>
      </c>
      <c r="AE4" s="180" t="s">
        <v>45</v>
      </c>
      <c r="AF4" s="139" t="s">
        <v>200</v>
      </c>
      <c r="AG4" s="180" t="s">
        <v>13</v>
      </c>
      <c r="AH4" s="139" t="s">
        <v>201</v>
      </c>
      <c r="AI4" s="140" t="s">
        <v>26</v>
      </c>
      <c r="AJ4" s="141" t="s">
        <v>14</v>
      </c>
      <c r="AK4" s="140" t="s">
        <v>141</v>
      </c>
      <c r="AL4" s="142" t="s">
        <v>16</v>
      </c>
      <c r="AM4" s="142" t="s">
        <v>17</v>
      </c>
      <c r="AN4" s="142" t="s">
        <v>18</v>
      </c>
      <c r="AO4" s="142" t="s">
        <v>19</v>
      </c>
      <c r="AP4" s="142" t="s">
        <v>20</v>
      </c>
      <c r="AQ4" s="133" t="s">
        <v>142</v>
      </c>
      <c r="AR4" s="143" t="str">
        <f>BA6</f>
        <v>${data.rCurrentFY}</v>
      </c>
      <c r="AS4" s="143" t="e">
        <f>"FY"&amp;BB4+1</f>
        <v>#VALUE!</v>
      </c>
      <c r="AT4" s="143" t="e">
        <f>"FY"&amp;BB4+2</f>
        <v>#VALUE!</v>
      </c>
      <c r="AU4" s="143" t="e">
        <f>"FY"&amp;BB4+3</f>
        <v>#VALUE!</v>
      </c>
      <c r="AV4" s="184" t="s">
        <v>182</v>
      </c>
      <c r="AW4" s="144" t="s">
        <v>163</v>
      </c>
      <c r="AX4" s="144" t="s">
        <v>37</v>
      </c>
      <c r="AY4" s="144" t="s">
        <v>38</v>
      </c>
      <c r="AZ4" s="163" t="s">
        <v>164</v>
      </c>
      <c r="BA4" s="163" t="s">
        <v>191</v>
      </c>
      <c r="BB4" s="144" t="str">
        <f>RIGHT(AR4,2)</f>
        <v>Y}</v>
      </c>
    </row>
    <row r="5" spans="1:55" s="144" customFormat="1" ht="47.25" customHeight="1">
      <c r="A5" s="129"/>
      <c r="B5" s="171" t="s">
        <v>174</v>
      </c>
      <c r="C5" s="147"/>
      <c r="D5" s="148"/>
      <c r="E5" s="148"/>
      <c r="F5" s="176"/>
      <c r="G5" s="146"/>
      <c r="H5" s="148"/>
      <c r="I5" s="148"/>
      <c r="J5" s="148"/>
      <c r="K5" s="148"/>
      <c r="L5" s="129"/>
      <c r="M5" s="147"/>
      <c r="N5" s="165"/>
      <c r="O5" s="189"/>
      <c r="P5" s="189"/>
      <c r="Q5" s="189"/>
      <c r="R5" s="165"/>
      <c r="S5" s="165"/>
      <c r="T5" s="165"/>
      <c r="U5" s="165"/>
      <c r="V5" s="165"/>
      <c r="W5" s="165"/>
      <c r="X5" s="165"/>
      <c r="Y5" s="171"/>
      <c r="Z5" s="171"/>
      <c r="AA5" s="171"/>
      <c r="AB5" s="171"/>
      <c r="AC5" s="181"/>
      <c r="AD5" s="165"/>
      <c r="AE5" s="183"/>
      <c r="AF5" s="165"/>
      <c r="AG5" s="183"/>
      <c r="AH5" s="165"/>
      <c r="AI5" s="189"/>
      <c r="AJ5" s="165"/>
      <c r="AK5" s="165"/>
      <c r="AL5" s="165"/>
      <c r="AM5" s="165"/>
      <c r="AN5" s="165"/>
      <c r="AO5" s="165"/>
      <c r="AP5" s="165"/>
      <c r="AQ5" s="133"/>
      <c r="AR5" s="172"/>
      <c r="AS5" s="172"/>
      <c r="AT5" s="143"/>
      <c r="AU5" s="143"/>
      <c r="AV5" s="184"/>
      <c r="AW5" s="207"/>
      <c r="AX5" s="208"/>
      <c r="AY5" s="207"/>
      <c r="AZ5" s="207"/>
      <c r="BC5" s="2"/>
    </row>
    <row r="6" spans="1:55" ht="20.100000000000001" customHeight="1">
      <c r="A6" s="145"/>
      <c r="B6" s="192" t="s">
        <v>169</v>
      </c>
      <c r="C6" s="193" t="s">
        <v>180</v>
      </c>
      <c r="D6" s="164" t="s">
        <v>168</v>
      </c>
      <c r="E6" s="164" t="s">
        <v>170</v>
      </c>
      <c r="F6" s="193" t="s">
        <v>181</v>
      </c>
      <c r="G6" s="192" t="s">
        <v>166</v>
      </c>
      <c r="H6" s="164" t="s">
        <v>167</v>
      </c>
      <c r="I6" s="164" t="s">
        <v>171</v>
      </c>
      <c r="J6" s="164" t="s">
        <v>177</v>
      </c>
      <c r="K6" s="164" t="s">
        <v>172</v>
      </c>
      <c r="L6" s="145"/>
      <c r="M6" s="174" t="s">
        <v>173</v>
      </c>
      <c r="N6" s="164" t="s">
        <v>6</v>
      </c>
      <c r="O6" s="189" t="s">
        <v>175</v>
      </c>
      <c r="P6" s="189" t="s">
        <v>176</v>
      </c>
      <c r="Q6" s="189" t="s">
        <v>179</v>
      </c>
      <c r="R6" s="164"/>
      <c r="S6" s="165" t="s">
        <v>1</v>
      </c>
      <c r="T6" s="165" t="s">
        <v>10</v>
      </c>
      <c r="U6" s="165" t="s">
        <v>178</v>
      </c>
      <c r="V6" s="165" t="s">
        <v>34</v>
      </c>
      <c r="W6" s="173" t="s">
        <v>30</v>
      </c>
      <c r="X6" s="165" t="s">
        <v>162</v>
      </c>
      <c r="Y6" s="171" t="s">
        <v>2</v>
      </c>
      <c r="Z6" s="171" t="s">
        <v>212</v>
      </c>
      <c r="AA6" s="171" t="s">
        <v>23</v>
      </c>
      <c r="AB6" s="171" t="s">
        <v>24</v>
      </c>
      <c r="AC6" s="181" t="s">
        <v>213</v>
      </c>
      <c r="AD6" s="171" t="s">
        <v>3</v>
      </c>
      <c r="AE6" s="181" t="s">
        <v>210</v>
      </c>
      <c r="AF6" s="171" t="s">
        <v>4</v>
      </c>
      <c r="AG6" s="181" t="s">
        <v>211</v>
      </c>
      <c r="AH6" s="171" t="s">
        <v>5</v>
      </c>
      <c r="AI6" s="189" t="s">
        <v>25</v>
      </c>
      <c r="AJ6" s="165" t="s">
        <v>27</v>
      </c>
      <c r="AK6" s="165" t="s">
        <v>28</v>
      </c>
      <c r="AL6" s="173" t="s">
        <v>31</v>
      </c>
      <c r="AM6" s="173" t="s">
        <v>32</v>
      </c>
      <c r="AN6" s="173" t="s">
        <v>33</v>
      </c>
      <c r="AO6" s="165" t="s">
        <v>29</v>
      </c>
      <c r="AP6" s="165"/>
      <c r="AQ6" s="150"/>
      <c r="AR6" s="151" t="s">
        <v>193</v>
      </c>
      <c r="AS6" s="204" t="s">
        <v>194</v>
      </c>
      <c r="AT6" s="204" t="s">
        <v>195</v>
      </c>
      <c r="AU6" s="204" t="s">
        <v>196</v>
      </c>
      <c r="AV6" s="74" t="s">
        <v>183</v>
      </c>
      <c r="AW6" s="205" t="s">
        <v>8</v>
      </c>
      <c r="AX6" s="205" t="s">
        <v>39</v>
      </c>
      <c r="AY6" s="205" t="s">
        <v>40</v>
      </c>
      <c r="AZ6" s="206" t="s">
        <v>25</v>
      </c>
      <c r="BA6" s="202" t="s">
        <v>192</v>
      </c>
      <c r="BB6" s="203"/>
    </row>
    <row r="7" spans="1:55" ht="20.100000000000001" customHeight="1">
      <c r="A7" s="145"/>
      <c r="B7" s="171" t="s">
        <v>0</v>
      </c>
      <c r="C7" s="193"/>
      <c r="D7" s="164"/>
      <c r="E7" s="164"/>
      <c r="F7" s="193"/>
      <c r="G7" s="192"/>
      <c r="H7" s="164"/>
      <c r="I7" s="148"/>
      <c r="J7" s="164"/>
      <c r="K7" s="164"/>
      <c r="L7" s="145"/>
      <c r="M7" s="174"/>
      <c r="N7" s="164"/>
      <c r="O7" s="189"/>
      <c r="P7" s="189"/>
      <c r="Q7" s="189"/>
      <c r="R7" s="164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89"/>
      <c r="AJ7" s="165"/>
      <c r="AK7" s="165"/>
      <c r="AL7" s="165"/>
      <c r="AM7" s="173"/>
      <c r="AN7" s="173"/>
      <c r="AO7" s="173"/>
      <c r="AP7" s="173"/>
      <c r="AQ7" s="150"/>
      <c r="AR7" s="151"/>
      <c r="AS7" s="152"/>
      <c r="AT7" s="152"/>
      <c r="AU7" s="152"/>
      <c r="AV7" s="74"/>
      <c r="AX7" s="32" t="s">
        <v>144</v>
      </c>
    </row>
    <row r="8" spans="1:55" ht="19.5" customHeight="1">
      <c r="A8" s="145"/>
      <c r="B8" s="192"/>
      <c r="C8" s="193"/>
      <c r="D8" s="164"/>
      <c r="E8" s="164"/>
      <c r="F8" s="193"/>
      <c r="G8" s="192"/>
      <c r="H8" s="164"/>
      <c r="I8" s="164"/>
      <c r="J8" s="164"/>
      <c r="K8" s="164"/>
      <c r="L8" s="145"/>
      <c r="M8" s="174"/>
      <c r="N8" s="164"/>
      <c r="O8" s="189"/>
      <c r="P8" s="189"/>
      <c r="Q8" s="189"/>
      <c r="R8" s="164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89"/>
      <c r="AJ8" s="165"/>
      <c r="AK8" s="165"/>
      <c r="AL8" s="165"/>
      <c r="AM8" s="173"/>
      <c r="AN8" s="173"/>
      <c r="AO8" s="173"/>
      <c r="AP8" s="173"/>
      <c r="AQ8" s="150"/>
      <c r="AR8" s="151"/>
      <c r="AS8" s="152"/>
      <c r="AT8" s="152"/>
      <c r="AU8" s="152"/>
      <c r="AV8" s="74"/>
      <c r="AX8" s="32" t="s">
        <v>145</v>
      </c>
    </row>
    <row r="9" spans="1:55" ht="20.100000000000001" customHeight="1">
      <c r="A9" s="145"/>
      <c r="B9" s="192"/>
      <c r="C9" s="193"/>
      <c r="D9" s="164"/>
      <c r="E9" s="164"/>
      <c r="F9" s="177"/>
      <c r="G9" s="192"/>
      <c r="H9" s="167"/>
      <c r="I9" s="164"/>
      <c r="J9" s="167"/>
      <c r="K9" s="167"/>
      <c r="L9" s="170"/>
      <c r="M9" s="174"/>
      <c r="N9" s="164"/>
      <c r="O9" s="189"/>
      <c r="P9" s="189"/>
      <c r="Q9" s="189"/>
      <c r="R9" s="164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89"/>
      <c r="AJ9" s="165"/>
      <c r="AK9" s="165"/>
      <c r="AL9" s="165"/>
      <c r="AM9" s="173"/>
      <c r="AN9" s="173"/>
      <c r="AO9" s="173"/>
      <c r="AP9" s="173"/>
      <c r="AQ9" s="168"/>
      <c r="AR9" s="151"/>
      <c r="AS9" s="169"/>
      <c r="AT9" s="169"/>
      <c r="AU9" s="169"/>
      <c r="AV9" s="74"/>
    </row>
    <row r="10" spans="1:55" ht="20.100000000000001" customHeight="1">
      <c r="A10" s="145"/>
      <c r="B10" s="192"/>
      <c r="C10" s="147"/>
      <c r="D10" s="148"/>
      <c r="E10" s="148"/>
      <c r="F10" s="176"/>
      <c r="G10" s="146"/>
      <c r="H10" s="148"/>
      <c r="I10" s="148"/>
      <c r="J10" s="148"/>
      <c r="K10" s="148"/>
      <c r="L10" s="170"/>
      <c r="M10" s="174"/>
      <c r="N10" s="166"/>
      <c r="O10" s="189"/>
      <c r="P10" s="189"/>
      <c r="Q10" s="189"/>
      <c r="R10" s="164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89"/>
      <c r="AJ10" s="165"/>
      <c r="AK10" s="165"/>
      <c r="AL10" s="165"/>
      <c r="AM10" s="173"/>
      <c r="AN10" s="173"/>
      <c r="AO10" s="173"/>
      <c r="AP10" s="173"/>
      <c r="AQ10" s="168"/>
      <c r="AR10" s="151"/>
      <c r="AS10" s="169"/>
      <c r="AT10" s="169"/>
      <c r="AU10" s="169"/>
      <c r="AV10" s="74"/>
      <c r="AX10" s="32" t="s">
        <v>143</v>
      </c>
      <c r="BC10" s="2" t="str">
        <f t="shared" ref="BC10:BC34" si="0">N10&amp;C10</f>
        <v/>
      </c>
    </row>
    <row r="11" spans="1:55" ht="20.100000000000001" customHeight="1">
      <c r="A11" s="101"/>
      <c r="B11" s="192"/>
      <c r="C11" s="147"/>
      <c r="D11" s="148"/>
      <c r="E11" s="148"/>
      <c r="F11" s="176"/>
      <c r="G11" s="146"/>
      <c r="H11" s="148"/>
      <c r="I11" s="148"/>
      <c r="J11" s="148"/>
      <c r="K11" s="148"/>
      <c r="L11" s="101"/>
      <c r="M11" s="174"/>
      <c r="N11" s="166"/>
      <c r="O11" s="189"/>
      <c r="P11" s="189"/>
      <c r="Q11" s="189"/>
      <c r="R11" s="164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89"/>
      <c r="AJ11" s="165"/>
      <c r="AK11" s="165"/>
      <c r="AL11" s="165"/>
      <c r="AM11" s="173"/>
      <c r="AN11" s="173"/>
      <c r="AO11" s="173"/>
      <c r="AP11" s="173"/>
      <c r="AQ11" s="168"/>
      <c r="AR11" s="151"/>
      <c r="AS11" s="169"/>
      <c r="AT11" s="169"/>
      <c r="AU11" s="169"/>
      <c r="AV11" s="74"/>
      <c r="AX11" s="153" t="s">
        <v>146</v>
      </c>
      <c r="BC11" s="2" t="str">
        <f t="shared" si="0"/>
        <v/>
      </c>
    </row>
    <row r="12" spans="1:55" ht="20.100000000000001" customHeight="1">
      <c r="A12" s="101"/>
      <c r="B12" s="192"/>
      <c r="C12" s="147"/>
      <c r="D12" s="148"/>
      <c r="E12" s="148"/>
      <c r="F12" s="176"/>
      <c r="G12" s="146"/>
      <c r="H12" s="148"/>
      <c r="I12" s="148"/>
      <c r="J12" s="148"/>
      <c r="K12" s="148"/>
      <c r="L12" s="101"/>
      <c r="M12" s="174"/>
      <c r="N12" s="166"/>
      <c r="O12" s="189"/>
      <c r="P12" s="189"/>
      <c r="Q12" s="189"/>
      <c r="R12" s="164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89"/>
      <c r="AJ12" s="165"/>
      <c r="AK12" s="165"/>
      <c r="AL12" s="165"/>
      <c r="AM12" s="173"/>
      <c r="AN12" s="173"/>
      <c r="AO12" s="173"/>
      <c r="AP12" s="173"/>
      <c r="AQ12" s="168"/>
      <c r="AR12" s="151"/>
      <c r="AS12" s="169"/>
      <c r="AT12" s="169"/>
      <c r="AU12" s="169"/>
      <c r="AV12" s="74"/>
      <c r="AX12" s="153" t="s">
        <v>147</v>
      </c>
      <c r="BC12" s="2" t="str">
        <f t="shared" si="0"/>
        <v/>
      </c>
    </row>
    <row r="13" spans="1:55" ht="20.100000000000001" customHeight="1">
      <c r="A13" s="101"/>
      <c r="B13" s="192"/>
      <c r="C13" s="147"/>
      <c r="D13" s="148"/>
      <c r="E13" s="148"/>
      <c r="F13" s="176"/>
      <c r="G13" s="146"/>
      <c r="H13" s="148"/>
      <c r="I13" s="148"/>
      <c r="J13" s="148"/>
      <c r="K13" s="148"/>
      <c r="L13" s="101"/>
      <c r="M13" s="174"/>
      <c r="N13" s="166"/>
      <c r="O13" s="189"/>
      <c r="P13" s="189"/>
      <c r="Q13" s="189"/>
      <c r="R13" s="164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89"/>
      <c r="AJ13" s="165"/>
      <c r="AK13" s="165"/>
      <c r="AL13" s="165"/>
      <c r="AM13" s="173"/>
      <c r="AN13" s="173"/>
      <c r="AO13" s="173"/>
      <c r="AP13" s="173"/>
      <c r="AQ13" s="168"/>
      <c r="AR13" s="151"/>
      <c r="AS13" s="169"/>
      <c r="AT13" s="169"/>
      <c r="AU13" s="169"/>
      <c r="AV13" s="74"/>
      <c r="AX13" s="186"/>
      <c r="BC13" s="2" t="str">
        <f t="shared" si="0"/>
        <v/>
      </c>
    </row>
    <row r="14" spans="1:55" ht="20.100000000000001" customHeight="1">
      <c r="A14" s="101"/>
      <c r="B14" s="192"/>
      <c r="C14" s="147"/>
      <c r="D14" s="148"/>
      <c r="E14" s="148"/>
      <c r="F14" s="176"/>
      <c r="G14" s="146"/>
      <c r="H14" s="148"/>
      <c r="I14" s="148"/>
      <c r="J14" s="148"/>
      <c r="K14" s="148"/>
      <c r="L14" s="101"/>
      <c r="M14" s="174"/>
      <c r="N14" s="166"/>
      <c r="O14" s="189"/>
      <c r="P14" s="189"/>
      <c r="Q14" s="189"/>
      <c r="R14" s="164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89"/>
      <c r="AJ14" s="165"/>
      <c r="AK14" s="165"/>
      <c r="AL14" s="165"/>
      <c r="AM14" s="173"/>
      <c r="AN14" s="173"/>
      <c r="AO14" s="173"/>
      <c r="AP14" s="173"/>
      <c r="AQ14" s="168"/>
      <c r="AR14" s="151"/>
      <c r="AS14" s="169"/>
      <c r="AT14" s="169"/>
      <c r="AU14" s="169"/>
      <c r="AV14" s="74"/>
      <c r="AX14" s="186"/>
      <c r="BC14" s="2" t="str">
        <f t="shared" si="0"/>
        <v/>
      </c>
    </row>
    <row r="15" spans="1:55" ht="20.100000000000001" customHeight="1">
      <c r="A15" s="101"/>
      <c r="B15" s="146"/>
      <c r="C15" s="147"/>
      <c r="D15" s="148"/>
      <c r="E15" s="148"/>
      <c r="F15" s="176"/>
      <c r="G15" s="146"/>
      <c r="H15" s="148"/>
      <c r="I15" s="148"/>
      <c r="J15" s="148"/>
      <c r="K15" s="148"/>
      <c r="L15" s="101"/>
      <c r="M15" s="174"/>
      <c r="N15" s="166"/>
      <c r="O15" s="189"/>
      <c r="P15" s="189"/>
      <c r="Q15" s="189"/>
      <c r="R15" s="164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89"/>
      <c r="AJ15" s="165"/>
      <c r="AK15" s="165"/>
      <c r="AL15" s="165"/>
      <c r="AM15" s="173"/>
      <c r="AN15" s="173"/>
      <c r="AO15" s="173"/>
      <c r="AP15" s="173"/>
      <c r="AQ15" s="168"/>
      <c r="AR15" s="151"/>
      <c r="AS15" s="169"/>
      <c r="AT15" s="169"/>
      <c r="AU15" s="169"/>
      <c r="AV15" s="74"/>
      <c r="AX15" s="186"/>
      <c r="BC15" s="2" t="str">
        <f t="shared" si="0"/>
        <v/>
      </c>
    </row>
    <row r="16" spans="1:55" ht="20.100000000000001" customHeight="1">
      <c r="A16" s="101"/>
      <c r="B16" s="146"/>
      <c r="C16" s="147"/>
      <c r="D16" s="148"/>
      <c r="E16" s="148"/>
      <c r="F16" s="176"/>
      <c r="G16" s="146"/>
      <c r="H16" s="148"/>
      <c r="I16" s="148"/>
      <c r="J16" s="148"/>
      <c r="K16" s="148"/>
      <c r="L16" s="101"/>
      <c r="M16" s="174"/>
      <c r="N16" s="166"/>
      <c r="O16" s="189"/>
      <c r="P16" s="189"/>
      <c r="Q16" s="189"/>
      <c r="R16" s="164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89"/>
      <c r="AJ16" s="165"/>
      <c r="AK16" s="165"/>
      <c r="AL16" s="165"/>
      <c r="AM16" s="173"/>
      <c r="AN16" s="173"/>
      <c r="AO16" s="173"/>
      <c r="AP16" s="173"/>
      <c r="AQ16" s="168"/>
      <c r="AR16" s="151"/>
      <c r="AS16" s="169"/>
      <c r="AT16" s="169"/>
      <c r="AU16" s="169"/>
      <c r="AV16" s="74"/>
      <c r="AX16" s="186"/>
      <c r="BC16" s="2" t="str">
        <f t="shared" si="0"/>
        <v/>
      </c>
    </row>
    <row r="17" spans="1:55" ht="20.100000000000001" customHeight="1">
      <c r="A17" s="101"/>
      <c r="B17" s="146"/>
      <c r="C17" s="147"/>
      <c r="D17" s="149"/>
      <c r="E17" s="149"/>
      <c r="F17" s="176"/>
      <c r="G17" s="146"/>
      <c r="H17" s="149"/>
      <c r="I17" s="149"/>
      <c r="J17" s="149"/>
      <c r="K17" s="149"/>
      <c r="L17" s="101"/>
      <c r="M17" s="174"/>
      <c r="N17" s="166"/>
      <c r="O17" s="189"/>
      <c r="P17" s="189"/>
      <c r="Q17" s="189"/>
      <c r="R17" s="164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89"/>
      <c r="AJ17" s="165"/>
      <c r="AK17" s="165"/>
      <c r="AL17" s="165"/>
      <c r="AM17" s="173"/>
      <c r="AN17" s="173"/>
      <c r="AO17" s="173"/>
      <c r="AP17" s="173"/>
      <c r="AQ17" s="168"/>
      <c r="AR17" s="151"/>
      <c r="AS17" s="169"/>
      <c r="AT17" s="169"/>
      <c r="AU17" s="169"/>
      <c r="AV17" s="74"/>
      <c r="AX17" s="186"/>
      <c r="BC17" s="2" t="str">
        <f t="shared" si="0"/>
        <v/>
      </c>
    </row>
    <row r="18" spans="1:55" ht="20.100000000000001" customHeight="1">
      <c r="A18" s="101"/>
      <c r="B18" s="146"/>
      <c r="C18" s="147"/>
      <c r="D18" s="149"/>
      <c r="E18" s="149"/>
      <c r="F18" s="176"/>
      <c r="G18" s="146"/>
      <c r="H18" s="149"/>
      <c r="I18" s="149"/>
      <c r="J18" s="149"/>
      <c r="K18" s="149"/>
      <c r="L18" s="101"/>
      <c r="M18" s="174"/>
      <c r="N18" s="149"/>
      <c r="O18" s="189"/>
      <c r="P18" s="189"/>
      <c r="Q18" s="189"/>
      <c r="R18" s="164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89"/>
      <c r="AJ18" s="165"/>
      <c r="AK18" s="165"/>
      <c r="AL18" s="165"/>
      <c r="AM18" s="173"/>
      <c r="AN18" s="173"/>
      <c r="AO18" s="173"/>
      <c r="AP18" s="173"/>
      <c r="AQ18" s="150"/>
      <c r="AR18" s="151"/>
      <c r="AS18" s="152"/>
      <c r="AT18" s="152"/>
      <c r="AU18" s="152"/>
      <c r="AV18" s="74"/>
      <c r="AX18" s="186"/>
      <c r="BC18" s="2" t="str">
        <f t="shared" si="0"/>
        <v/>
      </c>
    </row>
    <row r="19" spans="1:55" ht="20.100000000000001" customHeight="1">
      <c r="A19" s="101"/>
      <c r="B19" s="146"/>
      <c r="C19" s="147"/>
      <c r="D19" s="149"/>
      <c r="E19" s="149"/>
      <c r="F19" s="176"/>
      <c r="G19" s="146"/>
      <c r="H19" s="149"/>
      <c r="I19" s="149"/>
      <c r="J19" s="149"/>
      <c r="K19" s="149"/>
      <c r="L19" s="101"/>
      <c r="M19" s="174"/>
      <c r="N19" s="149"/>
      <c r="O19" s="189"/>
      <c r="P19" s="189"/>
      <c r="Q19" s="189"/>
      <c r="R19" s="164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89"/>
      <c r="AJ19" s="165"/>
      <c r="AK19" s="165"/>
      <c r="AL19" s="165"/>
      <c r="AM19" s="173"/>
      <c r="AN19" s="173"/>
      <c r="AO19" s="173"/>
      <c r="AP19" s="173"/>
      <c r="AQ19" s="150"/>
      <c r="AR19" s="151"/>
      <c r="AS19" s="152"/>
      <c r="AT19" s="152"/>
      <c r="AU19" s="152"/>
      <c r="AV19" s="74"/>
      <c r="AX19" s="186"/>
      <c r="BC19" s="2" t="str">
        <f t="shared" si="0"/>
        <v/>
      </c>
    </row>
    <row r="20" spans="1:55" ht="20.100000000000001" customHeight="1">
      <c r="A20" s="101"/>
      <c r="B20" s="146"/>
      <c r="C20" s="147"/>
      <c r="D20" s="149"/>
      <c r="E20" s="149"/>
      <c r="F20" s="176"/>
      <c r="G20" s="146"/>
      <c r="H20" s="149"/>
      <c r="I20" s="149"/>
      <c r="J20" s="149"/>
      <c r="K20" s="149"/>
      <c r="L20" s="101"/>
      <c r="M20" s="174"/>
      <c r="N20" s="149"/>
      <c r="O20" s="189"/>
      <c r="P20" s="189"/>
      <c r="Q20" s="189"/>
      <c r="R20" s="164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89"/>
      <c r="AJ20" s="165"/>
      <c r="AK20" s="165"/>
      <c r="AL20" s="165"/>
      <c r="AM20" s="173"/>
      <c r="AN20" s="173"/>
      <c r="AO20" s="173"/>
      <c r="AP20" s="173"/>
      <c r="AQ20" s="150"/>
      <c r="AR20" s="151"/>
      <c r="AS20" s="152"/>
      <c r="AT20" s="152"/>
      <c r="AU20" s="152"/>
      <c r="AV20" s="74"/>
      <c r="AX20" s="186"/>
      <c r="BC20" s="2" t="str">
        <f t="shared" si="0"/>
        <v/>
      </c>
    </row>
    <row r="21" spans="1:55" ht="20.100000000000001" customHeight="1">
      <c r="A21" s="101"/>
      <c r="B21" s="146"/>
      <c r="C21" s="147"/>
      <c r="D21" s="149"/>
      <c r="E21" s="149"/>
      <c r="F21" s="176"/>
      <c r="G21" s="146"/>
      <c r="H21" s="149"/>
      <c r="I21" s="149"/>
      <c r="J21" s="149"/>
      <c r="K21" s="149"/>
      <c r="L21" s="101"/>
      <c r="M21" s="174"/>
      <c r="N21" s="149"/>
      <c r="O21" s="189"/>
      <c r="P21" s="189"/>
      <c r="Q21" s="189"/>
      <c r="R21" s="164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89"/>
      <c r="AJ21" s="165"/>
      <c r="AK21" s="165"/>
      <c r="AL21" s="165"/>
      <c r="AM21" s="173"/>
      <c r="AN21" s="173"/>
      <c r="AO21" s="173"/>
      <c r="AP21" s="173"/>
      <c r="AQ21" s="150"/>
      <c r="AR21" s="151"/>
      <c r="AS21" s="152"/>
      <c r="AT21" s="152"/>
      <c r="AU21" s="152"/>
      <c r="AV21" s="74"/>
      <c r="AX21" s="186"/>
      <c r="BC21" s="2" t="str">
        <f t="shared" si="0"/>
        <v/>
      </c>
    </row>
    <row r="22" spans="1:55" ht="20.100000000000001" customHeight="1">
      <c r="A22" s="101"/>
      <c r="B22" s="146"/>
      <c r="C22" s="147"/>
      <c r="D22" s="149"/>
      <c r="E22" s="149"/>
      <c r="F22" s="176"/>
      <c r="G22" s="146"/>
      <c r="H22" s="149"/>
      <c r="I22" s="149"/>
      <c r="J22" s="149"/>
      <c r="K22" s="149"/>
      <c r="L22" s="101"/>
      <c r="M22" s="174"/>
      <c r="N22" s="149"/>
      <c r="O22" s="189"/>
      <c r="P22" s="189"/>
      <c r="Q22" s="189"/>
      <c r="R22" s="164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89"/>
      <c r="AJ22" s="165"/>
      <c r="AK22" s="165"/>
      <c r="AL22" s="165"/>
      <c r="AM22" s="173"/>
      <c r="AN22" s="173"/>
      <c r="AO22" s="173"/>
      <c r="AP22" s="173"/>
      <c r="AQ22" s="150"/>
      <c r="AR22" s="151"/>
      <c r="AS22" s="152"/>
      <c r="AT22" s="152"/>
      <c r="AU22" s="152"/>
      <c r="AV22" s="74"/>
      <c r="AX22" s="186"/>
      <c r="BC22" s="2" t="str">
        <f t="shared" si="0"/>
        <v/>
      </c>
    </row>
    <row r="23" spans="1:55" ht="20.100000000000001" customHeight="1">
      <c r="A23" s="101"/>
      <c r="B23" s="146"/>
      <c r="C23" s="147"/>
      <c r="D23" s="149"/>
      <c r="E23" s="149"/>
      <c r="F23" s="176"/>
      <c r="G23" s="146"/>
      <c r="H23" s="149"/>
      <c r="I23" s="149"/>
      <c r="J23" s="149"/>
      <c r="K23" s="149"/>
      <c r="L23" s="101"/>
      <c r="M23" s="174"/>
      <c r="N23" s="149"/>
      <c r="O23" s="189"/>
      <c r="P23" s="189"/>
      <c r="Q23" s="189"/>
      <c r="R23" s="164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89"/>
      <c r="AJ23" s="165"/>
      <c r="AK23" s="165"/>
      <c r="AL23" s="165"/>
      <c r="AM23" s="173"/>
      <c r="AN23" s="173"/>
      <c r="AO23" s="173"/>
      <c r="AP23" s="173"/>
      <c r="AQ23" s="150"/>
      <c r="AR23" s="151"/>
      <c r="AS23" s="152"/>
      <c r="AT23" s="152"/>
      <c r="AU23" s="152"/>
      <c r="AV23" s="74"/>
      <c r="AX23" s="186"/>
      <c r="BC23" s="2" t="str">
        <f t="shared" si="0"/>
        <v/>
      </c>
    </row>
    <row r="24" spans="1:55" ht="20.100000000000001" customHeight="1">
      <c r="A24" s="101"/>
      <c r="B24" s="146"/>
      <c r="C24" s="147"/>
      <c r="D24" s="149"/>
      <c r="E24" s="149"/>
      <c r="F24" s="176"/>
      <c r="G24" s="146"/>
      <c r="H24" s="149"/>
      <c r="I24" s="149"/>
      <c r="J24" s="149"/>
      <c r="K24" s="149"/>
      <c r="L24" s="101"/>
      <c r="M24" s="174"/>
      <c r="N24" s="149"/>
      <c r="O24" s="189"/>
      <c r="P24" s="189"/>
      <c r="Q24" s="189"/>
      <c r="R24" s="164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89"/>
      <c r="AJ24" s="165"/>
      <c r="AK24" s="165"/>
      <c r="AL24" s="165"/>
      <c r="AM24" s="173"/>
      <c r="AN24" s="173"/>
      <c r="AO24" s="173"/>
      <c r="AP24" s="173"/>
      <c r="AQ24" s="150"/>
      <c r="AR24" s="151"/>
      <c r="AS24" s="152"/>
      <c r="AT24" s="152"/>
      <c r="AU24" s="152"/>
      <c r="AV24" s="74"/>
      <c r="AX24" s="186"/>
      <c r="BC24" s="2" t="str">
        <f t="shared" si="0"/>
        <v/>
      </c>
    </row>
    <row r="25" spans="1:55" ht="20.100000000000001" customHeight="1">
      <c r="A25" s="101"/>
      <c r="B25" s="146"/>
      <c r="C25" s="147"/>
      <c r="D25" s="149"/>
      <c r="E25" s="149"/>
      <c r="F25" s="176"/>
      <c r="G25" s="146"/>
      <c r="H25" s="149"/>
      <c r="I25" s="149"/>
      <c r="J25" s="149"/>
      <c r="K25" s="149"/>
      <c r="L25" s="101"/>
      <c r="M25" s="174"/>
      <c r="N25" s="149"/>
      <c r="O25" s="189"/>
      <c r="P25" s="189"/>
      <c r="Q25" s="189"/>
      <c r="R25" s="164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89"/>
      <c r="AJ25" s="165"/>
      <c r="AK25" s="165"/>
      <c r="AL25" s="165"/>
      <c r="AM25" s="173"/>
      <c r="AN25" s="173"/>
      <c r="AO25" s="173"/>
      <c r="AP25" s="173"/>
      <c r="AQ25" s="150"/>
      <c r="AR25" s="151"/>
      <c r="AS25" s="152"/>
      <c r="AT25" s="152"/>
      <c r="AU25" s="152"/>
      <c r="AV25" s="74"/>
      <c r="AX25" s="186"/>
      <c r="BC25" s="2" t="str">
        <f t="shared" si="0"/>
        <v/>
      </c>
    </row>
    <row r="26" spans="1:55" ht="20.100000000000001" customHeight="1">
      <c r="A26" s="101"/>
      <c r="B26" s="146"/>
      <c r="C26" s="147"/>
      <c r="D26" s="149"/>
      <c r="E26" s="149"/>
      <c r="F26" s="176"/>
      <c r="G26" s="146"/>
      <c r="H26" s="149"/>
      <c r="I26" s="149"/>
      <c r="J26" s="149"/>
      <c r="K26" s="149"/>
      <c r="L26" s="101"/>
      <c r="M26" s="174"/>
      <c r="N26" s="149"/>
      <c r="O26" s="189"/>
      <c r="P26" s="189"/>
      <c r="Q26" s="189"/>
      <c r="R26" s="164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89"/>
      <c r="AJ26" s="165"/>
      <c r="AK26" s="165"/>
      <c r="AL26" s="165"/>
      <c r="AM26" s="173"/>
      <c r="AN26" s="173"/>
      <c r="AO26" s="173"/>
      <c r="AP26" s="173"/>
      <c r="AQ26" s="150"/>
      <c r="AR26" s="151"/>
      <c r="AS26" s="152"/>
      <c r="AT26" s="152"/>
      <c r="AU26" s="152"/>
      <c r="AV26" s="74"/>
      <c r="AX26" s="186"/>
      <c r="BC26" s="2" t="str">
        <f t="shared" si="0"/>
        <v/>
      </c>
    </row>
    <row r="27" spans="1:55" ht="20.100000000000001" customHeight="1">
      <c r="A27" s="101"/>
      <c r="B27" s="146"/>
      <c r="C27" s="147"/>
      <c r="D27" s="149"/>
      <c r="E27" s="149"/>
      <c r="F27" s="176"/>
      <c r="G27" s="146"/>
      <c r="H27" s="149"/>
      <c r="I27" s="149"/>
      <c r="J27" s="149"/>
      <c r="K27" s="149"/>
      <c r="L27" s="101"/>
      <c r="M27" s="174"/>
      <c r="N27" s="149"/>
      <c r="O27" s="189"/>
      <c r="P27" s="189"/>
      <c r="Q27" s="189"/>
      <c r="R27" s="164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89"/>
      <c r="AJ27" s="165"/>
      <c r="AK27" s="165"/>
      <c r="AL27" s="165"/>
      <c r="AM27" s="173"/>
      <c r="AN27" s="173"/>
      <c r="AO27" s="173"/>
      <c r="AP27" s="173"/>
      <c r="AQ27" s="150"/>
      <c r="AR27" s="151"/>
      <c r="AS27" s="152"/>
      <c r="AT27" s="152"/>
      <c r="AU27" s="152"/>
      <c r="AV27" s="74"/>
      <c r="AX27" s="2"/>
      <c r="BC27" s="2" t="str">
        <f t="shared" si="0"/>
        <v/>
      </c>
    </row>
    <row r="28" spans="1:55" ht="20.100000000000001" customHeight="1">
      <c r="A28" s="101"/>
      <c r="B28" s="146"/>
      <c r="C28" s="147"/>
      <c r="D28" s="149"/>
      <c r="E28" s="149"/>
      <c r="F28" s="176"/>
      <c r="G28" s="146"/>
      <c r="H28" s="149"/>
      <c r="I28" s="149"/>
      <c r="J28" s="149"/>
      <c r="K28" s="149"/>
      <c r="L28" s="101"/>
      <c r="M28" s="174"/>
      <c r="N28" s="149"/>
      <c r="O28" s="189"/>
      <c r="P28" s="189"/>
      <c r="Q28" s="189"/>
      <c r="R28" s="164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89"/>
      <c r="AJ28" s="165"/>
      <c r="AK28" s="165"/>
      <c r="AL28" s="165"/>
      <c r="AM28" s="173"/>
      <c r="AN28" s="173"/>
      <c r="AO28" s="173"/>
      <c r="AP28" s="173"/>
      <c r="AQ28" s="150"/>
      <c r="AR28" s="151"/>
      <c r="AS28" s="152"/>
      <c r="AT28" s="152"/>
      <c r="AU28" s="152"/>
      <c r="AV28" s="74"/>
      <c r="AX28" s="2"/>
      <c r="BC28" s="2" t="str">
        <f t="shared" si="0"/>
        <v/>
      </c>
    </row>
    <row r="29" spans="1:55" ht="20.100000000000001" customHeight="1">
      <c r="A29" s="101"/>
      <c r="B29" s="146"/>
      <c r="C29" s="147"/>
      <c r="D29" s="149"/>
      <c r="E29" s="149"/>
      <c r="F29" s="176"/>
      <c r="G29" s="146"/>
      <c r="H29" s="149"/>
      <c r="I29" s="149"/>
      <c r="J29" s="149"/>
      <c r="K29" s="149"/>
      <c r="L29" s="101"/>
      <c r="M29" s="174"/>
      <c r="N29" s="149"/>
      <c r="O29" s="189"/>
      <c r="P29" s="189"/>
      <c r="Q29" s="189"/>
      <c r="R29" s="164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89"/>
      <c r="AJ29" s="165"/>
      <c r="AK29" s="165"/>
      <c r="AL29" s="165"/>
      <c r="AM29" s="173"/>
      <c r="AN29" s="173"/>
      <c r="AO29" s="173"/>
      <c r="AP29" s="173"/>
      <c r="AQ29" s="150"/>
      <c r="AR29" s="151"/>
      <c r="AS29" s="152"/>
      <c r="AT29" s="152"/>
      <c r="AU29" s="152"/>
      <c r="AV29" s="74"/>
      <c r="AX29" s="2"/>
      <c r="BC29" s="2" t="str">
        <f t="shared" si="0"/>
        <v/>
      </c>
    </row>
    <row r="30" spans="1:55" ht="20.100000000000001" customHeight="1">
      <c r="A30" s="101"/>
      <c r="B30" s="146"/>
      <c r="C30" s="147"/>
      <c r="D30" s="149"/>
      <c r="E30" s="149"/>
      <c r="F30" s="176"/>
      <c r="G30" s="146"/>
      <c r="H30" s="149"/>
      <c r="I30" s="149"/>
      <c r="J30" s="149"/>
      <c r="K30" s="149"/>
      <c r="L30" s="101"/>
      <c r="M30" s="174"/>
      <c r="N30" s="149"/>
      <c r="O30" s="189"/>
      <c r="P30" s="189"/>
      <c r="Q30" s="189"/>
      <c r="R30" s="164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89"/>
      <c r="AJ30" s="165"/>
      <c r="AK30" s="165"/>
      <c r="AL30" s="165"/>
      <c r="AM30" s="173"/>
      <c r="AN30" s="173"/>
      <c r="AO30" s="173"/>
      <c r="AP30" s="173"/>
      <c r="AQ30" s="150"/>
      <c r="AR30" s="151"/>
      <c r="AS30" s="152"/>
      <c r="AT30" s="152"/>
      <c r="AU30" s="152"/>
      <c r="AV30" s="74"/>
      <c r="AX30" s="2"/>
      <c r="BC30" s="2" t="str">
        <f t="shared" si="0"/>
        <v/>
      </c>
    </row>
    <row r="31" spans="1:55" ht="20.100000000000001" customHeight="1">
      <c r="A31" s="101"/>
      <c r="B31" s="146"/>
      <c r="C31" s="147"/>
      <c r="D31" s="149"/>
      <c r="E31" s="149"/>
      <c r="F31" s="176"/>
      <c r="G31" s="146"/>
      <c r="H31" s="149"/>
      <c r="I31" s="149"/>
      <c r="J31" s="149"/>
      <c r="K31" s="149"/>
      <c r="L31" s="101"/>
      <c r="M31" s="174"/>
      <c r="N31" s="149"/>
      <c r="O31" s="189"/>
      <c r="P31" s="189"/>
      <c r="Q31" s="189"/>
      <c r="R31" s="164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89"/>
      <c r="AJ31" s="165"/>
      <c r="AK31" s="165"/>
      <c r="AL31" s="165"/>
      <c r="AM31" s="173"/>
      <c r="AN31" s="173"/>
      <c r="AO31" s="173"/>
      <c r="AP31" s="173"/>
      <c r="AQ31" s="150"/>
      <c r="AR31" s="151"/>
      <c r="AS31" s="152"/>
      <c r="AT31" s="152"/>
      <c r="AU31" s="152"/>
      <c r="AV31" s="74"/>
      <c r="AX31" s="2"/>
      <c r="BC31" s="2" t="str">
        <f t="shared" si="0"/>
        <v/>
      </c>
    </row>
    <row r="32" spans="1:55" ht="20.100000000000001" customHeight="1">
      <c r="A32" s="101"/>
      <c r="B32" s="146"/>
      <c r="C32" s="147"/>
      <c r="D32" s="149"/>
      <c r="E32" s="149"/>
      <c r="F32" s="176"/>
      <c r="G32" s="146"/>
      <c r="H32" s="149"/>
      <c r="I32" s="149"/>
      <c r="J32" s="149"/>
      <c r="K32" s="149"/>
      <c r="L32" s="101"/>
      <c r="M32" s="174"/>
      <c r="N32" s="149"/>
      <c r="O32" s="189"/>
      <c r="P32" s="189"/>
      <c r="Q32" s="189"/>
      <c r="R32" s="164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89"/>
      <c r="AJ32" s="165"/>
      <c r="AK32" s="165"/>
      <c r="AL32" s="165"/>
      <c r="AM32" s="173"/>
      <c r="AN32" s="173"/>
      <c r="AO32" s="173"/>
      <c r="AP32" s="173"/>
      <c r="AQ32" s="150"/>
      <c r="AR32" s="151"/>
      <c r="AS32" s="152"/>
      <c r="AT32" s="152"/>
      <c r="AU32" s="152"/>
      <c r="AV32" s="74"/>
      <c r="AX32" s="2"/>
      <c r="BC32" s="2" t="str">
        <f t="shared" si="0"/>
        <v/>
      </c>
    </row>
    <row r="33" spans="1:55" ht="20.100000000000001" customHeight="1">
      <c r="A33" s="101"/>
      <c r="B33" s="146"/>
      <c r="C33" s="147"/>
      <c r="D33" s="149"/>
      <c r="E33" s="149"/>
      <c r="F33" s="176"/>
      <c r="G33" s="146"/>
      <c r="H33" s="149"/>
      <c r="I33" s="149"/>
      <c r="J33" s="149"/>
      <c r="K33" s="149"/>
      <c r="L33" s="101"/>
      <c r="M33" s="174"/>
      <c r="N33" s="149"/>
      <c r="O33" s="189"/>
      <c r="P33" s="189"/>
      <c r="Q33" s="189"/>
      <c r="R33" s="164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89"/>
      <c r="AJ33" s="165"/>
      <c r="AK33" s="165"/>
      <c r="AL33" s="165"/>
      <c r="AM33" s="173"/>
      <c r="AN33" s="173"/>
      <c r="AO33" s="173"/>
      <c r="AP33" s="173"/>
      <c r="AQ33" s="150"/>
      <c r="AR33" s="151"/>
      <c r="AS33" s="152"/>
      <c r="AT33" s="152"/>
      <c r="AU33" s="152"/>
      <c r="AV33" s="74"/>
      <c r="AX33" s="2"/>
      <c r="BC33" s="2" t="str">
        <f t="shared" si="0"/>
        <v/>
      </c>
    </row>
    <row r="34" spans="1:55" ht="20.100000000000001" customHeight="1">
      <c r="A34" s="101"/>
      <c r="B34" s="146"/>
      <c r="C34" s="147"/>
      <c r="D34" s="149"/>
      <c r="E34" s="149"/>
      <c r="F34" s="176"/>
      <c r="G34" s="146"/>
      <c r="H34" s="149"/>
      <c r="I34" s="149"/>
      <c r="J34" s="149"/>
      <c r="K34" s="149"/>
      <c r="L34" s="101"/>
      <c r="M34" s="174"/>
      <c r="N34" s="149"/>
      <c r="O34" s="189"/>
      <c r="P34" s="189"/>
      <c r="Q34" s="189"/>
      <c r="R34" s="164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89"/>
      <c r="AJ34" s="165"/>
      <c r="AK34" s="165"/>
      <c r="AL34" s="165"/>
      <c r="AM34" s="173"/>
      <c r="AN34" s="173"/>
      <c r="AO34" s="173"/>
      <c r="AP34" s="173"/>
      <c r="AQ34" s="150"/>
      <c r="AR34" s="151"/>
      <c r="AS34" s="152"/>
      <c r="AT34" s="152"/>
      <c r="AU34" s="152"/>
      <c r="AV34" s="74"/>
      <c r="AX34" s="2"/>
      <c r="BC34" s="2" t="str">
        <f t="shared" si="0"/>
        <v/>
      </c>
    </row>
    <row r="35" spans="1:55" ht="20.100000000000001" customHeight="1">
      <c r="A35" s="101"/>
      <c r="B35" s="146"/>
      <c r="C35" s="147"/>
      <c r="D35" s="149"/>
      <c r="E35" s="149"/>
      <c r="F35" s="176"/>
      <c r="G35" s="146"/>
      <c r="H35" s="149"/>
      <c r="I35" s="149"/>
      <c r="J35" s="149"/>
      <c r="K35" s="149"/>
      <c r="L35" s="101"/>
      <c r="M35" s="174"/>
      <c r="N35" s="149"/>
      <c r="O35" s="189"/>
      <c r="P35" s="189"/>
      <c r="Q35" s="189"/>
      <c r="R35" s="164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89"/>
      <c r="AJ35" s="165"/>
      <c r="AK35" s="165"/>
      <c r="AL35" s="165"/>
      <c r="AM35" s="173"/>
      <c r="AN35" s="173"/>
      <c r="AO35" s="173"/>
      <c r="AP35" s="173"/>
      <c r="AQ35" s="150"/>
      <c r="AR35" s="151"/>
      <c r="AS35" s="152"/>
      <c r="AT35" s="152"/>
      <c r="AU35" s="152"/>
      <c r="AV35" s="74"/>
      <c r="AX35" s="2"/>
    </row>
    <row r="36" spans="1:55" ht="20.100000000000001" customHeight="1">
      <c r="A36" s="101"/>
      <c r="B36" s="146"/>
      <c r="C36" s="147"/>
      <c r="D36" s="149"/>
      <c r="E36" s="149"/>
      <c r="F36" s="176"/>
      <c r="G36" s="146"/>
      <c r="H36" s="149"/>
      <c r="I36" s="149"/>
      <c r="J36" s="149"/>
      <c r="K36" s="149"/>
      <c r="L36" s="101"/>
      <c r="M36" s="174"/>
      <c r="N36" s="149"/>
      <c r="O36" s="189"/>
      <c r="P36" s="189"/>
      <c r="Q36" s="189"/>
      <c r="R36" s="164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89"/>
      <c r="AJ36" s="165"/>
      <c r="AK36" s="165"/>
      <c r="AL36" s="165"/>
      <c r="AM36" s="173"/>
      <c r="AN36" s="173"/>
      <c r="AO36" s="173"/>
      <c r="AP36" s="173"/>
      <c r="AQ36" s="150"/>
      <c r="AR36" s="151"/>
      <c r="AS36" s="152"/>
      <c r="AT36" s="152"/>
      <c r="AU36" s="152"/>
      <c r="AV36" s="74"/>
      <c r="AX36" s="2"/>
    </row>
    <row r="37" spans="1:55" ht="20.100000000000001" customHeight="1">
      <c r="A37" s="101"/>
      <c r="B37" s="146"/>
      <c r="C37" s="147"/>
      <c r="D37" s="148"/>
      <c r="E37" s="148"/>
      <c r="F37" s="176"/>
      <c r="G37" s="146"/>
      <c r="H37" s="148"/>
      <c r="I37" s="148"/>
      <c r="J37" s="148"/>
      <c r="K37" s="148"/>
      <c r="L37" s="101"/>
      <c r="M37" s="174"/>
      <c r="N37" s="149"/>
      <c r="O37" s="189"/>
      <c r="P37" s="189"/>
      <c r="Q37" s="189"/>
      <c r="R37" s="164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89"/>
      <c r="AJ37" s="165"/>
      <c r="AK37" s="165"/>
      <c r="AL37" s="165"/>
      <c r="AM37" s="173"/>
      <c r="AN37" s="173"/>
      <c r="AO37" s="173"/>
      <c r="AP37" s="173"/>
      <c r="AQ37" s="150"/>
      <c r="AR37" s="151"/>
      <c r="AS37" s="152"/>
      <c r="AT37" s="152"/>
      <c r="AU37" s="152"/>
      <c r="AV37" s="74"/>
      <c r="AX37" s="2"/>
    </row>
    <row r="38" spans="1:55" ht="20.100000000000001" customHeight="1">
      <c r="A38" s="101"/>
      <c r="B38" s="146"/>
      <c r="C38" s="147"/>
      <c r="D38" s="148"/>
      <c r="E38" s="148"/>
      <c r="F38" s="176"/>
      <c r="G38" s="146"/>
      <c r="H38" s="148"/>
      <c r="I38" s="148"/>
      <c r="J38" s="148"/>
      <c r="K38" s="148"/>
      <c r="L38" s="101"/>
      <c r="M38" s="174"/>
      <c r="N38" s="149"/>
      <c r="O38" s="189"/>
      <c r="P38" s="189"/>
      <c r="Q38" s="189"/>
      <c r="R38" s="164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89"/>
      <c r="AJ38" s="165"/>
      <c r="AK38" s="165"/>
      <c r="AL38" s="165"/>
      <c r="AM38" s="173"/>
      <c r="AN38" s="173"/>
      <c r="AO38" s="173"/>
      <c r="AP38" s="173"/>
      <c r="AQ38" s="150"/>
      <c r="AR38" s="151"/>
      <c r="AS38" s="152"/>
      <c r="AT38" s="152"/>
      <c r="AU38" s="152"/>
      <c r="AV38" s="74"/>
      <c r="AX38" s="2"/>
    </row>
    <row r="39" spans="1:55" ht="20.100000000000001" customHeight="1">
      <c r="A39" s="101"/>
      <c r="B39" s="146"/>
      <c r="C39" s="147"/>
      <c r="D39" s="148"/>
      <c r="E39" s="148"/>
      <c r="F39" s="176"/>
      <c r="G39" s="146"/>
      <c r="H39" s="148"/>
      <c r="I39" s="148"/>
      <c r="J39" s="148"/>
      <c r="K39" s="148"/>
      <c r="L39" s="101"/>
      <c r="M39" s="174"/>
      <c r="N39" s="149"/>
      <c r="O39" s="189"/>
      <c r="P39" s="189"/>
      <c r="Q39" s="189"/>
      <c r="R39" s="164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89"/>
      <c r="AJ39" s="165"/>
      <c r="AK39" s="165"/>
      <c r="AL39" s="165"/>
      <c r="AM39" s="173"/>
      <c r="AN39" s="173"/>
      <c r="AO39" s="173"/>
      <c r="AP39" s="173"/>
      <c r="AQ39" s="150"/>
      <c r="AR39" s="151"/>
      <c r="AS39" s="152"/>
      <c r="AT39" s="152"/>
      <c r="AU39" s="152"/>
      <c r="AV39" s="74"/>
      <c r="AX39" s="2"/>
    </row>
    <row r="40" spans="1:55" ht="20.100000000000001" customHeight="1">
      <c r="A40" s="101"/>
      <c r="B40" s="146"/>
      <c r="C40" s="147"/>
      <c r="D40" s="148"/>
      <c r="E40" s="148"/>
      <c r="F40" s="176"/>
      <c r="G40" s="146"/>
      <c r="H40" s="148"/>
      <c r="I40" s="148"/>
      <c r="J40" s="148"/>
      <c r="K40" s="148"/>
      <c r="L40" s="101"/>
      <c r="M40" s="174"/>
      <c r="N40" s="149"/>
      <c r="O40" s="189"/>
      <c r="P40" s="189"/>
      <c r="Q40" s="189"/>
      <c r="R40" s="164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89"/>
      <c r="AJ40" s="165"/>
      <c r="AK40" s="165"/>
      <c r="AL40" s="165"/>
      <c r="AM40" s="173"/>
      <c r="AN40" s="173"/>
      <c r="AO40" s="173"/>
      <c r="AP40" s="173"/>
      <c r="AQ40" s="150"/>
      <c r="AR40" s="151"/>
      <c r="AS40" s="152"/>
      <c r="AT40" s="152"/>
      <c r="AU40" s="152"/>
      <c r="AV40" s="74"/>
      <c r="AX40" s="2"/>
    </row>
    <row r="41" spans="1:55" ht="20.100000000000001" customHeight="1">
      <c r="A41" s="101"/>
      <c r="B41" s="146"/>
      <c r="C41" s="147"/>
      <c r="D41" s="148"/>
      <c r="E41" s="148"/>
      <c r="F41" s="176"/>
      <c r="G41" s="146"/>
      <c r="H41" s="148"/>
      <c r="I41" s="148"/>
      <c r="J41" s="148"/>
      <c r="K41" s="148"/>
      <c r="L41" s="101"/>
      <c r="M41" s="174"/>
      <c r="N41" s="149"/>
      <c r="O41" s="189"/>
      <c r="P41" s="189"/>
      <c r="Q41" s="189"/>
      <c r="R41" s="164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89"/>
      <c r="AJ41" s="165"/>
      <c r="AK41" s="165"/>
      <c r="AL41" s="165"/>
      <c r="AM41" s="173"/>
      <c r="AN41" s="173"/>
      <c r="AO41" s="173"/>
      <c r="AP41" s="173"/>
      <c r="AQ41" s="150"/>
      <c r="AR41" s="151"/>
      <c r="AS41" s="152"/>
      <c r="AT41" s="152"/>
      <c r="AU41" s="152"/>
      <c r="AV41" s="74"/>
      <c r="AX41" s="2"/>
    </row>
    <row r="42" spans="1:55" ht="20.100000000000001" customHeight="1">
      <c r="A42" s="101"/>
      <c r="B42" s="146"/>
      <c r="C42" s="147"/>
      <c r="D42" s="148"/>
      <c r="E42" s="148"/>
      <c r="F42" s="176"/>
      <c r="G42" s="146"/>
      <c r="H42" s="148"/>
      <c r="I42" s="148"/>
      <c r="J42" s="148"/>
      <c r="K42" s="148"/>
      <c r="L42" s="101"/>
      <c r="M42" s="174"/>
      <c r="N42" s="149"/>
      <c r="O42" s="189"/>
      <c r="P42" s="189"/>
      <c r="Q42" s="189"/>
      <c r="R42" s="164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89"/>
      <c r="AJ42" s="165"/>
      <c r="AK42" s="165"/>
      <c r="AL42" s="165"/>
      <c r="AM42" s="173"/>
      <c r="AN42" s="173"/>
      <c r="AO42" s="173"/>
      <c r="AP42" s="173"/>
      <c r="AQ42" s="150"/>
      <c r="AR42" s="151"/>
      <c r="AS42" s="152"/>
      <c r="AT42" s="152"/>
      <c r="AU42" s="152"/>
      <c r="AV42" s="74"/>
      <c r="AX42" s="2"/>
    </row>
    <row r="43" spans="1:55" ht="20.100000000000001" customHeight="1">
      <c r="A43" s="101"/>
      <c r="B43" s="146"/>
      <c r="C43" s="147"/>
      <c r="D43" s="148"/>
      <c r="E43" s="148"/>
      <c r="F43" s="176"/>
      <c r="G43" s="146"/>
      <c r="H43" s="148"/>
      <c r="I43" s="148"/>
      <c r="J43" s="148"/>
      <c r="K43" s="148"/>
      <c r="L43" s="101"/>
      <c r="M43" s="174"/>
      <c r="N43" s="149"/>
      <c r="O43" s="189"/>
      <c r="P43" s="189"/>
      <c r="Q43" s="189"/>
      <c r="R43" s="164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89"/>
      <c r="AJ43" s="165"/>
      <c r="AK43" s="165"/>
      <c r="AL43" s="165"/>
      <c r="AM43" s="173"/>
      <c r="AN43" s="173"/>
      <c r="AO43" s="173"/>
      <c r="AP43" s="173"/>
      <c r="AQ43" s="150"/>
      <c r="AR43" s="151"/>
      <c r="AS43" s="152"/>
      <c r="AT43" s="152"/>
      <c r="AU43" s="152"/>
      <c r="AV43" s="74"/>
      <c r="AX43" s="2"/>
    </row>
    <row r="44" spans="1:55" ht="20.100000000000001" customHeight="1">
      <c r="A44" s="101"/>
      <c r="B44" s="146"/>
      <c r="C44" s="147"/>
      <c r="D44" s="148"/>
      <c r="E44" s="148"/>
      <c r="F44" s="176"/>
      <c r="G44" s="146"/>
      <c r="H44" s="148"/>
      <c r="I44" s="148"/>
      <c r="J44" s="148"/>
      <c r="K44" s="148"/>
      <c r="L44" s="101"/>
      <c r="M44" s="174"/>
      <c r="N44" s="149"/>
      <c r="O44" s="189"/>
      <c r="P44" s="189"/>
      <c r="Q44" s="189"/>
      <c r="R44" s="164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89"/>
      <c r="AJ44" s="165"/>
      <c r="AK44" s="165"/>
      <c r="AL44" s="165"/>
      <c r="AM44" s="173"/>
      <c r="AN44" s="173"/>
      <c r="AO44" s="173"/>
      <c r="AP44" s="173"/>
      <c r="AQ44" s="150"/>
      <c r="AR44" s="151"/>
      <c r="AS44" s="152"/>
      <c r="AT44" s="152"/>
      <c r="AU44" s="152"/>
      <c r="AV44" s="74"/>
      <c r="AX44" s="2"/>
    </row>
    <row r="45" spans="1:55" ht="20.100000000000001" customHeight="1">
      <c r="A45" s="101"/>
      <c r="B45" s="146"/>
      <c r="C45" s="147"/>
      <c r="D45" s="148"/>
      <c r="E45" s="148"/>
      <c r="F45" s="176"/>
      <c r="G45" s="146"/>
      <c r="H45" s="148"/>
      <c r="I45" s="148"/>
      <c r="J45" s="148"/>
      <c r="K45" s="148"/>
      <c r="L45" s="101"/>
      <c r="M45" s="174"/>
      <c r="N45" s="149"/>
      <c r="O45" s="189"/>
      <c r="P45" s="189"/>
      <c r="Q45" s="189"/>
      <c r="R45" s="164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89"/>
      <c r="AJ45" s="165"/>
      <c r="AK45" s="165"/>
      <c r="AL45" s="165"/>
      <c r="AM45" s="173"/>
      <c r="AN45" s="173"/>
      <c r="AO45" s="173"/>
      <c r="AP45" s="173"/>
      <c r="AQ45" s="150"/>
      <c r="AR45" s="151"/>
      <c r="AS45" s="152"/>
      <c r="AT45" s="152"/>
      <c r="AU45" s="152"/>
      <c r="AV45" s="74"/>
      <c r="AX45" s="2"/>
    </row>
    <row r="46" spans="1:55" ht="20.100000000000001" customHeight="1">
      <c r="A46" s="101"/>
      <c r="B46" s="146"/>
      <c r="C46" s="147"/>
      <c r="D46" s="148"/>
      <c r="E46" s="148"/>
      <c r="F46" s="176"/>
      <c r="G46" s="146"/>
      <c r="H46" s="148"/>
      <c r="I46" s="148"/>
      <c r="J46" s="148"/>
      <c r="K46" s="148"/>
      <c r="L46" s="101"/>
      <c r="M46" s="174"/>
      <c r="N46" s="149"/>
      <c r="O46" s="189"/>
      <c r="P46" s="189"/>
      <c r="Q46" s="189"/>
      <c r="R46" s="164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89"/>
      <c r="AJ46" s="165"/>
      <c r="AK46" s="165"/>
      <c r="AL46" s="165"/>
      <c r="AM46" s="173"/>
      <c r="AN46" s="173"/>
      <c r="AO46" s="173"/>
      <c r="AP46" s="173"/>
      <c r="AQ46" s="150"/>
      <c r="AR46" s="151"/>
      <c r="AS46" s="152"/>
      <c r="AT46" s="152"/>
      <c r="AU46" s="152"/>
      <c r="AV46" s="74"/>
      <c r="AX46" s="2"/>
    </row>
    <row r="47" spans="1:55" ht="20.100000000000001" customHeight="1">
      <c r="A47" s="101"/>
      <c r="B47" s="146"/>
      <c r="C47" s="147"/>
      <c r="D47" s="148"/>
      <c r="E47" s="148"/>
      <c r="F47" s="176"/>
      <c r="G47" s="146"/>
      <c r="H47" s="148"/>
      <c r="I47" s="148"/>
      <c r="J47" s="148"/>
      <c r="K47" s="148"/>
      <c r="L47" s="101"/>
      <c r="M47" s="174"/>
      <c r="N47" s="149"/>
      <c r="O47" s="189"/>
      <c r="P47" s="189"/>
      <c r="Q47" s="189"/>
      <c r="R47" s="164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89"/>
      <c r="AJ47" s="165"/>
      <c r="AK47" s="165"/>
      <c r="AL47" s="165"/>
      <c r="AM47" s="173"/>
      <c r="AN47" s="173"/>
      <c r="AO47" s="173"/>
      <c r="AP47" s="173"/>
      <c r="AQ47" s="150"/>
      <c r="AR47" s="151"/>
      <c r="AS47" s="152"/>
      <c r="AT47" s="152"/>
      <c r="AU47" s="152"/>
      <c r="AV47" s="74"/>
      <c r="AX47" s="2"/>
    </row>
    <row r="48" spans="1:55" ht="20.100000000000001" customHeight="1">
      <c r="A48" s="101"/>
      <c r="B48" s="146"/>
      <c r="C48" s="147"/>
      <c r="D48" s="148"/>
      <c r="E48" s="148"/>
      <c r="F48" s="176"/>
      <c r="G48" s="146"/>
      <c r="H48" s="148"/>
      <c r="I48" s="148"/>
      <c r="J48" s="148"/>
      <c r="K48" s="148"/>
      <c r="L48" s="101"/>
      <c r="M48" s="174"/>
      <c r="N48" s="149"/>
      <c r="O48" s="189"/>
      <c r="P48" s="189"/>
      <c r="Q48" s="189"/>
      <c r="R48" s="164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89"/>
      <c r="AJ48" s="165"/>
      <c r="AK48" s="165"/>
      <c r="AL48" s="165"/>
      <c r="AM48" s="173"/>
      <c r="AN48" s="173"/>
      <c r="AO48" s="173"/>
      <c r="AP48" s="173"/>
      <c r="AQ48" s="150"/>
      <c r="AR48" s="151"/>
      <c r="AS48" s="152"/>
      <c r="AT48" s="152"/>
      <c r="AU48" s="152"/>
      <c r="AV48" s="74"/>
      <c r="AX48" s="2"/>
    </row>
    <row r="49" spans="1:50" ht="20.100000000000001" customHeight="1">
      <c r="A49" s="101"/>
      <c r="B49" s="146"/>
      <c r="C49" s="147"/>
      <c r="D49" s="148"/>
      <c r="E49" s="148"/>
      <c r="F49" s="176"/>
      <c r="G49" s="146"/>
      <c r="H49" s="148"/>
      <c r="I49" s="148"/>
      <c r="J49" s="148"/>
      <c r="K49" s="148"/>
      <c r="L49" s="101"/>
      <c r="M49" s="174"/>
      <c r="N49" s="149"/>
      <c r="O49" s="189"/>
      <c r="P49" s="189"/>
      <c r="Q49" s="189"/>
      <c r="R49" s="164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89"/>
      <c r="AJ49" s="165"/>
      <c r="AK49" s="165"/>
      <c r="AL49" s="165"/>
      <c r="AM49" s="173"/>
      <c r="AN49" s="173"/>
      <c r="AO49" s="173"/>
      <c r="AP49" s="173"/>
      <c r="AQ49" s="150"/>
      <c r="AR49" s="151"/>
      <c r="AS49" s="152"/>
      <c r="AT49" s="152"/>
      <c r="AU49" s="152"/>
      <c r="AV49" s="74"/>
      <c r="AX49" s="2"/>
    </row>
    <row r="50" spans="1:50" ht="20.100000000000001" customHeight="1">
      <c r="A50" s="101"/>
      <c r="B50" s="146"/>
      <c r="C50" s="147"/>
      <c r="D50" s="148"/>
      <c r="E50" s="148"/>
      <c r="F50" s="176"/>
      <c r="G50" s="146"/>
      <c r="H50" s="148"/>
      <c r="I50" s="148"/>
      <c r="J50" s="148"/>
      <c r="K50" s="148"/>
      <c r="L50" s="101"/>
      <c r="M50" s="174"/>
      <c r="N50" s="149"/>
      <c r="O50" s="189"/>
      <c r="P50" s="189"/>
      <c r="Q50" s="189"/>
      <c r="R50" s="164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89"/>
      <c r="AJ50" s="165"/>
      <c r="AK50" s="165"/>
      <c r="AL50" s="165"/>
      <c r="AM50" s="173"/>
      <c r="AN50" s="173"/>
      <c r="AO50" s="173"/>
      <c r="AP50" s="173"/>
      <c r="AQ50" s="150"/>
      <c r="AR50" s="151"/>
      <c r="AS50" s="152"/>
      <c r="AT50" s="152"/>
      <c r="AU50" s="152"/>
      <c r="AV50" s="74"/>
      <c r="AX50" s="2"/>
    </row>
    <row r="51" spans="1:50" ht="20.100000000000001" customHeight="1">
      <c r="A51" s="101"/>
      <c r="B51" s="146"/>
      <c r="C51" s="147"/>
      <c r="D51" s="148"/>
      <c r="E51" s="148"/>
      <c r="F51" s="176"/>
      <c r="G51" s="146"/>
      <c r="H51" s="148"/>
      <c r="I51" s="148"/>
      <c r="J51" s="148"/>
      <c r="K51" s="148"/>
      <c r="L51" s="101"/>
      <c r="M51" s="174"/>
      <c r="N51" s="149"/>
      <c r="O51" s="189"/>
      <c r="P51" s="189"/>
      <c r="Q51" s="189"/>
      <c r="R51" s="164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89"/>
      <c r="AJ51" s="165"/>
      <c r="AK51" s="165"/>
      <c r="AL51" s="165"/>
      <c r="AM51" s="173"/>
      <c r="AN51" s="173"/>
      <c r="AO51" s="173"/>
      <c r="AP51" s="173"/>
      <c r="AQ51" s="150"/>
      <c r="AR51" s="151"/>
      <c r="AS51" s="152"/>
      <c r="AT51" s="152"/>
      <c r="AU51" s="152"/>
      <c r="AV51" s="74"/>
      <c r="AX51" s="2"/>
    </row>
    <row r="52" spans="1:50" ht="20.100000000000001" customHeight="1">
      <c r="B52" s="146"/>
      <c r="C52" s="147"/>
      <c r="D52" s="148"/>
      <c r="E52" s="148"/>
      <c r="F52" s="176"/>
      <c r="G52" s="146"/>
      <c r="H52" s="148"/>
      <c r="I52" s="148"/>
      <c r="J52" s="148"/>
      <c r="K52" s="148"/>
      <c r="M52" s="174"/>
      <c r="N52" s="149"/>
      <c r="O52" s="189"/>
      <c r="P52" s="189"/>
      <c r="Q52" s="189"/>
      <c r="R52" s="164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89"/>
      <c r="AJ52" s="165"/>
      <c r="AK52" s="165"/>
      <c r="AL52" s="165"/>
      <c r="AM52" s="173"/>
      <c r="AN52" s="173"/>
      <c r="AO52" s="173"/>
      <c r="AP52" s="173"/>
      <c r="AQ52" s="150"/>
      <c r="AR52" s="151"/>
      <c r="AS52" s="152"/>
      <c r="AT52" s="152"/>
      <c r="AU52" s="152"/>
      <c r="AV52" s="74"/>
    </row>
    <row r="53" spans="1:50" ht="20.100000000000001" customHeight="1">
      <c r="B53" s="146"/>
      <c r="C53" s="147"/>
      <c r="D53" s="148"/>
      <c r="E53" s="148"/>
      <c r="F53" s="176"/>
      <c r="G53" s="146"/>
      <c r="H53" s="148"/>
      <c r="I53" s="148"/>
      <c r="J53" s="148"/>
      <c r="K53" s="148"/>
      <c r="M53" s="174"/>
      <c r="N53" s="149"/>
      <c r="O53" s="189"/>
      <c r="P53" s="189"/>
      <c r="Q53" s="189"/>
      <c r="R53" s="164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89"/>
      <c r="AJ53" s="165"/>
      <c r="AK53" s="165"/>
      <c r="AL53" s="165"/>
      <c r="AM53" s="173"/>
      <c r="AN53" s="173"/>
      <c r="AO53" s="173"/>
      <c r="AP53" s="173"/>
      <c r="AQ53" s="150"/>
      <c r="AR53" s="151"/>
      <c r="AS53" s="152"/>
      <c r="AT53" s="152"/>
      <c r="AU53" s="152"/>
      <c r="AV53" s="74"/>
    </row>
    <row r="54" spans="1:50" ht="20.100000000000001" customHeight="1">
      <c r="B54" s="146"/>
      <c r="C54" s="147"/>
      <c r="D54" s="148"/>
      <c r="E54" s="148"/>
      <c r="F54" s="176"/>
      <c r="G54" s="146"/>
      <c r="H54" s="148"/>
      <c r="I54" s="148"/>
      <c r="J54" s="148"/>
      <c r="K54" s="148"/>
      <c r="M54" s="174"/>
      <c r="N54" s="149"/>
      <c r="O54" s="189"/>
      <c r="P54" s="189"/>
      <c r="Q54" s="189"/>
      <c r="R54" s="164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89"/>
      <c r="AJ54" s="165"/>
      <c r="AK54" s="165"/>
      <c r="AL54" s="165"/>
      <c r="AM54" s="173"/>
      <c r="AN54" s="173"/>
      <c r="AO54" s="173"/>
      <c r="AP54" s="173"/>
      <c r="AQ54" s="150"/>
      <c r="AR54" s="151"/>
      <c r="AS54" s="152"/>
      <c r="AT54" s="152"/>
      <c r="AU54" s="152"/>
      <c r="AV54" s="74"/>
    </row>
    <row r="55" spans="1:50" ht="20.100000000000001" customHeight="1">
      <c r="B55" s="146"/>
      <c r="C55" s="147"/>
      <c r="D55" s="148"/>
      <c r="E55" s="148"/>
      <c r="F55" s="176"/>
      <c r="G55" s="146"/>
      <c r="H55" s="148"/>
      <c r="I55" s="148"/>
      <c r="J55" s="148"/>
      <c r="K55" s="148"/>
      <c r="M55" s="174"/>
      <c r="N55" s="149"/>
      <c r="O55" s="189"/>
      <c r="P55" s="189"/>
      <c r="Q55" s="189"/>
      <c r="R55" s="164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89"/>
      <c r="AJ55" s="165"/>
      <c r="AK55" s="165"/>
      <c r="AL55" s="165"/>
      <c r="AM55" s="173"/>
      <c r="AN55" s="173"/>
      <c r="AO55" s="173"/>
      <c r="AP55" s="173"/>
      <c r="AQ55" s="150"/>
      <c r="AR55" s="151"/>
      <c r="AS55" s="152"/>
      <c r="AT55" s="152"/>
      <c r="AU55" s="152"/>
      <c r="AV55" s="74"/>
    </row>
    <row r="56" spans="1:50" ht="20.100000000000001" customHeight="1">
      <c r="B56" s="146"/>
      <c r="C56" s="147"/>
      <c r="D56" s="148"/>
      <c r="E56" s="148"/>
      <c r="F56" s="176"/>
      <c r="G56" s="146"/>
      <c r="H56" s="148"/>
      <c r="I56" s="148"/>
      <c r="J56" s="148"/>
      <c r="K56" s="148"/>
      <c r="M56" s="174"/>
      <c r="N56" s="149"/>
      <c r="O56" s="189"/>
      <c r="P56" s="189"/>
      <c r="Q56" s="189"/>
      <c r="R56" s="164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89"/>
      <c r="AJ56" s="165"/>
      <c r="AK56" s="165"/>
      <c r="AL56" s="165"/>
      <c r="AM56" s="173"/>
      <c r="AN56" s="173"/>
      <c r="AO56" s="173"/>
      <c r="AP56" s="173"/>
      <c r="AQ56" s="150"/>
      <c r="AR56" s="151"/>
      <c r="AS56" s="152"/>
      <c r="AT56" s="152"/>
      <c r="AU56" s="152"/>
      <c r="AV56" s="74"/>
    </row>
    <row r="57" spans="1:50" ht="20.100000000000001" customHeight="1">
      <c r="B57" s="146"/>
      <c r="C57" s="147"/>
      <c r="D57" s="148"/>
      <c r="E57" s="148"/>
      <c r="F57" s="176"/>
      <c r="G57" s="146"/>
      <c r="H57" s="148"/>
      <c r="I57" s="148"/>
      <c r="J57" s="148"/>
      <c r="K57" s="148"/>
      <c r="M57" s="174"/>
      <c r="N57" s="149"/>
      <c r="O57" s="189"/>
      <c r="P57" s="189"/>
      <c r="Q57" s="189"/>
      <c r="R57" s="164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89"/>
      <c r="AJ57" s="165"/>
      <c r="AK57" s="165"/>
      <c r="AL57" s="165"/>
      <c r="AM57" s="173"/>
      <c r="AN57" s="173"/>
      <c r="AO57" s="173"/>
      <c r="AP57" s="173"/>
      <c r="AQ57" s="150"/>
      <c r="AR57" s="151"/>
      <c r="AS57" s="152"/>
      <c r="AT57" s="152"/>
      <c r="AU57" s="152"/>
      <c r="AV57" s="74"/>
    </row>
    <row r="58" spans="1:50" ht="20.100000000000001" customHeight="1">
      <c r="B58" s="146"/>
      <c r="C58" s="147"/>
      <c r="D58" s="148"/>
      <c r="E58" s="148"/>
      <c r="F58" s="176"/>
      <c r="G58" s="146"/>
      <c r="H58" s="148"/>
      <c r="I58" s="148"/>
      <c r="J58" s="148"/>
      <c r="K58" s="148"/>
      <c r="M58" s="174"/>
      <c r="N58" s="149"/>
      <c r="O58" s="189"/>
      <c r="P58" s="189"/>
      <c r="Q58" s="189"/>
      <c r="R58" s="164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89"/>
      <c r="AJ58" s="165"/>
      <c r="AK58" s="165"/>
      <c r="AL58" s="165"/>
      <c r="AM58" s="173"/>
      <c r="AN58" s="173"/>
      <c r="AO58" s="173"/>
      <c r="AP58" s="173"/>
      <c r="AQ58" s="150"/>
      <c r="AR58" s="151"/>
      <c r="AS58" s="152"/>
      <c r="AT58" s="152"/>
      <c r="AU58" s="152"/>
      <c r="AV58" s="74"/>
    </row>
    <row r="59" spans="1:50" ht="20.100000000000001" customHeight="1">
      <c r="B59" s="146"/>
      <c r="C59" s="147"/>
      <c r="D59" s="148"/>
      <c r="E59" s="148"/>
      <c r="F59" s="176"/>
      <c r="G59" s="146"/>
      <c r="H59" s="148"/>
      <c r="I59" s="148"/>
      <c r="J59" s="148"/>
      <c r="K59" s="148"/>
      <c r="M59" s="174"/>
      <c r="N59" s="149"/>
      <c r="O59" s="189"/>
      <c r="P59" s="189"/>
      <c r="Q59" s="189"/>
      <c r="R59" s="164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89"/>
      <c r="AJ59" s="165"/>
      <c r="AK59" s="165"/>
      <c r="AL59" s="165"/>
      <c r="AM59" s="173"/>
      <c r="AN59" s="173"/>
      <c r="AO59" s="173"/>
      <c r="AP59" s="173"/>
      <c r="AQ59" s="150"/>
      <c r="AR59" s="151"/>
      <c r="AS59" s="152"/>
      <c r="AT59" s="152"/>
      <c r="AU59" s="152"/>
      <c r="AV59" s="74"/>
    </row>
    <row r="60" spans="1:50" ht="20.100000000000001" customHeight="1">
      <c r="B60" s="146"/>
      <c r="C60" s="147"/>
      <c r="D60" s="148"/>
      <c r="E60" s="148"/>
      <c r="F60" s="176"/>
      <c r="G60" s="146"/>
      <c r="H60" s="148"/>
      <c r="I60" s="148"/>
      <c r="J60" s="148"/>
      <c r="K60" s="148"/>
      <c r="M60" s="174"/>
      <c r="N60" s="149"/>
      <c r="O60" s="189"/>
      <c r="P60" s="189"/>
      <c r="Q60" s="189"/>
      <c r="R60" s="164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89"/>
      <c r="AJ60" s="165"/>
      <c r="AK60" s="165"/>
      <c r="AL60" s="165"/>
      <c r="AM60" s="173"/>
      <c r="AN60" s="173"/>
      <c r="AO60" s="173"/>
      <c r="AP60" s="173"/>
      <c r="AQ60" s="150"/>
      <c r="AR60" s="151"/>
      <c r="AS60" s="152"/>
      <c r="AT60" s="152"/>
      <c r="AU60" s="152"/>
      <c r="AV60" s="74"/>
    </row>
    <row r="61" spans="1:50" ht="20.100000000000001" customHeight="1">
      <c r="B61" s="146"/>
      <c r="C61" s="147"/>
      <c r="D61" s="148"/>
      <c r="E61" s="148"/>
      <c r="F61" s="176"/>
      <c r="G61" s="146"/>
      <c r="H61" s="148"/>
      <c r="I61" s="148"/>
      <c r="J61" s="148"/>
      <c r="K61" s="148"/>
      <c r="M61" s="174"/>
      <c r="N61" s="149"/>
      <c r="O61" s="189"/>
      <c r="P61" s="189"/>
      <c r="Q61" s="189"/>
      <c r="R61" s="164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89"/>
      <c r="AJ61" s="165"/>
      <c r="AK61" s="165"/>
      <c r="AL61" s="165"/>
      <c r="AM61" s="173"/>
      <c r="AN61" s="173"/>
      <c r="AO61" s="173"/>
      <c r="AP61" s="173"/>
      <c r="AQ61" s="150"/>
      <c r="AR61" s="151"/>
      <c r="AS61" s="152"/>
      <c r="AT61" s="152"/>
      <c r="AU61" s="152"/>
      <c r="AV61" s="74"/>
    </row>
    <row r="62" spans="1:50" ht="20.100000000000001" customHeight="1">
      <c r="B62" s="146"/>
      <c r="C62" s="147"/>
      <c r="D62" s="148"/>
      <c r="E62" s="148"/>
      <c r="F62" s="176"/>
      <c r="G62" s="146"/>
      <c r="H62" s="148"/>
      <c r="I62" s="148"/>
      <c r="J62" s="148"/>
      <c r="K62" s="148"/>
      <c r="M62" s="174"/>
      <c r="N62" s="149"/>
      <c r="O62" s="189"/>
      <c r="P62" s="189"/>
      <c r="Q62" s="189"/>
      <c r="R62" s="164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89"/>
      <c r="AJ62" s="165"/>
      <c r="AK62" s="165"/>
      <c r="AL62" s="165"/>
      <c r="AM62" s="173"/>
      <c r="AN62" s="173"/>
      <c r="AO62" s="173"/>
      <c r="AP62" s="173"/>
      <c r="AQ62" s="150"/>
      <c r="AR62" s="151"/>
      <c r="AS62" s="152"/>
      <c r="AT62" s="152"/>
      <c r="AU62" s="152"/>
      <c r="AV62" s="74"/>
    </row>
    <row r="63" spans="1:50" ht="20.100000000000001" customHeight="1">
      <c r="B63" s="146"/>
      <c r="C63" s="147"/>
      <c r="D63" s="148"/>
      <c r="E63" s="148"/>
      <c r="F63" s="176"/>
      <c r="G63" s="146"/>
      <c r="H63" s="148"/>
      <c r="I63" s="148"/>
      <c r="J63" s="148"/>
      <c r="K63" s="148"/>
      <c r="M63" s="174"/>
      <c r="N63" s="149"/>
      <c r="O63" s="189"/>
      <c r="P63" s="189"/>
      <c r="Q63" s="189"/>
      <c r="R63" s="164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89"/>
      <c r="AJ63" s="165"/>
      <c r="AK63" s="165"/>
      <c r="AL63" s="165"/>
      <c r="AM63" s="173"/>
      <c r="AN63" s="173"/>
      <c r="AO63" s="173"/>
      <c r="AP63" s="173"/>
      <c r="AQ63" s="150"/>
      <c r="AR63" s="151"/>
      <c r="AS63" s="152"/>
      <c r="AT63" s="152"/>
      <c r="AU63" s="152"/>
      <c r="AV63" s="74"/>
    </row>
    <row r="64" spans="1:50" ht="20.100000000000001" customHeight="1">
      <c r="B64" s="146"/>
      <c r="C64" s="147"/>
      <c r="D64" s="148"/>
      <c r="E64" s="148"/>
      <c r="F64" s="176"/>
      <c r="G64" s="146"/>
      <c r="H64" s="148"/>
      <c r="I64" s="148"/>
      <c r="J64" s="148"/>
      <c r="K64" s="148"/>
      <c r="M64" s="174"/>
      <c r="N64" s="149"/>
      <c r="O64" s="189"/>
      <c r="P64" s="189"/>
      <c r="Q64" s="189"/>
      <c r="R64" s="164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89"/>
      <c r="AJ64" s="165"/>
      <c r="AK64" s="165"/>
      <c r="AL64" s="165"/>
      <c r="AM64" s="173"/>
      <c r="AN64" s="173"/>
      <c r="AO64" s="173"/>
      <c r="AP64" s="173"/>
      <c r="AQ64" s="150"/>
      <c r="AR64" s="151"/>
      <c r="AS64" s="152"/>
      <c r="AT64" s="152"/>
      <c r="AU64" s="152"/>
      <c r="AV64" s="74"/>
    </row>
    <row r="65" spans="2:48" ht="20.100000000000001" customHeight="1">
      <c r="B65" s="146"/>
      <c r="C65" s="147"/>
      <c r="D65" s="148"/>
      <c r="E65" s="148"/>
      <c r="F65" s="176"/>
      <c r="G65" s="146"/>
      <c r="H65" s="148"/>
      <c r="I65" s="148"/>
      <c r="J65" s="148"/>
      <c r="K65" s="148"/>
      <c r="M65" s="174"/>
      <c r="N65" s="149"/>
      <c r="O65" s="189"/>
      <c r="P65" s="189"/>
      <c r="Q65" s="189"/>
      <c r="R65" s="164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89"/>
      <c r="AJ65" s="165"/>
      <c r="AK65" s="165"/>
      <c r="AL65" s="165"/>
      <c r="AM65" s="173"/>
      <c r="AN65" s="173"/>
      <c r="AO65" s="173"/>
      <c r="AP65" s="173"/>
      <c r="AQ65" s="150"/>
      <c r="AR65" s="151"/>
      <c r="AS65" s="152"/>
      <c r="AT65" s="152"/>
      <c r="AU65" s="152"/>
      <c r="AV65" s="74"/>
    </row>
    <row r="66" spans="2:48" ht="20.100000000000001" customHeight="1">
      <c r="B66" s="146"/>
      <c r="C66" s="147"/>
      <c r="D66" s="148"/>
      <c r="E66" s="148"/>
      <c r="F66" s="176"/>
      <c r="G66" s="146"/>
      <c r="H66" s="148"/>
      <c r="I66" s="148"/>
      <c r="J66" s="148"/>
      <c r="K66" s="148"/>
      <c r="M66" s="174"/>
      <c r="N66" s="149"/>
      <c r="O66" s="189"/>
      <c r="P66" s="189"/>
      <c r="Q66" s="189"/>
      <c r="R66" s="164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89"/>
      <c r="AJ66" s="165"/>
      <c r="AK66" s="165"/>
      <c r="AL66" s="165"/>
      <c r="AM66" s="173"/>
      <c r="AN66" s="173"/>
      <c r="AO66" s="173"/>
      <c r="AP66" s="173"/>
      <c r="AQ66" s="150"/>
      <c r="AR66" s="151"/>
      <c r="AS66" s="152"/>
      <c r="AT66" s="152"/>
      <c r="AU66" s="152"/>
      <c r="AV66" s="74"/>
    </row>
    <row r="67" spans="2:48" ht="20.100000000000001" customHeight="1">
      <c r="B67" s="146"/>
      <c r="C67" s="147"/>
      <c r="D67" s="148"/>
      <c r="E67" s="148"/>
      <c r="F67" s="176"/>
      <c r="G67" s="146"/>
      <c r="H67" s="148"/>
      <c r="I67" s="148"/>
      <c r="J67" s="148"/>
      <c r="K67" s="148"/>
      <c r="M67" s="174"/>
      <c r="N67" s="149"/>
      <c r="O67" s="189"/>
      <c r="P67" s="189"/>
      <c r="Q67" s="189"/>
      <c r="R67" s="164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89"/>
      <c r="AJ67" s="165"/>
      <c r="AK67" s="165"/>
      <c r="AL67" s="165"/>
      <c r="AM67" s="173"/>
      <c r="AN67" s="173"/>
      <c r="AO67" s="173"/>
      <c r="AP67" s="173"/>
      <c r="AQ67" s="150"/>
      <c r="AR67" s="151"/>
      <c r="AS67" s="152"/>
      <c r="AT67" s="152"/>
      <c r="AU67" s="152"/>
      <c r="AV67" s="74"/>
    </row>
    <row r="68" spans="2:48" ht="20.100000000000001" customHeight="1">
      <c r="B68" s="146"/>
      <c r="C68" s="147"/>
      <c r="D68" s="148"/>
      <c r="E68" s="148"/>
      <c r="F68" s="176"/>
      <c r="G68" s="146"/>
      <c r="H68" s="148"/>
      <c r="I68" s="148"/>
      <c r="J68" s="148"/>
      <c r="K68" s="148"/>
      <c r="M68" s="174"/>
      <c r="N68" s="149"/>
      <c r="O68" s="189"/>
      <c r="P68" s="189"/>
      <c r="Q68" s="189"/>
      <c r="R68" s="164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89"/>
      <c r="AJ68" s="165"/>
      <c r="AK68" s="165"/>
      <c r="AL68" s="165"/>
      <c r="AM68" s="173"/>
      <c r="AN68" s="173"/>
      <c r="AO68" s="173"/>
      <c r="AP68" s="173"/>
      <c r="AQ68" s="150"/>
      <c r="AR68" s="151"/>
      <c r="AS68" s="152"/>
      <c r="AT68" s="152"/>
      <c r="AU68" s="152"/>
      <c r="AV68" s="74"/>
    </row>
    <row r="69" spans="2:48" ht="20.100000000000001" customHeight="1">
      <c r="B69" s="146"/>
      <c r="C69" s="147"/>
      <c r="D69" s="148"/>
      <c r="E69" s="148"/>
      <c r="F69" s="176"/>
      <c r="G69" s="146"/>
      <c r="H69" s="148"/>
      <c r="I69" s="148"/>
      <c r="J69" s="148"/>
      <c r="K69" s="148"/>
      <c r="M69" s="174"/>
      <c r="N69" s="149"/>
      <c r="O69" s="189"/>
      <c r="P69" s="189"/>
      <c r="Q69" s="189"/>
      <c r="R69" s="164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89"/>
      <c r="AJ69" s="165"/>
      <c r="AK69" s="165"/>
      <c r="AL69" s="165"/>
      <c r="AM69" s="173"/>
      <c r="AN69" s="173"/>
      <c r="AO69" s="173"/>
      <c r="AP69" s="173"/>
      <c r="AQ69" s="150"/>
      <c r="AR69" s="151"/>
      <c r="AS69" s="152"/>
      <c r="AT69" s="152"/>
      <c r="AU69" s="152"/>
      <c r="AV69" s="74"/>
    </row>
    <row r="70" spans="2:48" ht="20.100000000000001" customHeight="1">
      <c r="B70" s="146"/>
      <c r="C70" s="147"/>
      <c r="D70" s="148"/>
      <c r="E70" s="148"/>
      <c r="F70" s="176"/>
      <c r="G70" s="146"/>
      <c r="H70" s="148"/>
      <c r="I70" s="148"/>
      <c r="J70" s="148"/>
      <c r="K70" s="148"/>
      <c r="M70" s="174"/>
      <c r="N70" s="149"/>
      <c r="O70" s="189"/>
      <c r="P70" s="189"/>
      <c r="Q70" s="189"/>
      <c r="R70" s="164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89"/>
      <c r="AJ70" s="165"/>
      <c r="AK70" s="165"/>
      <c r="AL70" s="165"/>
      <c r="AM70" s="173"/>
      <c r="AN70" s="173"/>
      <c r="AO70" s="173"/>
      <c r="AP70" s="173"/>
      <c r="AQ70" s="150"/>
      <c r="AR70" s="151"/>
      <c r="AS70" s="152"/>
      <c r="AT70" s="152"/>
      <c r="AU70" s="152"/>
      <c r="AV70" s="74"/>
    </row>
    <row r="71" spans="2:48" ht="20.100000000000001" customHeight="1">
      <c r="B71" s="146"/>
      <c r="C71" s="147"/>
      <c r="D71" s="148"/>
      <c r="E71" s="148"/>
      <c r="F71" s="176"/>
      <c r="G71" s="146"/>
      <c r="H71" s="148"/>
      <c r="I71" s="148"/>
      <c r="J71" s="148"/>
      <c r="K71" s="148"/>
      <c r="M71" s="174"/>
      <c r="N71" s="149"/>
      <c r="O71" s="189"/>
      <c r="P71" s="189"/>
      <c r="Q71" s="189"/>
      <c r="R71" s="164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89"/>
      <c r="AJ71" s="165"/>
      <c r="AK71" s="165"/>
      <c r="AL71" s="165"/>
      <c r="AM71" s="173"/>
      <c r="AN71" s="173"/>
      <c r="AO71" s="173"/>
      <c r="AP71" s="173"/>
      <c r="AQ71" s="150"/>
      <c r="AR71" s="151"/>
      <c r="AS71" s="152"/>
      <c r="AT71" s="152"/>
      <c r="AU71" s="152"/>
      <c r="AV71" s="74"/>
    </row>
    <row r="72" spans="2:48" ht="20.100000000000001" customHeight="1">
      <c r="B72" s="146"/>
      <c r="C72" s="147"/>
      <c r="D72" s="148"/>
      <c r="E72" s="148"/>
      <c r="F72" s="176"/>
      <c r="G72" s="146"/>
      <c r="H72" s="148"/>
      <c r="I72" s="148"/>
      <c r="J72" s="148"/>
      <c r="K72" s="148"/>
      <c r="M72" s="174"/>
      <c r="N72" s="149"/>
      <c r="O72" s="189"/>
      <c r="P72" s="189"/>
      <c r="Q72" s="189"/>
      <c r="R72" s="164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89"/>
      <c r="AJ72" s="165"/>
      <c r="AK72" s="165"/>
      <c r="AL72" s="165"/>
      <c r="AM72" s="173"/>
      <c r="AN72" s="173"/>
      <c r="AO72" s="173"/>
      <c r="AP72" s="173"/>
      <c r="AQ72" s="150"/>
      <c r="AR72" s="151"/>
      <c r="AS72" s="152"/>
      <c r="AT72" s="152"/>
      <c r="AU72" s="152"/>
      <c r="AV72" s="74"/>
    </row>
    <row r="73" spans="2:48" ht="20.100000000000001" customHeight="1">
      <c r="B73" s="146"/>
      <c r="C73" s="147"/>
      <c r="D73" s="148"/>
      <c r="E73" s="148"/>
      <c r="F73" s="176"/>
      <c r="G73" s="146"/>
      <c r="H73" s="148"/>
      <c r="I73" s="148"/>
      <c r="J73" s="148"/>
      <c r="K73" s="148"/>
      <c r="M73" s="174"/>
      <c r="N73" s="149"/>
      <c r="O73" s="189"/>
      <c r="P73" s="189"/>
      <c r="Q73" s="189"/>
      <c r="R73" s="164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89"/>
      <c r="AJ73" s="165"/>
      <c r="AK73" s="165"/>
      <c r="AL73" s="165"/>
      <c r="AM73" s="173"/>
      <c r="AN73" s="173"/>
      <c r="AO73" s="173"/>
      <c r="AP73" s="173"/>
      <c r="AQ73" s="150"/>
      <c r="AR73" s="151"/>
      <c r="AS73" s="152"/>
      <c r="AT73" s="152"/>
      <c r="AU73" s="152"/>
      <c r="AV73" s="74"/>
    </row>
    <row r="74" spans="2:48" ht="20.100000000000001" customHeight="1">
      <c r="B74" s="146"/>
      <c r="C74" s="147"/>
      <c r="D74" s="148"/>
      <c r="E74" s="148"/>
      <c r="F74" s="176"/>
      <c r="G74" s="146"/>
      <c r="H74" s="148"/>
      <c r="I74" s="148"/>
      <c r="J74" s="148"/>
      <c r="K74" s="148"/>
      <c r="M74" s="174"/>
      <c r="N74" s="149"/>
      <c r="O74" s="189"/>
      <c r="P74" s="189"/>
      <c r="Q74" s="189"/>
      <c r="R74" s="164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89"/>
      <c r="AJ74" s="165"/>
      <c r="AK74" s="165"/>
      <c r="AL74" s="165"/>
      <c r="AM74" s="173"/>
      <c r="AN74" s="173"/>
      <c r="AO74" s="173"/>
      <c r="AP74" s="173"/>
      <c r="AQ74" s="150"/>
      <c r="AR74" s="151"/>
      <c r="AS74" s="152"/>
      <c r="AT74" s="152"/>
      <c r="AU74" s="152"/>
      <c r="AV74" s="74"/>
    </row>
    <row r="75" spans="2:48" ht="20.100000000000001" customHeight="1">
      <c r="B75" s="146"/>
      <c r="C75" s="147"/>
      <c r="D75" s="148"/>
      <c r="E75" s="148"/>
      <c r="F75" s="176"/>
      <c r="G75" s="146"/>
      <c r="H75" s="148"/>
      <c r="I75" s="148"/>
      <c r="J75" s="148"/>
      <c r="K75" s="148"/>
      <c r="M75" s="174"/>
      <c r="N75" s="149"/>
      <c r="O75" s="189"/>
      <c r="P75" s="189"/>
      <c r="Q75" s="189"/>
      <c r="R75" s="164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89"/>
      <c r="AJ75" s="165"/>
      <c r="AK75" s="165"/>
      <c r="AL75" s="165"/>
      <c r="AM75" s="173"/>
      <c r="AN75" s="173"/>
      <c r="AO75" s="173"/>
      <c r="AP75" s="173"/>
      <c r="AQ75" s="150"/>
      <c r="AR75" s="151"/>
      <c r="AS75" s="152"/>
      <c r="AT75" s="152"/>
      <c r="AU75" s="152"/>
      <c r="AV75" s="74"/>
    </row>
    <row r="76" spans="2:48" ht="20.100000000000001" customHeight="1">
      <c r="B76" s="146"/>
      <c r="C76" s="147"/>
      <c r="D76" s="148"/>
      <c r="E76" s="148"/>
      <c r="F76" s="176"/>
      <c r="G76" s="146"/>
      <c r="H76" s="148"/>
      <c r="I76" s="148"/>
      <c r="J76" s="148"/>
      <c r="K76" s="148"/>
      <c r="M76" s="174"/>
      <c r="N76" s="149"/>
      <c r="O76" s="189"/>
      <c r="P76" s="189"/>
      <c r="Q76" s="189"/>
      <c r="R76" s="164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89"/>
      <c r="AJ76" s="165"/>
      <c r="AK76" s="165"/>
      <c r="AL76" s="165"/>
      <c r="AM76" s="173"/>
      <c r="AN76" s="173"/>
      <c r="AO76" s="173"/>
      <c r="AP76" s="173"/>
      <c r="AQ76" s="150"/>
      <c r="AR76" s="151"/>
      <c r="AS76" s="152"/>
      <c r="AT76" s="152"/>
      <c r="AU76" s="152"/>
      <c r="AV76" s="74"/>
    </row>
    <row r="77" spans="2:48" ht="20.100000000000001" customHeight="1">
      <c r="B77" s="146"/>
      <c r="C77" s="147"/>
      <c r="D77" s="148"/>
      <c r="E77" s="148"/>
      <c r="F77" s="176"/>
      <c r="G77" s="146"/>
      <c r="H77" s="148"/>
      <c r="I77" s="148"/>
      <c r="J77" s="148"/>
      <c r="K77" s="148"/>
      <c r="M77" s="174"/>
      <c r="N77" s="149"/>
      <c r="O77" s="189"/>
      <c r="P77" s="189"/>
      <c r="Q77" s="189"/>
      <c r="R77" s="164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89"/>
      <c r="AJ77" s="165"/>
      <c r="AK77" s="165"/>
      <c r="AL77" s="165"/>
      <c r="AM77" s="173"/>
      <c r="AN77" s="173"/>
      <c r="AO77" s="173"/>
      <c r="AP77" s="173"/>
      <c r="AQ77" s="150"/>
      <c r="AR77" s="151"/>
      <c r="AS77" s="152"/>
      <c r="AT77" s="152"/>
      <c r="AU77" s="152"/>
      <c r="AV77" s="74"/>
    </row>
    <row r="78" spans="2:48" ht="20.100000000000001" customHeight="1">
      <c r="B78" s="146"/>
      <c r="C78" s="147"/>
      <c r="D78" s="148"/>
      <c r="E78" s="148"/>
      <c r="F78" s="176"/>
      <c r="G78" s="146"/>
      <c r="H78" s="148"/>
      <c r="I78" s="148"/>
      <c r="J78" s="148"/>
      <c r="K78" s="148"/>
      <c r="M78" s="174"/>
      <c r="N78" s="149"/>
      <c r="O78" s="189"/>
      <c r="P78" s="189"/>
      <c r="Q78" s="189"/>
      <c r="R78" s="164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89"/>
      <c r="AJ78" s="165"/>
      <c r="AK78" s="165"/>
      <c r="AL78" s="165"/>
      <c r="AM78" s="173"/>
      <c r="AN78" s="173"/>
      <c r="AO78" s="173"/>
      <c r="AP78" s="173"/>
      <c r="AQ78" s="150"/>
      <c r="AR78" s="151"/>
      <c r="AS78" s="152"/>
      <c r="AT78" s="152"/>
      <c r="AU78" s="152"/>
      <c r="AV78" s="74"/>
    </row>
    <row r="79" spans="2:48" ht="20.100000000000001" customHeight="1">
      <c r="B79" s="146"/>
      <c r="C79" s="147"/>
      <c r="D79" s="148"/>
      <c r="E79" s="148"/>
      <c r="F79" s="176"/>
      <c r="G79" s="146"/>
      <c r="H79" s="148"/>
      <c r="I79" s="148"/>
      <c r="J79" s="148"/>
      <c r="K79" s="148"/>
      <c r="M79" s="174"/>
      <c r="N79" s="149"/>
      <c r="O79" s="189"/>
      <c r="P79" s="189"/>
      <c r="Q79" s="189"/>
      <c r="R79" s="164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89"/>
      <c r="AJ79" s="165"/>
      <c r="AK79" s="165"/>
      <c r="AL79" s="165"/>
      <c r="AM79" s="173"/>
      <c r="AN79" s="173"/>
      <c r="AO79" s="173"/>
      <c r="AP79" s="173"/>
      <c r="AQ79" s="150"/>
      <c r="AR79" s="151"/>
      <c r="AS79" s="152"/>
      <c r="AT79" s="152"/>
      <c r="AU79" s="152"/>
      <c r="AV79" s="74"/>
    </row>
    <row r="80" spans="2:48" ht="20.100000000000001" customHeight="1">
      <c r="B80" s="146"/>
      <c r="C80" s="147"/>
      <c r="D80" s="148"/>
      <c r="E80" s="148"/>
      <c r="F80" s="176"/>
      <c r="G80" s="146"/>
      <c r="H80" s="148"/>
      <c r="I80" s="148"/>
      <c r="J80" s="148"/>
      <c r="K80" s="148"/>
      <c r="M80" s="174"/>
      <c r="N80" s="149"/>
      <c r="O80" s="189"/>
      <c r="P80" s="189"/>
      <c r="Q80" s="189"/>
      <c r="R80" s="164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89"/>
      <c r="AJ80" s="165"/>
      <c r="AK80" s="165"/>
      <c r="AL80" s="165"/>
      <c r="AM80" s="173"/>
      <c r="AN80" s="173"/>
      <c r="AO80" s="173"/>
      <c r="AP80" s="173"/>
      <c r="AQ80" s="150"/>
      <c r="AR80" s="151"/>
      <c r="AS80" s="152"/>
      <c r="AT80" s="152"/>
      <c r="AU80" s="152"/>
      <c r="AV80" s="74"/>
    </row>
    <row r="81" spans="2:48" ht="20.100000000000001" customHeight="1">
      <c r="B81" s="146"/>
      <c r="C81" s="147"/>
      <c r="D81" s="148"/>
      <c r="E81" s="148"/>
      <c r="F81" s="176"/>
      <c r="G81" s="146"/>
      <c r="H81" s="148"/>
      <c r="I81" s="148"/>
      <c r="J81" s="148"/>
      <c r="K81" s="148"/>
      <c r="M81" s="174"/>
      <c r="N81" s="149"/>
      <c r="O81" s="189"/>
      <c r="P81" s="189"/>
      <c r="Q81" s="189"/>
      <c r="R81" s="164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89"/>
      <c r="AJ81" s="165"/>
      <c r="AK81" s="165"/>
      <c r="AL81" s="165"/>
      <c r="AM81" s="173"/>
      <c r="AN81" s="173"/>
      <c r="AO81" s="173"/>
      <c r="AP81" s="173"/>
      <c r="AQ81" s="150"/>
      <c r="AR81" s="151"/>
      <c r="AS81" s="152"/>
      <c r="AT81" s="152"/>
      <c r="AU81" s="152"/>
      <c r="AV81" s="74"/>
    </row>
    <row r="82" spans="2:48" ht="20.100000000000001" customHeight="1">
      <c r="B82" s="146"/>
      <c r="C82" s="147"/>
      <c r="D82" s="148"/>
      <c r="E82" s="148"/>
      <c r="F82" s="176"/>
      <c r="G82" s="146"/>
      <c r="H82" s="148"/>
      <c r="I82" s="148"/>
      <c r="J82" s="148"/>
      <c r="K82" s="148"/>
      <c r="M82" s="174"/>
      <c r="N82" s="149"/>
      <c r="O82" s="189"/>
      <c r="P82" s="189"/>
      <c r="Q82" s="189"/>
      <c r="R82" s="164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89"/>
      <c r="AJ82" s="165"/>
      <c r="AK82" s="165"/>
      <c r="AL82" s="165"/>
      <c r="AM82" s="173"/>
      <c r="AN82" s="173"/>
      <c r="AO82" s="173"/>
      <c r="AP82" s="173"/>
      <c r="AQ82" s="150"/>
      <c r="AR82" s="151"/>
      <c r="AS82" s="152"/>
      <c r="AT82" s="152"/>
      <c r="AU82" s="152"/>
      <c r="AV82" s="74"/>
    </row>
    <row r="83" spans="2:48" ht="20.100000000000001" customHeight="1">
      <c r="B83" s="146"/>
      <c r="C83" s="147"/>
      <c r="D83" s="148"/>
      <c r="E83" s="148"/>
      <c r="F83" s="176"/>
      <c r="G83" s="146"/>
      <c r="H83" s="148"/>
      <c r="I83" s="148"/>
      <c r="J83" s="148"/>
      <c r="K83" s="148"/>
      <c r="M83" s="174"/>
      <c r="N83" s="149"/>
      <c r="O83" s="189"/>
      <c r="P83" s="189"/>
      <c r="Q83" s="189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89"/>
      <c r="AJ83" s="165"/>
      <c r="AK83" s="165"/>
      <c r="AL83" s="165"/>
      <c r="AM83" s="173"/>
      <c r="AN83" s="173"/>
      <c r="AO83" s="173"/>
      <c r="AP83" s="173"/>
      <c r="AQ83" s="150"/>
      <c r="AR83" s="151"/>
      <c r="AS83" s="152"/>
      <c r="AT83" s="152"/>
      <c r="AU83" s="152"/>
      <c r="AV83" s="74"/>
    </row>
    <row r="84" spans="2:48" ht="20.100000000000001" customHeight="1">
      <c r="B84" s="146"/>
      <c r="C84" s="147"/>
      <c r="D84" s="148"/>
      <c r="E84" s="148"/>
      <c r="F84" s="176"/>
      <c r="G84" s="146"/>
      <c r="H84" s="148"/>
      <c r="I84" s="148"/>
      <c r="J84" s="148"/>
      <c r="K84" s="148"/>
      <c r="M84" s="174"/>
      <c r="N84" s="149"/>
      <c r="O84" s="189"/>
      <c r="P84" s="189"/>
      <c r="Q84" s="189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89"/>
      <c r="AJ84" s="165"/>
      <c r="AK84" s="165"/>
      <c r="AL84" s="165"/>
      <c r="AM84" s="173"/>
      <c r="AN84" s="173"/>
      <c r="AO84" s="173"/>
      <c r="AP84" s="173"/>
      <c r="AQ84" s="150"/>
      <c r="AR84" s="151"/>
      <c r="AS84" s="152"/>
      <c r="AT84" s="152"/>
      <c r="AU84" s="152"/>
      <c r="AV84" s="74"/>
    </row>
    <row r="85" spans="2:48" ht="20.100000000000001" customHeight="1">
      <c r="B85" s="146"/>
      <c r="C85" s="147"/>
      <c r="D85" s="148"/>
      <c r="E85" s="148"/>
      <c r="F85" s="176"/>
      <c r="G85" s="146"/>
      <c r="H85" s="148"/>
      <c r="I85" s="148"/>
      <c r="J85" s="148"/>
      <c r="K85" s="148"/>
      <c r="M85" s="174"/>
      <c r="N85" s="149"/>
      <c r="O85" s="189"/>
      <c r="P85" s="189"/>
      <c r="Q85" s="189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89"/>
      <c r="AJ85" s="165"/>
      <c r="AK85" s="165"/>
      <c r="AL85" s="165"/>
      <c r="AM85" s="173"/>
      <c r="AN85" s="173"/>
      <c r="AO85" s="173"/>
      <c r="AP85" s="173"/>
      <c r="AQ85" s="150"/>
      <c r="AR85" s="151"/>
      <c r="AS85" s="152"/>
      <c r="AT85" s="152"/>
      <c r="AU85" s="152"/>
      <c r="AV85" s="74"/>
    </row>
    <row r="86" spans="2:48" ht="20.100000000000001" customHeight="1">
      <c r="B86" s="146"/>
      <c r="C86" s="147"/>
      <c r="D86" s="148"/>
      <c r="E86" s="148"/>
      <c r="F86" s="176"/>
      <c r="G86" s="146"/>
      <c r="H86" s="148"/>
      <c r="I86" s="148"/>
      <c r="J86" s="148"/>
      <c r="K86" s="148"/>
      <c r="M86" s="174"/>
      <c r="N86" s="149"/>
      <c r="O86" s="189"/>
      <c r="P86" s="189"/>
      <c r="Q86" s="189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89"/>
      <c r="AJ86" s="165"/>
      <c r="AK86" s="165"/>
      <c r="AL86" s="165"/>
      <c r="AM86" s="173"/>
      <c r="AN86" s="173"/>
      <c r="AO86" s="173"/>
      <c r="AP86" s="173"/>
      <c r="AQ86" s="150"/>
      <c r="AR86" s="151"/>
      <c r="AS86" s="152"/>
      <c r="AT86" s="152"/>
      <c r="AU86" s="152"/>
      <c r="AV86" s="74"/>
    </row>
    <row r="87" spans="2:48" ht="20.100000000000001" customHeight="1">
      <c r="B87" s="146"/>
      <c r="C87" s="147"/>
      <c r="D87" s="148"/>
      <c r="E87" s="148"/>
      <c r="F87" s="176"/>
      <c r="G87" s="146"/>
      <c r="H87" s="148"/>
      <c r="I87" s="148"/>
      <c r="J87" s="148"/>
      <c r="K87" s="148"/>
      <c r="M87" s="174"/>
      <c r="N87" s="149"/>
      <c r="O87" s="189"/>
      <c r="P87" s="189"/>
      <c r="Q87" s="189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89"/>
      <c r="AJ87" s="165"/>
      <c r="AK87" s="165"/>
      <c r="AL87" s="165"/>
      <c r="AM87" s="173"/>
      <c r="AN87" s="173"/>
      <c r="AO87" s="173"/>
      <c r="AP87" s="173"/>
      <c r="AQ87" s="150"/>
      <c r="AR87" s="151"/>
      <c r="AS87" s="152"/>
      <c r="AT87" s="152"/>
      <c r="AU87" s="152"/>
      <c r="AV87" s="74"/>
    </row>
    <row r="88" spans="2:48" ht="20.100000000000001" customHeight="1">
      <c r="B88" s="146"/>
      <c r="C88" s="147"/>
      <c r="D88" s="148"/>
      <c r="E88" s="148"/>
      <c r="F88" s="176"/>
      <c r="G88" s="146"/>
      <c r="H88" s="148"/>
      <c r="I88" s="148"/>
      <c r="J88" s="148"/>
      <c r="K88" s="148"/>
      <c r="M88" s="174"/>
      <c r="N88" s="149"/>
      <c r="O88" s="189"/>
      <c r="P88" s="189"/>
      <c r="Q88" s="189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89"/>
      <c r="AJ88" s="165"/>
      <c r="AK88" s="165"/>
      <c r="AL88" s="165"/>
      <c r="AM88" s="173"/>
      <c r="AN88" s="173"/>
      <c r="AO88" s="173"/>
      <c r="AP88" s="173"/>
      <c r="AQ88" s="150"/>
      <c r="AR88" s="151"/>
      <c r="AS88" s="152"/>
      <c r="AT88" s="152"/>
      <c r="AU88" s="152"/>
      <c r="AV88" s="74"/>
    </row>
    <row r="89" spans="2:48" ht="20.100000000000001" customHeight="1">
      <c r="B89" s="146"/>
      <c r="C89" s="147"/>
      <c r="D89" s="148"/>
      <c r="E89" s="148"/>
      <c r="F89" s="176"/>
      <c r="G89" s="146"/>
      <c r="H89" s="148"/>
      <c r="I89" s="148"/>
      <c r="J89" s="148"/>
      <c r="K89" s="148"/>
      <c r="M89" s="174"/>
      <c r="N89" s="149"/>
      <c r="O89" s="189"/>
      <c r="P89" s="189"/>
      <c r="Q89" s="189"/>
      <c r="R89" s="164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89"/>
      <c r="AJ89" s="165"/>
      <c r="AK89" s="165"/>
      <c r="AL89" s="165"/>
      <c r="AM89" s="173"/>
      <c r="AN89" s="173"/>
      <c r="AO89" s="173"/>
      <c r="AP89" s="173"/>
      <c r="AQ89" s="150"/>
      <c r="AR89" s="151"/>
      <c r="AS89" s="152"/>
      <c r="AT89" s="152"/>
      <c r="AU89" s="152"/>
      <c r="AV89" s="74"/>
    </row>
    <row r="90" spans="2:48" ht="20.100000000000001" customHeight="1">
      <c r="B90" s="146"/>
      <c r="C90" s="147"/>
      <c r="D90" s="148"/>
      <c r="E90" s="148"/>
      <c r="F90" s="176"/>
      <c r="G90" s="146"/>
      <c r="H90" s="148"/>
      <c r="I90" s="148"/>
      <c r="J90" s="148"/>
      <c r="K90" s="148"/>
      <c r="M90" s="174"/>
      <c r="N90" s="149"/>
      <c r="O90" s="189"/>
      <c r="P90" s="189"/>
      <c r="Q90" s="189"/>
      <c r="R90" s="164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89"/>
      <c r="AJ90" s="165"/>
      <c r="AK90" s="165"/>
      <c r="AL90" s="165"/>
      <c r="AM90" s="173"/>
      <c r="AN90" s="173"/>
      <c r="AO90" s="173"/>
      <c r="AP90" s="173"/>
      <c r="AQ90" s="150"/>
      <c r="AR90" s="151"/>
      <c r="AS90" s="152"/>
      <c r="AT90" s="152"/>
      <c r="AU90" s="152"/>
      <c r="AV90" s="74"/>
    </row>
    <row r="91" spans="2:48" ht="20.100000000000001" customHeight="1">
      <c r="B91" s="146"/>
      <c r="C91" s="147"/>
      <c r="D91" s="148"/>
      <c r="E91" s="148"/>
      <c r="F91" s="176"/>
      <c r="G91" s="146"/>
      <c r="H91" s="148"/>
      <c r="I91" s="148"/>
      <c r="J91" s="148"/>
      <c r="K91" s="148"/>
      <c r="M91" s="174"/>
      <c r="N91" s="149"/>
      <c r="O91" s="189"/>
      <c r="P91" s="189"/>
      <c r="Q91" s="189"/>
      <c r="R91" s="164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89"/>
      <c r="AJ91" s="165"/>
      <c r="AK91" s="165"/>
      <c r="AL91" s="165"/>
      <c r="AM91" s="173"/>
      <c r="AN91" s="173"/>
      <c r="AO91" s="173"/>
      <c r="AP91" s="173"/>
      <c r="AQ91" s="150"/>
      <c r="AR91" s="151"/>
      <c r="AS91" s="152"/>
      <c r="AT91" s="152"/>
      <c r="AU91" s="152"/>
      <c r="AV91" s="74"/>
    </row>
    <row r="92" spans="2:48" ht="20.100000000000001" customHeight="1">
      <c r="B92" s="146"/>
      <c r="C92" s="147"/>
      <c r="D92" s="148"/>
      <c r="E92" s="148"/>
      <c r="F92" s="176"/>
      <c r="G92" s="146"/>
      <c r="H92" s="148"/>
      <c r="I92" s="148"/>
      <c r="J92" s="148"/>
      <c r="K92" s="148"/>
      <c r="M92" s="174"/>
      <c r="N92" s="149"/>
      <c r="O92" s="189"/>
      <c r="P92" s="189"/>
      <c r="Q92" s="189"/>
      <c r="R92" s="164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89"/>
      <c r="AJ92" s="165"/>
      <c r="AK92" s="165"/>
      <c r="AL92" s="165"/>
      <c r="AM92" s="173"/>
      <c r="AN92" s="173"/>
      <c r="AO92" s="173"/>
      <c r="AP92" s="173"/>
      <c r="AQ92" s="150"/>
      <c r="AR92" s="151"/>
      <c r="AS92" s="152"/>
      <c r="AT92" s="152"/>
      <c r="AU92" s="152"/>
      <c r="AV92" s="74"/>
    </row>
    <row r="93" spans="2:48" ht="20.100000000000001" customHeight="1">
      <c r="B93" s="146"/>
      <c r="C93" s="147"/>
      <c r="D93" s="148"/>
      <c r="E93" s="148"/>
      <c r="F93" s="176"/>
      <c r="G93" s="146"/>
      <c r="H93" s="148"/>
      <c r="I93" s="148"/>
      <c r="J93" s="148"/>
      <c r="K93" s="148"/>
      <c r="M93" s="174"/>
      <c r="N93" s="149"/>
      <c r="O93" s="189"/>
      <c r="P93" s="189"/>
      <c r="Q93" s="189"/>
      <c r="R93" s="164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89"/>
      <c r="AJ93" s="165"/>
      <c r="AK93" s="165"/>
      <c r="AL93" s="165"/>
      <c r="AM93" s="173"/>
      <c r="AN93" s="173"/>
      <c r="AO93" s="173"/>
      <c r="AP93" s="173"/>
      <c r="AQ93" s="150"/>
      <c r="AR93" s="151"/>
      <c r="AS93" s="152"/>
      <c r="AT93" s="152"/>
      <c r="AU93" s="152"/>
      <c r="AV93" s="74"/>
    </row>
    <row r="94" spans="2:48" ht="20.100000000000001" customHeight="1">
      <c r="B94" s="146"/>
      <c r="C94" s="147"/>
      <c r="D94" s="148"/>
      <c r="E94" s="148"/>
      <c r="F94" s="176"/>
      <c r="G94" s="146"/>
      <c r="H94" s="148"/>
      <c r="I94" s="148"/>
      <c r="J94" s="148"/>
      <c r="K94" s="148"/>
      <c r="M94" s="174"/>
      <c r="N94" s="149"/>
      <c r="O94" s="189"/>
      <c r="P94" s="189"/>
      <c r="Q94" s="189"/>
      <c r="R94" s="164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89"/>
      <c r="AJ94" s="165"/>
      <c r="AK94" s="165"/>
      <c r="AL94" s="165"/>
      <c r="AM94" s="173"/>
      <c r="AN94" s="173"/>
      <c r="AO94" s="173"/>
      <c r="AP94" s="173"/>
      <c r="AQ94" s="150"/>
      <c r="AR94" s="151"/>
      <c r="AS94" s="152"/>
      <c r="AT94" s="152"/>
      <c r="AU94" s="152"/>
      <c r="AV94" s="74"/>
    </row>
    <row r="95" spans="2:48" ht="20.100000000000001" customHeight="1">
      <c r="B95" s="146"/>
      <c r="C95" s="147"/>
      <c r="D95" s="148"/>
      <c r="E95" s="148"/>
      <c r="F95" s="176"/>
      <c r="G95" s="146"/>
      <c r="H95" s="148"/>
      <c r="I95" s="148"/>
      <c r="J95" s="148"/>
      <c r="K95" s="148"/>
      <c r="M95" s="174"/>
      <c r="N95" s="149"/>
      <c r="O95" s="189"/>
      <c r="P95" s="189"/>
      <c r="Q95" s="189"/>
      <c r="R95" s="164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89"/>
      <c r="AJ95" s="165"/>
      <c r="AK95" s="165"/>
      <c r="AL95" s="165"/>
      <c r="AM95" s="173"/>
      <c r="AN95" s="173"/>
      <c r="AO95" s="173"/>
      <c r="AP95" s="173"/>
      <c r="AQ95" s="150"/>
      <c r="AR95" s="151"/>
      <c r="AS95" s="152"/>
      <c r="AT95" s="152"/>
      <c r="AU95" s="152"/>
      <c r="AV95" s="74"/>
    </row>
    <row r="96" spans="2:48" ht="20.100000000000001" customHeight="1">
      <c r="B96" s="146"/>
      <c r="C96" s="147"/>
      <c r="D96" s="148"/>
      <c r="E96" s="148"/>
      <c r="F96" s="176"/>
      <c r="G96" s="146"/>
      <c r="H96" s="148"/>
      <c r="I96" s="148"/>
      <c r="J96" s="148"/>
      <c r="K96" s="148"/>
      <c r="M96" s="174"/>
      <c r="N96" s="149"/>
      <c r="O96" s="189"/>
      <c r="P96" s="189"/>
      <c r="Q96" s="189"/>
      <c r="R96" s="164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89"/>
      <c r="AJ96" s="165"/>
      <c r="AK96" s="165"/>
      <c r="AL96" s="165"/>
      <c r="AM96" s="173"/>
      <c r="AN96" s="173"/>
      <c r="AO96" s="173"/>
      <c r="AP96" s="173"/>
      <c r="AQ96" s="150"/>
      <c r="AR96" s="151"/>
      <c r="AS96" s="152"/>
      <c r="AT96" s="152"/>
      <c r="AU96" s="152"/>
      <c r="AV96" s="74"/>
    </row>
    <row r="97" spans="2:48" ht="20.100000000000001" customHeight="1">
      <c r="B97" s="146"/>
      <c r="C97" s="147"/>
      <c r="D97" s="148"/>
      <c r="E97" s="148"/>
      <c r="F97" s="176"/>
      <c r="G97" s="146"/>
      <c r="H97" s="148"/>
      <c r="I97" s="148"/>
      <c r="J97" s="148"/>
      <c r="K97" s="148"/>
      <c r="M97" s="174"/>
      <c r="N97" s="149"/>
      <c r="O97" s="189"/>
      <c r="P97" s="189"/>
      <c r="Q97" s="189"/>
      <c r="R97" s="164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189"/>
      <c r="AJ97" s="165"/>
      <c r="AK97" s="165"/>
      <c r="AL97" s="165"/>
      <c r="AM97" s="173"/>
      <c r="AN97" s="173"/>
      <c r="AO97" s="173"/>
      <c r="AP97" s="173"/>
      <c r="AQ97" s="150"/>
      <c r="AR97" s="151"/>
      <c r="AS97" s="152"/>
      <c r="AT97" s="152"/>
      <c r="AU97" s="152"/>
      <c r="AV97" s="74"/>
    </row>
    <row r="98" spans="2:48" ht="20.100000000000001" customHeight="1">
      <c r="B98" s="146"/>
      <c r="C98" s="147"/>
      <c r="D98" s="148"/>
      <c r="E98" s="148"/>
      <c r="F98" s="176"/>
      <c r="G98" s="146"/>
      <c r="H98" s="148"/>
      <c r="I98" s="148"/>
      <c r="J98" s="148"/>
      <c r="K98" s="148"/>
      <c r="M98" s="174"/>
      <c r="N98" s="149"/>
      <c r="O98" s="189"/>
      <c r="P98" s="189"/>
      <c r="Q98" s="189"/>
      <c r="R98" s="164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89"/>
      <c r="AJ98" s="165"/>
      <c r="AK98" s="165"/>
      <c r="AL98" s="165"/>
      <c r="AM98" s="173"/>
      <c r="AN98" s="173"/>
      <c r="AO98" s="173"/>
      <c r="AP98" s="173"/>
      <c r="AQ98" s="150"/>
      <c r="AR98" s="151"/>
      <c r="AS98" s="152"/>
      <c r="AT98" s="152"/>
      <c r="AU98" s="152"/>
      <c r="AV98" s="74"/>
    </row>
    <row r="99" spans="2:48" ht="20.100000000000001" customHeight="1">
      <c r="B99" s="146"/>
      <c r="C99" s="147"/>
      <c r="D99" s="148"/>
      <c r="E99" s="148"/>
      <c r="F99" s="176"/>
      <c r="G99" s="146"/>
      <c r="H99" s="148"/>
      <c r="I99" s="148"/>
      <c r="J99" s="148"/>
      <c r="K99" s="148"/>
      <c r="M99" s="174"/>
      <c r="N99" s="149"/>
      <c r="O99" s="189"/>
      <c r="P99" s="189"/>
      <c r="Q99" s="189"/>
      <c r="R99" s="164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  <c r="AI99" s="189"/>
      <c r="AJ99" s="165"/>
      <c r="AK99" s="165"/>
      <c r="AL99" s="165"/>
      <c r="AM99" s="173"/>
      <c r="AN99" s="173"/>
      <c r="AO99" s="173"/>
      <c r="AP99" s="173"/>
      <c r="AQ99" s="150"/>
      <c r="AR99" s="151"/>
      <c r="AS99" s="152"/>
      <c r="AT99" s="152"/>
      <c r="AU99" s="152"/>
      <c r="AV99" s="74"/>
    </row>
    <row r="100" spans="2:48" ht="20.100000000000001" customHeight="1">
      <c r="B100" s="146"/>
      <c r="C100" s="147"/>
      <c r="D100" s="148"/>
      <c r="E100" s="148"/>
      <c r="F100" s="176"/>
      <c r="G100" s="146"/>
      <c r="H100" s="148"/>
      <c r="I100" s="148"/>
      <c r="J100" s="148"/>
      <c r="K100" s="148"/>
      <c r="M100" s="174"/>
      <c r="N100" s="149"/>
      <c r="O100" s="189"/>
      <c r="P100" s="189"/>
      <c r="Q100" s="189"/>
      <c r="R100" s="164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89"/>
      <c r="AJ100" s="165"/>
      <c r="AK100" s="165"/>
      <c r="AL100" s="165"/>
      <c r="AM100" s="173"/>
      <c r="AN100" s="173"/>
      <c r="AO100" s="173"/>
      <c r="AP100" s="173"/>
      <c r="AQ100" s="150"/>
      <c r="AR100" s="151"/>
      <c r="AS100" s="152"/>
      <c r="AT100" s="152"/>
      <c r="AU100" s="152"/>
      <c r="AV100" s="74"/>
    </row>
    <row r="101" spans="2:48" ht="20.100000000000001" customHeight="1">
      <c r="B101" s="146"/>
      <c r="C101" s="147"/>
      <c r="D101" s="148"/>
      <c r="E101" s="148"/>
      <c r="F101" s="176"/>
      <c r="G101" s="146"/>
      <c r="H101" s="148"/>
      <c r="I101" s="148"/>
      <c r="J101" s="148"/>
      <c r="K101" s="148"/>
      <c r="M101" s="174"/>
      <c r="N101" s="149"/>
      <c r="O101" s="189"/>
      <c r="P101" s="189"/>
      <c r="Q101" s="189"/>
      <c r="R101" s="164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  <c r="AE101" s="165"/>
      <c r="AF101" s="165"/>
      <c r="AG101" s="165"/>
      <c r="AH101" s="165"/>
      <c r="AI101" s="189"/>
      <c r="AJ101" s="165"/>
      <c r="AK101" s="165"/>
      <c r="AL101" s="165"/>
      <c r="AM101" s="173"/>
      <c r="AN101" s="173"/>
      <c r="AO101" s="173"/>
      <c r="AP101" s="173"/>
      <c r="AQ101" s="150"/>
      <c r="AR101" s="151"/>
      <c r="AS101" s="152"/>
      <c r="AT101" s="152"/>
      <c r="AU101" s="152"/>
      <c r="AV101" s="74"/>
    </row>
  </sheetData>
  <autoFilter ref="A4:AZ4" xr:uid="{00000000-0009-0000-0000-000003000000}"/>
  <sortState ref="M6:Q6">
    <sortCondition ref="O6" customList="Jul,Aug,Sep,Oct,Nov,Dec,Jan,Feb,Mar,Apr,May,Jun"/>
  </sortState>
  <mergeCells count="5">
    <mergeCell ref="B3:E3"/>
    <mergeCell ref="F3:K3"/>
    <mergeCell ref="V3:X3"/>
    <mergeCell ref="AL3:AP3"/>
    <mergeCell ref="AR3:AU3"/>
  </mergeCells>
  <dataValidations count="5">
    <dataValidation type="decimal" errorStyle="warning" operator="greaterThanOrEqual" allowBlank="1" showInputMessage="1" showErrorMessage="1" error="The value entered should be a number and greater than 0." sqref="AA7" xr:uid="{00000000-0002-0000-0300-000000000000}">
      <formula1>0</formula1>
    </dataValidation>
    <dataValidation type="list" allowBlank="1" showInputMessage="1" showErrorMessage="1" sqref="U5:U101" xr:uid="{00000000-0002-0000-0300-000001000000}">
      <formula1>Industry</formula1>
    </dataValidation>
    <dataValidation type="list" allowBlank="1" showInputMessage="1" showErrorMessage="1" sqref="AK5:AK101" xr:uid="{00000000-0002-0000-0300-000002000000}">
      <formula1>ptype</formula1>
    </dataValidation>
    <dataValidation type="list" allowBlank="1" showInputMessage="1" showErrorMessage="1" sqref="R5:R101" xr:uid="{00000000-0002-0000-0300-000003000000}">
      <formula1>crossSelling</formula1>
    </dataValidation>
    <dataValidation type="list" allowBlank="1" showInputMessage="1" showErrorMessage="1" sqref="AQ5:AQ101" xr:uid="{00000000-0002-0000-0300-000004000000}">
      <formula1>reason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/>
  <dimension ref="A1:D19"/>
  <sheetViews>
    <sheetView workbookViewId="0">
      <selection activeCell="E7" sqref="E7"/>
    </sheetView>
  </sheetViews>
  <sheetFormatPr defaultColWidth="11" defaultRowHeight="15.75"/>
  <cols>
    <col min="2" max="2" width="42.75" customWidth="1"/>
  </cols>
  <sheetData>
    <row r="1" spans="1:4">
      <c r="B1" s="185" t="s">
        <v>184</v>
      </c>
      <c r="C1" s="185" t="s">
        <v>41</v>
      </c>
      <c r="D1" s="185" t="s">
        <v>185</v>
      </c>
    </row>
    <row r="2" spans="1:4">
      <c r="A2" s="185" t="s">
        <v>91</v>
      </c>
      <c r="B2" s="48" t="s">
        <v>61</v>
      </c>
      <c r="C2" s="196" t="s">
        <v>146</v>
      </c>
      <c r="D2" s="197" t="s">
        <v>144</v>
      </c>
    </row>
    <row r="3" spans="1:4">
      <c r="A3" s="185" t="s">
        <v>92</v>
      </c>
      <c r="B3" s="42" t="s">
        <v>62</v>
      </c>
      <c r="C3" s="196" t="s">
        <v>147</v>
      </c>
      <c r="D3" s="197" t="s">
        <v>145</v>
      </c>
    </row>
    <row r="4" spans="1:4">
      <c r="B4" s="42" t="s">
        <v>63</v>
      </c>
      <c r="C4" s="196" t="s">
        <v>148</v>
      </c>
    </row>
    <row r="5" spans="1:4">
      <c r="B5" s="42" t="s">
        <v>64</v>
      </c>
      <c r="C5" s="196" t="s">
        <v>149</v>
      </c>
    </row>
    <row r="6" spans="1:4">
      <c r="B6" s="45" t="s">
        <v>65</v>
      </c>
      <c r="C6" s="196" t="s">
        <v>150</v>
      </c>
    </row>
    <row r="7" spans="1:4">
      <c r="B7" s="45" t="s">
        <v>66</v>
      </c>
      <c r="C7" s="196" t="s">
        <v>151</v>
      </c>
    </row>
    <row r="8" spans="1:4">
      <c r="B8" s="45" t="s">
        <v>67</v>
      </c>
      <c r="C8" s="196" t="s">
        <v>152</v>
      </c>
    </row>
    <row r="9" spans="1:4">
      <c r="B9" s="46" t="s">
        <v>68</v>
      </c>
      <c r="C9" s="196" t="s">
        <v>153</v>
      </c>
    </row>
    <row r="10" spans="1:4">
      <c r="B10" s="46" t="s">
        <v>69</v>
      </c>
      <c r="C10" s="196" t="s">
        <v>154</v>
      </c>
    </row>
    <row r="11" spans="1:4">
      <c r="B11" s="46" t="s">
        <v>70</v>
      </c>
      <c r="C11" s="196" t="s">
        <v>155</v>
      </c>
    </row>
    <row r="12" spans="1:4">
      <c r="B12" s="47" t="s">
        <v>71</v>
      </c>
      <c r="C12" s="196" t="s">
        <v>156</v>
      </c>
    </row>
    <row r="13" spans="1:4">
      <c r="B13" s="48" t="s">
        <v>72</v>
      </c>
      <c r="C13" s="196" t="s">
        <v>157</v>
      </c>
    </row>
    <row r="14" spans="1:4">
      <c r="B14" s="49" t="s">
        <v>73</v>
      </c>
      <c r="C14" s="196" t="s">
        <v>158</v>
      </c>
    </row>
    <row r="15" spans="1:4">
      <c r="B15" s="49" t="s">
        <v>74</v>
      </c>
      <c r="C15" s="196" t="s">
        <v>159</v>
      </c>
    </row>
    <row r="16" spans="1:4">
      <c r="B16" s="50" t="s">
        <v>75</v>
      </c>
      <c r="C16" s="196" t="s">
        <v>160</v>
      </c>
    </row>
    <row r="17" spans="2:3">
      <c r="B17" s="50" t="s">
        <v>76</v>
      </c>
      <c r="C17" s="196" t="s">
        <v>161</v>
      </c>
    </row>
    <row r="18" spans="2:3">
      <c r="B18" s="51" t="s">
        <v>77</v>
      </c>
    </row>
    <row r="19" spans="2:3">
      <c r="B19" s="51" t="s">
        <v>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Quick Tips</vt:lpstr>
      <vt:lpstr>3. RFQ Charts</vt:lpstr>
      <vt:lpstr>2. YTD RFQ &amp; Awarded (Summary)</vt:lpstr>
      <vt:lpstr>1. YTD RFQ &amp; Awarded</vt:lpstr>
      <vt:lpstr>_DropDownList</vt:lpstr>
      <vt:lpstr>crossSelling</vt:lpstr>
      <vt:lpstr>Industry</vt:lpstr>
      <vt:lpstr>ptype</vt:lpstr>
      <vt:lpstr>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swemon</dc:creator>
  <cp:lastModifiedBy>User</cp:lastModifiedBy>
  <dcterms:created xsi:type="dcterms:W3CDTF">2015-09-28T03:31:20Z</dcterms:created>
  <dcterms:modified xsi:type="dcterms:W3CDTF">2018-02-20T08:08:05Z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