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DieseArbeitsmappe" defaultThemeVersion="124226"/>
  <mc:AlternateContent xmlns:mc="http://schemas.openxmlformats.org/markup-compatibility/2006">
    <mc:Choice Requires="x15">
      <x15ac:absPath xmlns:x15ac="http://schemas.microsoft.com/office/spreadsheetml/2010/11/ac" url="C:\Users\User\git\devops\operations\dev\amtek_1708\excels\"/>
    </mc:Choice>
  </mc:AlternateContent>
  <bookViews>
    <workbookView xWindow="9840" yWindow="2580" windowWidth="7245" windowHeight="5340" tabRatio="869" firstSheet="13" activeTab="13" xr2:uid="{00000000-000D-0000-FFFF-FFFF00000000}"/>
  </bookViews>
  <sheets>
    <sheet name="_PlatingProcess" sheetId="85" state="hidden" r:id="rId1"/>
    <sheet name="_MetalPartSubproc" sheetId="91" state="hidden" r:id="rId2"/>
    <sheet name="_AssemblyProcess" sheetId="93" state="hidden" r:id="rId3"/>
    <sheet name="_AssInspection" sheetId="94" state="hidden" r:id="rId4"/>
    <sheet name="_MoldInspection" sheetId="89" state="hidden" r:id="rId5"/>
    <sheet name="_MetalPartStamping" sheetId="90" state="hidden" r:id="rId6"/>
    <sheet name="_PlatingArea" sheetId="86" state="hidden" r:id="rId7"/>
    <sheet name="_Assembly" sheetId="92" state="hidden" r:id="rId8"/>
    <sheet name="_Mold" sheetId="83" state="hidden" r:id="rId9"/>
    <sheet name="_MasterData" sheetId="11" state="hidden" r:id="rId10"/>
    <sheet name="_MetalPart" sheetId="88" state="hidden" r:id="rId11"/>
    <sheet name="_Skive" sheetId="73" state="hidden" r:id="rId12"/>
    <sheet name="_DynamicSheetData" sheetId="14" state="hidden" r:id="rId13"/>
    <sheet name="BOM" sheetId="4" r:id="rId14"/>
    <sheet name="Skive" sheetId="71" r:id="rId15"/>
    <sheet name="Plating" sheetId="74" r:id="rId16"/>
    <sheet name="Mold" sheetId="82" r:id="rId17"/>
    <sheet name="MetalPart" sheetId="81" r:id="rId18"/>
    <sheet name="Assembly" sheetId="87" r:id="rId19"/>
  </sheets>
  <definedNames>
    <definedName name="apmc">_MasterData!$N$155:$N$159</definedName>
    <definedName name="mc">_MasterData!$E$140:$E$144</definedName>
    <definedName name="platingProcessmc">_MasterData!$K$150:$K$154</definedName>
    <definedName name="pms">_MasterData!$H$145:$H$149</definedName>
    <definedName name="product">BOM!$B$45:$B$63</definedName>
    <definedName name="rate">_MasterData!$B$135:$B$139</definedName>
  </definedNames>
  <calcPr calcId="171027" forceFullCalc="1"/>
  <fileRecoveryPr autoRecover="0"/>
</workbook>
</file>

<file path=xl/calcChain.xml><?xml version="1.0" encoding="utf-8"?>
<calcChain xmlns="http://schemas.openxmlformats.org/spreadsheetml/2006/main">
  <c r="K55" i="82" l="1"/>
  <c r="L55" i="82" s="1"/>
  <c r="K56" i="82"/>
  <c r="L56" i="82" s="1"/>
  <c r="K57" i="82"/>
  <c r="L57" i="82" s="1"/>
  <c r="K59" i="82"/>
  <c r="L59" i="82" s="1"/>
  <c r="L54" i="82"/>
  <c r="M56" i="82" l="1"/>
  <c r="M55" i="82"/>
  <c r="M57" i="82"/>
  <c r="A67" i="87"/>
  <c r="A66" i="87"/>
  <c r="A63" i="87"/>
  <c r="A62" i="87"/>
  <c r="A59" i="87"/>
  <c r="A58" i="87"/>
  <c r="A48" i="87"/>
  <c r="A47" i="87"/>
  <c r="A43" i="87"/>
  <c r="A42" i="87"/>
  <c r="A38" i="87"/>
  <c r="A37" i="87"/>
  <c r="A32" i="87"/>
  <c r="A33" i="87"/>
  <c r="F25" i="81"/>
  <c r="G61" i="87" l="1"/>
  <c r="F61" i="87"/>
  <c r="E61" i="87"/>
  <c r="C91" i="81"/>
  <c r="D91" i="81"/>
  <c r="E91" i="81"/>
  <c r="F91" i="81"/>
  <c r="G91" i="81"/>
  <c r="H91" i="81"/>
  <c r="I91" i="81"/>
  <c r="B91" i="81"/>
  <c r="AA37" i="81" l="1"/>
  <c r="C78" i="82" l="1"/>
  <c r="D78" i="82"/>
  <c r="E78" i="82"/>
  <c r="F78" i="82"/>
  <c r="G78" i="82"/>
  <c r="H78" i="82"/>
  <c r="I78" i="82"/>
  <c r="B85" i="87" l="1"/>
  <c r="B87" i="87" s="1"/>
  <c r="G45" i="87"/>
  <c r="F45" i="87"/>
  <c r="E45" i="87"/>
  <c r="G40" i="87"/>
  <c r="F40" i="87"/>
  <c r="E40" i="87"/>
  <c r="G35" i="87"/>
  <c r="F35" i="87"/>
  <c r="E35" i="87"/>
  <c r="H11" i="87"/>
  <c r="AA42" i="81" l="1"/>
  <c r="AA40" i="81"/>
  <c r="AA39" i="81"/>
  <c r="AA38" i="81"/>
  <c r="B98" i="81" l="1"/>
  <c r="L31" i="74" l="1"/>
  <c r="B45" i="87" l="1"/>
  <c r="B40" i="87"/>
  <c r="B35" i="87"/>
  <c r="D40" i="87"/>
  <c r="D35" i="87"/>
  <c r="D45" i="87"/>
  <c r="C45" i="87" l="1"/>
  <c r="C40" i="87"/>
  <c r="C35" i="87"/>
  <c r="B85" i="82" l="1"/>
  <c r="B87" i="82" s="1"/>
  <c r="K61" i="82"/>
  <c r="L61" i="82" s="1"/>
  <c r="K60" i="82"/>
  <c r="L60" i="82" s="1"/>
  <c r="K58" i="82"/>
  <c r="L58" i="82" s="1"/>
  <c r="B14" i="82"/>
  <c r="M61" i="82" l="1"/>
  <c r="M60" i="82"/>
  <c r="M59" i="82"/>
  <c r="M58" i="82"/>
  <c r="L50" i="82"/>
  <c r="L52" i="82"/>
  <c r="L51" i="82"/>
  <c r="L53" i="82"/>
  <c r="M54" i="82" s="1"/>
  <c r="K62" i="82"/>
  <c r="M52" i="82" l="1"/>
  <c r="M51" i="82"/>
  <c r="M53" i="82"/>
  <c r="L62" i="82"/>
  <c r="M62" i="82" l="1"/>
  <c r="B20" i="71" l="1"/>
  <c r="B22" i="71" s="1"/>
  <c r="E16" i="71"/>
  <c r="B21" i="71" s="1"/>
  <c r="E13" i="71"/>
  <c r="E14" i="71" s="1"/>
  <c r="B23" i="71" s="1"/>
  <c r="B24" i="7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uthor>
  </authors>
  <commentList>
    <comment ref="B24" authorId="0" shapeId="0" xr:uid="{00000000-0006-0000-0300-000001000000}">
      <text>
        <r>
          <rPr>
            <b/>
            <sz val="9"/>
            <color indexed="81"/>
            <rFont val="Tahoma"/>
            <family val="2"/>
          </rPr>
          <t>YYS: Final Skiving process cost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Nilar</author>
  </authors>
  <commentList>
    <comment ref="I18" authorId="0" shapeId="0" xr:uid="{1B81922B-F3A2-4EB6-80C3-33443D2AB883}">
      <text>
        <r>
          <rPr>
            <b/>
            <sz val="9"/>
            <color indexed="81"/>
            <rFont val="Tahoma"/>
            <family val="2"/>
          </rPr>
          <t>Nilar:</t>
        </r>
        <r>
          <rPr>
            <sz val="9"/>
            <color indexed="81"/>
            <rFont val="Tahoma"/>
            <family val="2"/>
          </rPr>
          <t xml:space="preserve">
zihao needs to add
</t>
        </r>
      </text>
    </comment>
  </commentList>
</comments>
</file>

<file path=xl/sharedStrings.xml><?xml version="1.0" encoding="utf-8"?>
<sst xmlns="http://schemas.openxmlformats.org/spreadsheetml/2006/main" count="2270" uniqueCount="1539">
  <si>
    <t>&lt;/jx:forEach&gt;</t>
  </si>
  <si>
    <t>PART NAME</t>
  </si>
  <si>
    <t>VENDOR</t>
  </si>
  <si>
    <t>N</t>
  </si>
  <si>
    <t>START METADATA</t>
  </si>
  <si>
    <t>Datatype</t>
  </si>
  <si>
    <t>END METADATA</t>
  </si>
  <si>
    <t>Y</t>
  </si>
  <si>
    <t>string</t>
  </si>
  <si>
    <t>PART NUMBER</t>
  </si>
  <si>
    <t>int</t>
  </si>
  <si>
    <t>ID</t>
  </si>
  <si>
    <t>LINE ITEM</t>
  </si>
  <si>
    <t>QUANTITY</t>
  </si>
  <si>
    <t>http://www.inmindcomputing.com/application/products/products-implementation.owl#PurchasedPartSubMaterial//</t>
  </si>
  <si>
    <t>type</t>
  </si>
  <si>
    <t>${config.id}</t>
  </si>
  <si>
    <t>${rate.label}</t>
  </si>
  <si>
    <t>!--hide</t>
  </si>
  <si>
    <t>${rate.ID}</t>
  </si>
  <si>
    <t>${mc.label}</t>
  </si>
  <si>
    <t>${mc.ID}</t>
  </si>
  <si>
    <t>--select--</t>
  </si>
  <si>
    <t/>
  </si>
  <si>
    <t>&lt;Empty&gt;</t>
  </si>
  <si>
    <t>&lt;jx:forEach items="${quote.includesSalesItem}" var="config"&gt;</t>
  </si>
  <si>
    <t>${config.includesConfigItem.partPartName}</t>
  </si>
  <si>
    <t>${config.includesItemHeaderPriceItem.itemHeaderQuantity}</t>
  </si>
  <si>
    <t>http://www.inmindcomputing.com/application/application-schema.owl#includesItemHeaderPriceItem=http://www.inmindcomputing.com/application/application-schema.owl#itemHeaderQuantity//</t>
  </si>
  <si>
    <t>http://www.inmindcomputing.com/application/application-schema.owl#includesConfigItem=http://www.inmindcomputing.com/application/products/products-schema.owl#partPartNumber//</t>
  </si>
  <si>
    <t>http://www.inmindcomputing.com/application/application-schema.owl#includesConfigItem=http://www.inmindcomputing.com/application/products/products-schema.owl#partPartName//</t>
  </si>
  <si>
    <t>START MASTERDATA</t>
  </si>
  <si>
    <t>END MASTERDATA</t>
  </si>
  <si>
    <t>In-house</t>
  </si>
  <si>
    <t>Outsourced</t>
  </si>
  <si>
    <t>${config.includesConfigItem.secondaryProcessInHouse}</t>
  </si>
  <si>
    <t>CATEGORY</t>
  </si>
  <si>
    <t>Bonderizing</t>
  </si>
  <si>
    <t>Degreasing</t>
  </si>
  <si>
    <t>Heat Treatment</t>
  </si>
  <si>
    <t>Others</t>
  </si>
  <si>
    <t>Plating</t>
  </si>
  <si>
    <t>Powder Coating</t>
  </si>
  <si>
    <t>Silk Screening/Pad Printing</t>
  </si>
  <si>
    <t>Spray Painting</t>
  </si>
  <si>
    <t>Tumbling</t>
  </si>
  <si>
    <t>PROCESS TYPE</t>
  </si>
  <si>
    <t>${config.includesConfigItem.secondaryProcessCategory}</t>
  </si>
  <si>
    <t>PURCHASE ITEM</t>
  </si>
  <si>
    <t>APPOINTED VENDOR</t>
  </si>
  <si>
    <t>Customer AVL</t>
  </si>
  <si>
    <t>None</t>
  </si>
  <si>
    <t>${config.includesConfigItem.purchasePartAppointedVendor}</t>
  </si>
  <si>
    <t>${config.includesConfigItem.mrbNonMFGSource}</t>
  </si>
  <si>
    <t>PART MATERIAL</t>
  </si>
  <si>
    <t>${config.includesConfigItem.purchasePartMaterial}</t>
  </si>
  <si>
    <t>&lt;jx:forEach items='${quote.range("www.inmindcomputing.com/application/products/products-schema-process.owl#hasMSURate")}' var="rate"&gt;</t>
  </si>
  <si>
    <t>Subcon</t>
  </si>
  <si>
    <t>http://www.inmindcomputing.com/application/products/products-implementation.owl#Subcon//</t>
  </si>
  <si>
    <t>SUBCON PROCESS</t>
  </si>
  <si>
    <t>Stamping WS</t>
  </si>
  <si>
    <t>Amtek AVL</t>
  </si>
  <si>
    <t>http://www.inmindcomputing.com/platform/platform-schema.owl#objectName//</t>
  </si>
  <si>
    <t>${"!--&gt;" + config.countMatches(config.salesItemPosition, ".") + "!" + config.isProduct.objectName}</t>
  </si>
  <si>
    <t>${config.objectName}</t>
  </si>
  <si>
    <t>Purchase Item</t>
  </si>
  <si>
    <t>Material Type</t>
  </si>
  <si>
    <t>Packaging</t>
  </si>
  <si>
    <t>${quote.usesPerson.personFirstName + " " + quote.usesPerson.personLastName}</t>
  </si>
  <si>
    <t>PRODUCT TYPE</t>
  </si>
  <si>
    <t>http://www.inmindcomputing.com/application/products/products-implementation.owl#Packaging//</t>
  </si>
  <si>
    <t>&lt;jx:if test="${empty(quote.usesPerson)}"&gt;</t>
  </si>
  <si>
    <t>&lt;/jx:if&gt;</t>
  </si>
  <si>
    <t>&lt;jx:if test="${!empty(quote.usesPerson)}"&gt;</t>
  </si>
  <si>
    <t>&lt;jx:forEach items="${quote.value("www.inmindcomputing.com/application/application-schema-ext.owl#zhasPlant","www.inmindcomputing.com/application/products/products-schema-knowledgebase.owl#includesWorkStation")}" var="mc"&gt;</t>
  </si>
  <si>
    <t>Cold Forging WS</t>
  </si>
  <si>
    <t>Acid Pickling</t>
  </si>
  <si>
    <t>Al Anodizing</t>
  </si>
  <si>
    <t>Alu Heat Treatment</t>
  </si>
  <si>
    <t>Annealing</t>
  </si>
  <si>
    <t>Anti Rust Oil</t>
  </si>
  <si>
    <t>Carbon Nitriding</t>
  </si>
  <si>
    <t>Case Hardening</t>
  </si>
  <si>
    <t>Dacromet(Zn,Cr)</t>
  </si>
  <si>
    <t>Inspection Surf(w/ G)</t>
  </si>
  <si>
    <t>Inspection Surf(w/o G)</t>
  </si>
  <si>
    <t>Magnetic Annealing</t>
  </si>
  <si>
    <t>Ni-[RP]</t>
  </si>
  <si>
    <t>Quenching</t>
  </si>
  <si>
    <t>Sand Blast</t>
  </si>
  <si>
    <t>Tempering</t>
  </si>
  <si>
    <t>Tumbling/Wash</t>
  </si>
  <si>
    <t>Ultrasonic Cleaning</t>
  </si>
  <si>
    <t>Vaccuum HT</t>
  </si>
  <si>
    <t>Zn (Yz, Cl)-[BP]</t>
  </si>
  <si>
    <t>Zn (Yz, Cl)-[RP]</t>
  </si>
  <si>
    <t>ZnNi-[BP]</t>
  </si>
  <si>
    <t>ZnNi-[RP]</t>
  </si>
  <si>
    <t>EMCS Assembly</t>
  </si>
  <si>
    <t>EMCS Plastic Molding</t>
  </si>
  <si>
    <t>EMCS Skiving Process</t>
  </si>
  <si>
    <t>http://www.inmindcomputing.com/application/products/products-implementation.owl#EMCSAssembly//</t>
  </si>
  <si>
    <t>http://www.inmindcomputing.com/application/products/products-implementation.owl#EMCSAssemblyProcess//</t>
  </si>
  <si>
    <t>http://www.inmindcomputing.com/application/products/products-implementation.owl#EMCSPlasticMolding//</t>
  </si>
  <si>
    <t>http://www.inmindcomputing.com/application/products/products-implementation.owl#EMCSMetalPart//</t>
  </si>
  <si>
    <t>http://www.inmindcomputing.com/application/products/products-implementation.owl#PlatingProcess//</t>
  </si>
  <si>
    <t>http://www.inmindcomputing.com/application/products/products-implementation.owl#PlatingArea//</t>
  </si>
  <si>
    <t>http://www.inmindcomputing.com/application/products/products-implementation.owl#EMCSInspection//</t>
  </si>
  <si>
    <t>Quotation  Sheet 
Skiving porcess</t>
    <phoneticPr fontId="1" type="noConversion"/>
  </si>
  <si>
    <t>Customer Name</t>
    <phoneticPr fontId="1" type="noConversion"/>
  </si>
  <si>
    <t>Quoted Date:</t>
    <phoneticPr fontId="1" type="noConversion"/>
  </si>
  <si>
    <t>Part Number</t>
    <phoneticPr fontId="1" type="noConversion"/>
  </si>
  <si>
    <t>Quoted By:</t>
    <phoneticPr fontId="1" type="noConversion"/>
  </si>
  <si>
    <t>Process rule</t>
    <phoneticPr fontId="1" type="noConversion"/>
  </si>
  <si>
    <t>SKIVE</t>
    <phoneticPr fontId="1" type="noConversion"/>
  </si>
  <si>
    <t>Checked By:</t>
    <phoneticPr fontId="1" type="noConversion"/>
  </si>
  <si>
    <t>M/minute</t>
    <phoneticPr fontId="1" type="noConversion"/>
  </si>
  <si>
    <r>
      <t>Thickness(mm)-</t>
    </r>
    <r>
      <rPr>
        <sz val="11"/>
        <rFont val="宋体"/>
        <charset val="134"/>
      </rPr>
      <t>材料厚度</t>
    </r>
  </si>
  <si>
    <t>Efficiency %</t>
    <phoneticPr fontId="1" type="noConversion"/>
  </si>
  <si>
    <t>Skive Thickness(mm)</t>
    <phoneticPr fontId="1" type="noConversion"/>
  </si>
  <si>
    <t>Skive Times-刮料次数</t>
    <phoneticPr fontId="1" type="noConversion"/>
  </si>
  <si>
    <r>
      <t>Mat'l Width(mm)-</t>
    </r>
    <r>
      <rPr>
        <sz val="11"/>
        <rFont val="宋体"/>
        <charset val="134"/>
      </rPr>
      <t>材料宽度</t>
    </r>
  </si>
  <si>
    <r>
      <t>Skive width(mm)-</t>
    </r>
    <r>
      <rPr>
        <sz val="11"/>
        <rFont val="宋体"/>
        <charset val="134"/>
      </rPr>
      <t>刮料宽度</t>
    </r>
  </si>
  <si>
    <t>Skive area%</t>
    <phoneticPr fontId="1" type="noConversion"/>
  </si>
  <si>
    <r>
      <t>Density(g/cc)</t>
    </r>
    <r>
      <rPr>
        <sz val="11"/>
        <rFont val="宋体"/>
        <charset val="134"/>
      </rPr>
      <t>：</t>
    </r>
  </si>
  <si>
    <t>Scrap %</t>
    <phoneticPr fontId="1" type="noConversion"/>
  </si>
  <si>
    <t xml:space="preserve">Wastage % </t>
    <phoneticPr fontId="1" type="noConversion"/>
  </si>
  <si>
    <r>
      <t>刮料</t>
    </r>
    <r>
      <rPr>
        <b/>
        <sz val="11"/>
        <color indexed="10"/>
        <rFont val="宋体"/>
        <charset val="134"/>
      </rPr>
      <t>工序</t>
    </r>
    <r>
      <rPr>
        <b/>
        <sz val="11"/>
        <rFont val="宋体"/>
        <charset val="134"/>
      </rPr>
      <t>报价</t>
    </r>
  </si>
  <si>
    <t>Capacity kg/H</t>
    <phoneticPr fontId="1" type="noConversion"/>
  </si>
  <si>
    <t>Cost/HR YIELD</t>
  </si>
  <si>
    <r>
      <t xml:space="preserve">Mat'l lost cost  </t>
    </r>
    <r>
      <rPr>
        <sz val="11"/>
        <rFont val="Times New Roman"/>
        <family val="1"/>
      </rPr>
      <t>/kg</t>
    </r>
  </si>
  <si>
    <r>
      <t xml:space="preserve">Skiving cost </t>
    </r>
    <r>
      <rPr>
        <sz val="11"/>
        <rFont val="Times New Roman"/>
        <family val="1"/>
      </rPr>
      <t>/kg</t>
    </r>
  </si>
  <si>
    <r>
      <t xml:space="preserve">Scrap Cost </t>
    </r>
    <r>
      <rPr>
        <sz val="11"/>
        <color indexed="10"/>
        <rFont val="Times New Roman"/>
        <family val="1"/>
      </rPr>
      <t>/kg</t>
    </r>
  </si>
  <si>
    <t xml:space="preserve">Skive process Cost /kg </t>
  </si>
  <si>
    <t>Mat'l cost /kg</t>
  </si>
  <si>
    <t>Scrap Cost /kg</t>
  </si>
  <si>
    <t>${quote.quoteContainedBy.objectName}</t>
  </si>
  <si>
    <t>BOID</t>
  </si>
  <si>
    <t>Type</t>
  </si>
  <si>
    <t>Part Name</t>
  </si>
  <si>
    <t>Part Number</t>
  </si>
  <si>
    <t>decimal</t>
  </si>
  <si>
    <t>http://www.inmindcomputing.com/application/products/products-implementation.owl#MetalStamping//</t>
  </si>
  <si>
    <t>http://www.inmindcomputing.com/application/products/products-schema.owl#partPartName//</t>
  </si>
  <si>
    <t>http://www.inmindcomputing.com/application/products/products-schema.owl#partPartNumber//</t>
  </si>
  <si>
    <t>http://www.inmindcomputing.com/application/products/products-schema.owl#emcsSkivingProcessMaterialType//</t>
  </si>
  <si>
    <t>http://www.inmindcomputing.com/application/products/products-schema.owl#emcsSkivingProcessThickness//</t>
  </si>
  <si>
    <t>http://www.inmindcomputing.com/application/products/products-schema.owl#emcsSkivingProcessSkiveThickness//</t>
  </si>
  <si>
    <t>http://www.inmindcomputing.com/application/products/products-schema.owl#emcsSkivingProcessMatlWidth//</t>
  </si>
  <si>
    <t>http://www.inmindcomputing.com/application/products/products-schema.owl#emcsSkivingProcessSkiveWidth//</t>
  </si>
  <si>
    <t>http://www.inmindcomputing.com/application/products/products-schema.owl#emcsSkivingProcessMaterialCost//</t>
  </si>
  <si>
    <t>http://www.inmindcomputing.com/application/products/products-schema.owl#emcsSkivingProcessWastage//</t>
  </si>
  <si>
    <t>http://www.inmindcomputing.com/application/products/products-schema.owl#emcsSkivingProcessMinute//</t>
  </si>
  <si>
    <t>http://www.inmindcomputing.com/application/products/products-schema.owl#emcsSkivingProcessEfficiency//</t>
  </si>
  <si>
    <t>http://www.inmindcomputing.com/application/products/products-schema.owl#emcsSkivingProcessSkivTimes//</t>
  </si>
  <si>
    <t>http://www.inmindcomputing.com/application/products/products-schema.owl#emcsSkivingProcessCostPerHrYield//</t>
  </si>
  <si>
    <t>&lt;jx:forEach items="${quote.includesConfigItem}" var="skiveConfig" varStatus="skiveStatus" select="${skiveConfig.type.contains("SkivingProcess") }"&gt;</t>
  </si>
  <si>
    <t>${skiveConfig.id}</t>
  </si>
  <si>
    <t>${skiveConfig.type}</t>
  </si>
  <si>
    <t>${"=T('Skive" + (skiveStatus.index+1) + "'!$C$5)"}</t>
  </si>
  <si>
    <t>${"=T('Skive" + (skiveStatus.index+1) + "'!$F$5)"}</t>
  </si>
  <si>
    <t>&lt;jx:forEach items="${quote.includesConfigItem}" var="$Skive" varStatus="skiveStatus" select="${$Skive.type.endsWith("SkivingProcess")}" templateSheetName="Skive" sheetPrefix="Skive" sheetName="${skiveStatus.index + 1}"&gt;</t>
  </si>
  <si>
    <t>${Skive.emcsSkivingProcessMaterialType}</t>
  </si>
  <si>
    <t>${Skive.emcsSkivingProcessMinute}</t>
  </si>
  <si>
    <t>${Skive.emcsSkivingProcessThickness}</t>
  </si>
  <si>
    <t>${Skive.emcsSkivingProcessEfficiency/100}</t>
  </si>
  <si>
    <t>${Skive.emcsSkivingProcessSkiveThickness}</t>
  </si>
  <si>
    <t>${Skive.emcsSkivingProcessSkivTimes}</t>
  </si>
  <si>
    <t>${Skive.emcsSkivingProcessMatlWidth}</t>
  </si>
  <si>
    <t>${Skive.emcsSkivingProcessCostPerHrYield}</t>
  </si>
  <si>
    <t>${Skive.emcsSkivingProcessSkiveWidth}</t>
  </si>
  <si>
    <t>${Skive.emcsSkivingProcessDensity}</t>
  </si>
  <si>
    <t>${Skive.emcsSkivingProcessMaterialCost}</t>
  </si>
  <si>
    <t>${Skive.emcsSkivingProcessWastage/100}</t>
  </si>
  <si>
    <t>${quote.containsCreator.includesPerson.objectName}</t>
  </si>
  <si>
    <t>${quote.objectDateOfCreation}</t>
  </si>
  <si>
    <t>${"=T('Skive" + (skiveStatus.index+1) + "'!$B$9)"}</t>
  </si>
  <si>
    <t>${"='Skive" + (skiveStatus.index+1) + "'!$B$10" + '&amp;""'}</t>
  </si>
  <si>
    <t>${"='Skive" + (skiveStatus.index+1) + "'!$B$11" + '&amp;""'}</t>
  </si>
  <si>
    <t>${"='Skive" + (skiveStatus.index+1) + "'!$B$12" + '&amp;""'}</t>
  </si>
  <si>
    <t>${"='Skive" + (skiveStatus.index+1) + "'!$B$13" + '&amp;""'}</t>
  </si>
  <si>
    <t>${"='Skive" + (skiveStatus.index+1) + "'!$B$15" + '&amp;""'}</t>
  </si>
  <si>
    <t>${"='Skive" + (skiveStatus.index+1) + "'!$B$16 * 100"}</t>
  </si>
  <si>
    <t>${"='Skive" + (skiveStatus.index+1) + "'!$E$9" + '&amp;""'}</t>
  </si>
  <si>
    <t xml:space="preserve">${"='Skive" + (skiveStatus.index+1) + "'!$E$10 * 100"}
</t>
  </si>
  <si>
    <t>${"='Skive" + (skiveStatus.index+1) + "'!$E$11" + '&amp;""'}</t>
  </si>
  <si>
    <t>${"='Skive" + (skiveStatus.index+1) + "'!$E$12" + '&amp;""'}</t>
  </si>
  <si>
    <t>EMCS MetalPart</t>
  </si>
  <si>
    <t>SkivingProcess</t>
  </si>
  <si>
    <t>${Skive.emcsSkivingProcessScrapCostPerKg}</t>
  </si>
  <si>
    <t>PlatingProcess</t>
  </si>
  <si>
    <t>EMCS Plating Area</t>
  </si>
  <si>
    <t>EMCS Plating Process</t>
  </si>
  <si>
    <t>Quoted By:</t>
    <phoneticPr fontId="1" type="noConversion"/>
  </si>
  <si>
    <t>Checked By:</t>
    <phoneticPr fontId="1" type="noConversion"/>
  </si>
  <si>
    <t>&lt;jx:forEach items="${quote.includesConfigItem}" var="$Plating" varStatus="platingStatus" select="${$Plating.type.endsWith("PlatingProcess")}" templateSheetName="Plating" sheetPrefix="Plating" sheetName="${platingStatus.index + 1}" &gt;</t>
  </si>
  <si>
    <t>Quoted Date:</t>
    <phoneticPr fontId="1" type="noConversion"/>
  </si>
  <si>
    <t>Mat'l L/T weeks</t>
    <phoneticPr fontId="1" type="noConversion"/>
  </si>
  <si>
    <t>Second/time</t>
    <phoneticPr fontId="1" type="noConversion"/>
  </si>
  <si>
    <t>Efficiency %</t>
    <phoneticPr fontId="1" type="noConversion"/>
  </si>
  <si>
    <t>Mat'l MOQ tons</t>
    <phoneticPr fontId="1" type="noConversion"/>
  </si>
  <si>
    <t>Total Run Time in Hrs</t>
    <phoneticPr fontId="1" type="noConversion"/>
  </si>
  <si>
    <t xml:space="preserve">Markup Subtotal </t>
    <phoneticPr fontId="1" type="noConversion"/>
  </si>
  <si>
    <t>Molding tool cost</t>
    <phoneticPr fontId="1" type="noConversion"/>
  </si>
  <si>
    <t>Mold structure</t>
    <phoneticPr fontId="1" type="noConversion"/>
  </si>
  <si>
    <t>Hot runner Cost</t>
    <phoneticPr fontId="1" type="noConversion"/>
  </si>
  <si>
    <t>Tool(Die&amp;section) cost</t>
    <phoneticPr fontId="1" type="noConversion"/>
  </si>
  <si>
    <t>Kistler pressure sensing</t>
    <phoneticPr fontId="1" type="noConversion"/>
  </si>
  <si>
    <t>Assy &amp; Try-out</t>
    <phoneticPr fontId="1" type="noConversion"/>
  </si>
  <si>
    <t>Other Cost</t>
    <phoneticPr fontId="1" type="noConversion"/>
  </si>
  <si>
    <t>Total Tooling Price:</t>
    <phoneticPr fontId="1" type="noConversion"/>
  </si>
  <si>
    <t>Simplymold 8-10 W</t>
    <phoneticPr fontId="1" type="noConversion"/>
  </si>
  <si>
    <t>Insertmold 8-10 W</t>
    <phoneticPr fontId="1" type="noConversion"/>
  </si>
  <si>
    <t>Oversertmold 8-10 W</t>
    <phoneticPr fontId="1" type="noConversion"/>
  </si>
  <si>
    <t>Injectmold 6-8 W</t>
    <phoneticPr fontId="1" type="noConversion"/>
  </si>
  <si>
    <t>Difficult mold 12-16 W</t>
    <phoneticPr fontId="1" type="noConversion"/>
  </si>
  <si>
    <t>${Mold.emcsPlasticMoldingMaterialType}</t>
  </si>
  <si>
    <t>Internal Cost Keeping Work Sheet
Molding Process[plating based on Sn/Ni]</t>
    <phoneticPr fontId="1" type="noConversion"/>
  </si>
  <si>
    <t xml:space="preserve"> Project Name:</t>
    <phoneticPr fontId="1" type="noConversion"/>
  </si>
  <si>
    <t xml:space="preserve">   Material Type</t>
    <phoneticPr fontId="1" type="noConversion"/>
  </si>
  <si>
    <t>Machine Type</t>
    <phoneticPr fontId="1" type="noConversion"/>
  </si>
  <si>
    <t xml:space="preserve">   Volume in mm</t>
    <phoneticPr fontId="1" type="noConversion"/>
  </si>
  <si>
    <t>MFG Rate/Hour</t>
    <phoneticPr fontId="1" type="noConversion"/>
  </si>
  <si>
    <t xml:space="preserve">   Density g/cc</t>
    <phoneticPr fontId="1" type="noConversion"/>
  </si>
  <si>
    <t>DL No.</t>
    <phoneticPr fontId="1" type="noConversion"/>
  </si>
  <si>
    <t xml:space="preserve">   Part weight g/pcs</t>
    <phoneticPr fontId="1" type="noConversion"/>
  </si>
  <si>
    <t>DL Rate/Hour</t>
    <phoneticPr fontId="1" type="noConversion"/>
  </si>
  <si>
    <t xml:space="preserve">   Runner  g/time</t>
    <phoneticPr fontId="1" type="noConversion"/>
  </si>
  <si>
    <t>Cav No.</t>
    <phoneticPr fontId="1" type="noConversion"/>
  </si>
  <si>
    <t xml:space="preserve">   Return rate    Reuse %</t>
    <phoneticPr fontId="1" type="noConversion"/>
  </si>
  <si>
    <t>能满足材料起定量</t>
  </si>
  <si>
    <t>Cycle time</t>
    <phoneticPr fontId="1" type="noConversion"/>
  </si>
  <si>
    <t>Parts / HR</t>
    <phoneticPr fontId="1" type="noConversion"/>
  </si>
  <si>
    <t xml:space="preserve"> Capacity K/week</t>
    <phoneticPr fontId="1" type="noConversion"/>
  </si>
  <si>
    <t>Max Capacity K/year</t>
    <phoneticPr fontId="1" type="noConversion"/>
  </si>
  <si>
    <t>Mold Type</t>
    <phoneticPr fontId="1" type="noConversion"/>
  </si>
  <si>
    <t>1up 2bottom</t>
  </si>
  <si>
    <t>Total Quantity per year</t>
    <phoneticPr fontId="1" type="noConversion"/>
  </si>
  <si>
    <t>Total setup hours</t>
    <phoneticPr fontId="1" type="noConversion"/>
  </si>
  <si>
    <t>MC  RMB/K</t>
  </si>
  <si>
    <t>Process loss %</t>
  </si>
  <si>
    <t>Process loss %</t>
    <phoneticPr fontId="1" type="noConversion"/>
  </si>
  <si>
    <t>Insert part  cost RMB/K (C)</t>
    <phoneticPr fontId="1" type="noConversion"/>
  </si>
  <si>
    <t xml:space="preserve"> Outsource&amp;Sub-con  Total cost(D)</t>
    <phoneticPr fontId="1" type="noConversion"/>
  </si>
  <si>
    <t>Other process</t>
    <phoneticPr fontId="1" type="noConversion"/>
  </si>
  <si>
    <t>Machine Rate /hour</t>
    <phoneticPr fontId="1" type="noConversion"/>
  </si>
  <si>
    <t>DL rate/Hour</t>
    <phoneticPr fontId="1" type="noConversion"/>
  </si>
  <si>
    <t>Parts/time</t>
    <phoneticPr fontId="1" type="noConversion"/>
  </si>
  <si>
    <t>efficiency %</t>
    <phoneticPr fontId="1" type="noConversion"/>
  </si>
  <si>
    <t>Max Capacity   K/year</t>
  </si>
  <si>
    <t>DL cost</t>
    <phoneticPr fontId="1" type="noConversion"/>
  </si>
  <si>
    <t>MC cost</t>
    <phoneticPr fontId="1" type="noConversion"/>
  </si>
  <si>
    <t>Other process &amp;Test&amp;Pack. Subtotal (E)</t>
    <phoneticPr fontId="1" type="noConversion"/>
  </si>
  <si>
    <t>Pack. material Subtotal (F)</t>
    <phoneticPr fontId="1" type="noConversion"/>
  </si>
  <si>
    <t>DL No.(operators)</t>
    <phoneticPr fontId="1" type="noConversion"/>
  </si>
  <si>
    <t>DL cost  RMB/K (G)</t>
  </si>
  <si>
    <t xml:space="preserve">IDL cost % </t>
    <phoneticPr fontId="1" type="noConversion"/>
  </si>
  <si>
    <t>IDL cost   RMB/K (H)</t>
  </si>
  <si>
    <t>Financial cost%</t>
    <phoneticPr fontId="1" type="noConversion"/>
  </si>
  <si>
    <t>Other Overhead %</t>
    <phoneticPr fontId="1" type="noConversion"/>
  </si>
  <si>
    <t>Subtotal cost RMB/K (I)</t>
    <phoneticPr fontId="1" type="noConversion"/>
  </si>
  <si>
    <t>Sales--Part Price RMB/K(Ex-work)</t>
    <phoneticPr fontId="1" type="noConversion"/>
  </si>
  <si>
    <t>USD price per Kpcs</t>
    <phoneticPr fontId="1" type="noConversion"/>
  </si>
  <si>
    <t>EURO price per Kpcs</t>
    <phoneticPr fontId="1" type="noConversion"/>
  </si>
  <si>
    <t>PreMold 1</t>
    <phoneticPr fontId="1" type="noConversion"/>
  </si>
  <si>
    <t>PreMold 2</t>
  </si>
  <si>
    <t>Short Pin tool</t>
    <phoneticPr fontId="1" type="noConversion"/>
  </si>
  <si>
    <t>Other Tool   G</t>
    <phoneticPr fontId="1" type="noConversion"/>
  </si>
  <si>
    <t>${Mold.hasPlasticMoldStation.label}</t>
  </si>
  <si>
    <r>
      <t>Au/Ag/Pd Price-</t>
    </r>
    <r>
      <rPr>
        <sz val="11"/>
        <color theme="1"/>
        <rFont val="宋体"/>
        <charset val="134"/>
      </rPr>
      <t>￥</t>
    </r>
    <r>
      <rPr>
        <sz val="11"/>
        <color theme="1"/>
        <rFont val="Calibri"/>
        <family val="1"/>
        <scheme val="minor"/>
      </rPr>
      <t>/Oz</t>
    </r>
  </si>
  <si>
    <r>
      <t>返金率</t>
    </r>
    <r>
      <rPr>
        <sz val="11"/>
        <color theme="1"/>
        <rFont val="Times New Roman"/>
        <family val="1"/>
      </rPr>
      <t>Waste Au%:</t>
    </r>
  </si>
  <si>
    <r>
      <t xml:space="preserve">Waste Au cost
</t>
    </r>
    <r>
      <rPr>
        <sz val="11"/>
        <color theme="1"/>
        <rFont val="宋体"/>
        <charset val="134"/>
      </rPr>
      <t>￥</t>
    </r>
    <r>
      <rPr>
        <sz val="11"/>
        <color theme="1"/>
        <rFont val="Calibri"/>
        <family val="1"/>
        <scheme val="minor"/>
      </rPr>
      <t>/Oz.</t>
    </r>
  </si>
  <si>
    <r>
      <t>产能</t>
    </r>
    <r>
      <rPr>
        <sz val="11"/>
        <color theme="1"/>
        <rFont val="Times New Roman"/>
        <family val="1"/>
      </rPr>
      <t xml:space="preserve"> KParts/H</t>
    </r>
  </si>
  <si>
    <t>${Plating.select('includesConfigItem','PlatingArea',0).emcsPlatingAreaWidth}</t>
  </si>
  <si>
    <t>MSU Rate</t>
  </si>
  <si>
    <t>Plastic Mold WS</t>
  </si>
  <si>
    <t>&lt;jx:forEach items="${quote.value("www.inmindcomputing.com/application/application-schema-ext.owl#zhasPlant","www.inmindcomputing.com/application/products/products-schema-knowledgebase.owl#includesPlasticMoldStation")}" var="pms"&gt;</t>
  </si>
  <si>
    <t>${pms.label}</t>
  </si>
  <si>
    <t>${pms.ID}</t>
  </si>
  <si>
    <t>Molding WS</t>
  </si>
  <si>
    <t xml:space="preserve"> Molding MSU Rate</t>
  </si>
  <si>
    <t>$[VLOOKUP(I7,_MasterData!H145:I500,2,FALSE)]</t>
  </si>
  <si>
    <t>uri</t>
  </si>
  <si>
    <t>http://www.inmindcomputing.com/application/products/products-schema-process.owl#hasMSURate//</t>
  </si>
  <si>
    <t>${moldConfig.id}</t>
  </si>
  <si>
    <t>&lt;jx:forEach items="${quote.includesConfigItem}" var="moldConfig" varStatus="moldStatus" select="${moldConfig.type.contains("EMCSPlasticMolding") }"&gt;</t>
  </si>
  <si>
    <t>${moldConfig.type}</t>
  </si>
  <si>
    <t>&lt;jx:forEach items="${quote.includesConfigItem}" var="$Mold" varStatus="MoldStatus" select="${$Mold.type.endsWith("EMCSPlasticMolding")}" templateSheetName="Mold" sheetPrefix="Mold"  sheetName="${MoldStatus.index + 1}" &gt;</t>
  </si>
  <si>
    <t>${"=T('Mold" + (moldStatus.index+1) + "'!$A$201)" }</t>
  </si>
  <si>
    <t>${"=T('Mold" + (moldStatus.index+1) + "'!$B$201)" }</t>
  </si>
  <si>
    <t>http://www.inmindcomputing.com/application/products/products-schema.owl#hasPlasticMoldStation//</t>
  </si>
  <si>
    <t>EMCSPlasticMolding</t>
  </si>
  <si>
    <t>${Mold.hasMSURate.label}</t>
  </si>
  <si>
    <t>$[VLOOKUP(I8,_MasterData!B125:C500,2,FALSE)]</t>
  </si>
  <si>
    <t>${plateConfig.id}</t>
  </si>
  <si>
    <t>${plateConfig.type}</t>
  </si>
  <si>
    <t>http://www.inmindcomputing.com/application/products/products-schema-process.owl#hasPlatingProcessStation//</t>
  </si>
  <si>
    <t>${"=T('Plating" + (plateStatus.index+1) + "'!$B$201)" }</t>
  </si>
  <si>
    <t>Plastic Mold M/C</t>
  </si>
  <si>
    <t>Plastic Mold MSU Rate</t>
  </si>
  <si>
    <t>Platin M/C</t>
  </si>
  <si>
    <t>Plating MSU Rate</t>
  </si>
  <si>
    <t xml:space="preserve"> Pitch mm</t>
  </si>
  <si>
    <t>${"=T('Plating" + (plateStatus.index+1) + "'!$A$201)" }</t>
  </si>
  <si>
    <t>${Plating.emcsPlatingProcessPitchMm}</t>
  </si>
  <si>
    <t>http://www.inmindcomputing.com/application/products/products-schema.owl#emcsPlatingProcessPitchMm//</t>
  </si>
  <si>
    <t>&lt;jx:forEach items="${quote.includesConfigItem}" var="plateConfig" varStatus="plateStatus" select="${plateConfig.type.contains("PlatingProcess") }"&gt;</t>
  </si>
  <si>
    <t>PlatingArea</t>
  </si>
  <si>
    <t>&lt;jx:forEach items="${quote.includesConfigItem}" var="plate" varStatus="plateStatus" select="${plate.type.endsWith("PlatingProcess") }"&gt;</t>
  </si>
  <si>
    <t>&lt;jx:forEach items="${plate.includesConfigItem}" var="area" varStatus="areaStatus" select="${area.type.endsWith("PlatingArea") }"&gt;</t>
  </si>
  <si>
    <t>${area.id}</t>
  </si>
  <si>
    <t>${area.type}</t>
  </si>
  <si>
    <t>http://www.inmindcomputing.com/application/products/products-schema.owl#emcsPlatingAreaLength//</t>
  </si>
  <si>
    <t xml:space="preserve">${"='Plating" + (plateStatusindex+1) + "'!C" + (11 + (areaStatus.index*3)) + '&amp;""'}
</t>
  </si>
  <si>
    <t>${Plating.select('includesConfigItem','PlatingArea',1).emcsPlatingAreaLength}</t>
  </si>
  <si>
    <t>${Plating.select('includesConfigItem','PlatingArea',2).emcsPlatingAreaLength}</t>
  </si>
  <si>
    <t>${Plating.select('includesConfigItem','PlatingArea',3).emcsPlatingAreaLength}</t>
  </si>
  <si>
    <t>Maintenance RMB/K</t>
  </si>
  <si>
    <t>medium die 4-5 weeks</t>
  </si>
  <si>
    <t>${MetalPart.emcsTotalQuantity1InKPerYear}</t>
  </si>
  <si>
    <t>${MetalPart.select('includesConfigItem','EMCSStampingProcess',0).emcsStampingProcessSPM}</t>
  </si>
  <si>
    <t>${MetalPart.emcsPackagingMaterialCost}</t>
  </si>
  <si>
    <t>Packaging Material Cost Per K</t>
  </si>
  <si>
    <t>Packaging Labour Cost Per k</t>
  </si>
  <si>
    <t>Pack. Subtotal (G)</t>
  </si>
  <si>
    <t>${MetalPart.emcsMetalPartMaterialType}</t>
  </si>
  <si>
    <t>${MetalPart.emcsMetalPartThickness}</t>
  </si>
  <si>
    <t xml:space="preserve">
${MetalPart.emcsMetalPartMatlWidth}</t>
  </si>
  <si>
    <t xml:space="preserve">
${Mold.emcsPlasticMoldingVolume}</t>
  </si>
  <si>
    <t>${Mold.emcsPlasticMoldingDensity}</t>
  </si>
  <si>
    <t>${Mold.emcsPlasticMoldingPartWeight}</t>
  </si>
  <si>
    <t>${Mold.emcsPlasticMoldingRunner}</t>
  </si>
  <si>
    <t xml:space="preserve">
${Mold.emcsPlasticMoldingReuse}</t>
  </si>
  <si>
    <t>${Mold.emcsPlasticMoldingKgK}</t>
  </si>
  <si>
    <t>${Mold.emcsPlasticMoldTotalRunTimeInHrs}</t>
  </si>
  <si>
    <t>${Mold.emcsPlasticMoldRmPerKg}</t>
  </si>
  <si>
    <t>${Mold.emcsPlasticMoldMarkupSubtotal/100}</t>
  </si>
  <si>
    <t>Plating Process WS</t>
  </si>
  <si>
    <t>Assembly Process WS</t>
  </si>
  <si>
    <t>&lt;jx:forEach items="${quote.value("www.inmindcomputing.com/application/application-schema-ext.owl#zhasPlant","www.inmindcomputing.com/application/products/products-schema-knowledgebase.owl#includesPlatingProcessStation")}" var="platingProcessmc"&gt;</t>
  </si>
  <si>
    <t>${platingProcessmc.label}</t>
  </si>
  <si>
    <t>${platingProcessmc.ID}</t>
  </si>
  <si>
    <t>&lt;jx:forEach items="${quote.value("www.inmindcomputing.com/application/application-schema-ext.owl#zhasPlant","www.inmindcomputing.com/application/products/products-schema-knowledgebase.owl#includesAssemblyProcessStation")}" var="apmc"&gt;</t>
  </si>
  <si>
    <t>${apmc.label}</t>
  </si>
  <si>
    <t>${apmc.ID}</t>
  </si>
  <si>
    <t>${Plating.emcsPlatingProcessPlatingSpec}</t>
  </si>
  <si>
    <t>${Plating.select('includesConfigItem','PlatingArea',0).emcsPlatingAreaLength}</t>
  </si>
  <si>
    <t>${Plating.select('includesConfigItem','PlatingArea',0).emcsPlatingAreaAreaCoefficient}</t>
  </si>
  <si>
    <t>${Plating.select('includesConfigItem','PlatingArea',0).emcsPlatingAreaThickness}</t>
  </si>
  <si>
    <t>${Plating.select('includesConfigItem','PlatingArea',0).emcsPlatingAreaAreaPoint}</t>
  </si>
  <si>
    <t>${Plating.select('includesConfigItem','PlatingArea',0).emcsPlatingAreaThicknessCoefficient}</t>
  </si>
  <si>
    <t>${Plating.select('includesConfigItem','PlatingArea',0).emcsPlatingAreaDensity}</t>
  </si>
  <si>
    <t>${Plating.select('includesConfigItem','PlatingArea',0).emcsPlatingAreaPricePerOz}</t>
  </si>
  <si>
    <t>${Plating.select('includesConfigItem','PlatingArea',0).emcsPlatingAreaTotalCoefficient}</t>
  </si>
  <si>
    <t>${Plating.select('includesConfigItem','PlatingArea',1).emcsPlatingAreaWidth}</t>
  </si>
  <si>
    <t>${Plating.select('includesConfigItem','PlatingArea',1).emcsPlatingAreaAreaCoefficient}</t>
  </si>
  <si>
    <t>${Plating.select('includesConfigItem','PlatingArea',1).emcsPlatingAreaThickness}</t>
  </si>
  <si>
    <t>${Plating.select('includesConfigItem','PlatingArea',1).emcsPlatingAreaAreaPoint}</t>
  </si>
  <si>
    <t>${Plating.select('includesConfigItem','PlatingArea',1).emcsPlatingAreaThicknessCoefficient}</t>
  </si>
  <si>
    <t>${Plating.select('includesConfigItem','PlatingArea',1).emcsPlatingAreaDensity}</t>
  </si>
  <si>
    <t>${Plating.select('includesConfigItem','PlatingArea',1).emcsPlatingAreaPricePerOz}</t>
  </si>
  <si>
    <t>${Plating.select('includesConfigItem','PlatingArea',1).emcsPlatingAreaTotalCoefficient}</t>
  </si>
  <si>
    <t>${Plating.select('includesConfigItem','PlatingArea',2).emcsPlatingAreaWidth}</t>
  </si>
  <si>
    <t>${Plating.select('includesConfigItem','PlatingArea',2).emcsPlatingAreaAreaCoefficient}</t>
  </si>
  <si>
    <t>${Plating.select('includesConfigItem','PlatingArea',2).emcsPlatingAreaThickness}</t>
  </si>
  <si>
    <t>${Plating.select('includesConfigItem','PlatingArea',2).emcsPlatingAreaAreaPoint}</t>
  </si>
  <si>
    <t>${Plating.select('includesConfigItem','PlatingArea',2).emcsPlatingAreaThicknessCoefficient}</t>
  </si>
  <si>
    <t>${Plating.select('includesConfigItem','PlatingArea',2).emcsPlatingAreaDensity}</t>
  </si>
  <si>
    <t>${Plating.select('includesConfigItem','PlatingArea',2).emcsPlatingAreaPricePerOz}</t>
  </si>
  <si>
    <t>${Plating.select('includesConfigItem','PlatingArea',2).emcsPlatingAreaTotalCoefficient}</t>
  </si>
  <si>
    <t>${Plating.select('includesConfigItem','PlatingArea',3).emcsPlatingAreaWidth}</t>
  </si>
  <si>
    <t>${Plating.select('includesConfigItem','PlatingArea',3).emcsPlatingAreaAreaCoefficient}</t>
  </si>
  <si>
    <t>${Plating.select('includesConfigItem','PlatingArea',3).emcsPlatingAreaThickness}</t>
  </si>
  <si>
    <t>${Plating.select('includesConfigItem','PlatingArea',3).emcsPlatingAreaAreaPoint}</t>
  </si>
  <si>
    <t>${Plating.select('includesConfigItem','PlatingArea',3).emcsPlatingAreaThicknessCoefficient}</t>
  </si>
  <si>
    <t>${Plating.select('includesConfigItem','PlatingArea',3).emcsPlatingAreaDensity}</t>
  </si>
  <si>
    <t>${Plating.select('includesConfigItem','PlatingArea',3).emcsPlatingAreaPricePerOz}</t>
  </si>
  <si>
    <t>${Plating.select('includesConfigItem','PlatingArea',3).emcsPlatingAreaTotalCoefficient}</t>
  </si>
  <si>
    <t>${Plating.select('includesConfigItem','PlatingArea',4).emcsPlatingAreaLength}</t>
  </si>
  <si>
    <t>${Plating.select('includesConfigItem','PlatingArea',4).emcsPlatingAreaWidth}</t>
  </si>
  <si>
    <t>${Plating.select('includesConfigItem','PlatingArea',4).emcsPlatingAreaAreaCoefficient}</t>
  </si>
  <si>
    <t>${Plating.select('includesConfigItem','PlatingArea',4).emcsPlatingAreaThickness}</t>
  </si>
  <si>
    <t>${Plating.select('includesConfigItem','PlatingArea',4).emcsPlatingAreaAreaPoint}</t>
  </si>
  <si>
    <t>${Plating.select('includesConfigItem','PlatingArea',4).emcsPlatingAreaThicknessCoefficient}</t>
  </si>
  <si>
    <t>${Plating.select('includesConfigItem','PlatingArea',4).emcsPlatingAreaDensity}</t>
  </si>
  <si>
    <t>${Plating.select('includesConfigItem','PlatingArea',4).emcsPlatingAreaPricePerOz}</t>
  </si>
  <si>
    <t>${Plating.select('includesConfigItem','PlatingArea',4).emcsPlatingAreaTotalCoefficient}</t>
  </si>
  <si>
    <t>${Plating.select('includesConfigItem','PlatingArea',5).emcsPlatingAreaLength}</t>
  </si>
  <si>
    <t>${Plating.select('includesConfigItem','PlatingArea',5).emcsPlatingAreaWidth}</t>
  </si>
  <si>
    <t>${Plating.select('includesConfigItem','PlatingArea',5).emcsPlatingAreaAreaCoefficient}</t>
  </si>
  <si>
    <t>${Plating.select('includesConfigItem','PlatingArea',5).emcsPlatingAreaThickness}</t>
  </si>
  <si>
    <t>${Plating.select('includesConfigItem','PlatingArea',5).emcsPlatingAreaAreaPoint}</t>
  </si>
  <si>
    <t>${Plating.select('includesConfigItem','PlatingArea',5).emcsPlatingAreaThicknessCoefficient}</t>
  </si>
  <si>
    <t>${Plating.select('includesConfigItem','PlatingArea',5).emcsPlatingAreaDensity}</t>
  </si>
  <si>
    <t>${Plating.select('includesConfigItem','PlatingArea',5).emcsPlatingAreaPricePerOz}</t>
  </si>
  <si>
    <t>${Plating.select('includesConfigItem','PlatingArea',5).emcsPlatingAreaTotalCoefficient}</t>
  </si>
  <si>
    <t>${Plating.emcsPlatingProcessWasteAuPercent/100}</t>
  </si>
  <si>
    <t>${Plating.emcsPlatingProcessWasteAuCostPerOz}</t>
  </si>
  <si>
    <t xml:space="preserve">Waste 
Au Cost: </t>
  </si>
  <si>
    <t>Plating Process 
Machine</t>
  </si>
  <si>
    <t>machine /Hour</t>
  </si>
  <si>
    <t>${Plating.emcsPlatingProcessPartsPerPitch}</t>
  </si>
  <si>
    <t>${Plating.emcsPlatingProcessMPerMin}</t>
  </si>
  <si>
    <t>${Plating.hasMSURate.label}</t>
  </si>
  <si>
    <t>${Plating.hasPlatingProcessStation.label}</t>
  </si>
  <si>
    <t>${Plating.emcsProcessMSUCostPerHr}</t>
  </si>
  <si>
    <t>${Mold.emcsStampingProcessMaintenanceCostPerK}</t>
  </si>
  <si>
    <t>${Mold.emcsProcessLoss/100}</t>
  </si>
  <si>
    <t>EFF. %</t>
    <phoneticPr fontId="1" type="noConversion"/>
  </si>
  <si>
    <t>parts / pitch</t>
    <phoneticPr fontId="1" type="noConversion"/>
  </si>
  <si>
    <t>M/minute</t>
    <phoneticPr fontId="1" type="noConversion"/>
  </si>
  <si>
    <t>http://www.inmindcomputing.com/application/products/products-schema.owl#emcsPlatingProcessEff//</t>
  </si>
  <si>
    <t>http://www.inmindcomputing.com/application/products/products-schema.owl#emcsPlatingProcessPartsPerPitch//</t>
  </si>
  <si>
    <t>http://www.inmindcomputing.com/application/products/products-schema.owl#emcsPlatingProcessMPerMin//</t>
  </si>
  <si>
    <t>http://www.inmindcomputing.com/application/products/products-schema.owl#emcsPlatingProcessWasteAuPercent//</t>
  </si>
  <si>
    <t>http://www.inmindcomputing.com/application/products/products-schema.owl#emcsPlatingProcessWasteAuCostPerOz//</t>
  </si>
  <si>
    <t>${"='Plating" + (plateStatus.index+1) + "'!$F$32 *100"}</t>
  </si>
  <si>
    <t xml:space="preserve">${"='Plating" + (plateStatus.index+1) + "'!$G$32" + '&amp;""'}
</t>
  </si>
  <si>
    <t xml:space="preserve">${"='Plating" + (plateStatus.index+1) + "'!$H$32" + '&amp;""'}
</t>
  </si>
  <si>
    <t xml:space="preserve">${"='Plating" + (plateStatus.index+1) + "'!$I$32" + '&amp;""'}
</t>
  </si>
  <si>
    <t>${"='Plating" + (plateStatus.index+1) + "'!$E$29*100"}</t>
  </si>
  <si>
    <t xml:space="preserve">${"='Plating" + (plateStatus.index+1) + "'!$H$29" + '&amp;""'}
</t>
  </si>
  <si>
    <t>Length</t>
  </si>
  <si>
    <t>width</t>
    <phoneticPr fontId="1" type="noConversion"/>
  </si>
  <si>
    <t>area  coefficient</t>
    <phoneticPr fontId="1" type="noConversion"/>
  </si>
  <si>
    <t>thickness 
 (um)</t>
    <phoneticPr fontId="1" type="noConversion"/>
  </si>
  <si>
    <t>area  point</t>
    <phoneticPr fontId="1" type="noConversion"/>
  </si>
  <si>
    <t>thickness coefficient</t>
    <phoneticPr fontId="1" type="noConversion"/>
  </si>
  <si>
    <t>density</t>
    <phoneticPr fontId="1" type="noConversion"/>
  </si>
  <si>
    <t>Total  coefficient</t>
    <phoneticPr fontId="1" type="noConversion"/>
  </si>
  <si>
    <t>http://www.inmindcomputing.com/application/products/products-schema.owl#emcsPlatingAreaWidth//</t>
  </si>
  <si>
    <t>http://www.inmindcomputing.com/application/products/products-schema.owl#emcsPlatingAreaAreaCoefficient//</t>
  </si>
  <si>
    <t>http://www.inmindcomputing.com/application/products/products-schema.owl#emcsPlatingAreaThickness//</t>
  </si>
  <si>
    <t>http://www.inmindcomputing.com/application/products/products-schema.owl#emcsPlatingAreaAreaPoint//</t>
  </si>
  <si>
    <t>http://www.inmindcomputing.com/application/products/products-schema.owl#emcsPlatingAreaThicknessCoefficient//</t>
  </si>
  <si>
    <t>http://www.inmindcomputing.com/application/products/products-schema.owl#emcsPlatingAreaDensity//</t>
  </si>
  <si>
    <t>http://www.inmindcomputing.com/application/products/products-schema.owl#emcsPlatingAreaPricePerOz//</t>
  </si>
  <si>
    <t>http://www.inmindcomputing.com/application/products/products-schema.owl#emcsPlatingAreaTotalCoefficient//</t>
  </si>
  <si>
    <t xml:space="preserve">${"='Plating" + (plateStatusindex+1) + "'!D" + (11 + (areaStatus.index*3)) + '&amp;""'}
</t>
  </si>
  <si>
    <t xml:space="preserve">${"='Plating" + (plateStatusindex+1) + "'!E" + (11 + (areaStatus.index*3)) + '&amp;""'}
</t>
  </si>
  <si>
    <t xml:space="preserve">${"='Plating" + (plateStatusindex+1) + "'!F" + (11 + (areaStatus.index*3)) + '&amp;""'}
</t>
  </si>
  <si>
    <t xml:space="preserve">${"='Plating" + (plateStatusindex+1) + "'!G" + (11 + (areaStatus.index*3)) + '&amp;""'}
</t>
  </si>
  <si>
    <t xml:space="preserve">${"='Plating" + (plateStatusindex+1) + "'!H" + (11 + (areaStatus.index*3)) + '&amp;""'}
</t>
  </si>
  <si>
    <t xml:space="preserve">${"='Plating" + (plateStatusindex+1) + "'!I" + (11 + (areaStatus.index*3)) + '&amp;""'}
</t>
  </si>
  <si>
    <t xml:space="preserve">${"='Plating" + (plateStatusindex+1) + "'!J" + (11 + (areaStatus.index*3)) + '&amp;""'}
</t>
  </si>
  <si>
    <t>Customer Name</t>
    <phoneticPr fontId="1" type="noConversion"/>
  </si>
  <si>
    <t>Quoted Date:</t>
    <phoneticPr fontId="1" type="noConversion"/>
  </si>
  <si>
    <t>Part Number</t>
    <phoneticPr fontId="1" type="noConversion"/>
  </si>
  <si>
    <t>Quoted By:</t>
    <phoneticPr fontId="1" type="noConversion"/>
  </si>
  <si>
    <t>Part Develop  Process:</t>
    <phoneticPr fontId="1" type="noConversion"/>
  </si>
  <si>
    <t>Checked By:</t>
    <phoneticPr fontId="1" type="noConversion"/>
  </si>
  <si>
    <t xml:space="preserve">Plating Method: </t>
    <phoneticPr fontId="1" type="noConversion"/>
  </si>
  <si>
    <t xml:space="preserve">Plating spec: </t>
    <phoneticPr fontId="1" type="noConversion"/>
  </si>
  <si>
    <t>Area 1</t>
    <phoneticPr fontId="1" type="noConversion"/>
  </si>
  <si>
    <t>length</t>
    <phoneticPr fontId="1" type="noConversion"/>
  </si>
  <si>
    <t>Price</t>
    <phoneticPr fontId="1" type="noConversion"/>
  </si>
  <si>
    <t>Au/Ag/Pd factor-Oz/K</t>
    <phoneticPr fontId="1" type="noConversion"/>
  </si>
  <si>
    <t>Au/Ag/Pd factor-g/K</t>
    <phoneticPr fontId="1" type="noConversion"/>
  </si>
  <si>
    <t>Area 2</t>
    <phoneticPr fontId="1" type="noConversion"/>
  </si>
  <si>
    <t xml:space="preserve">Au&amp;Ag&amp;Pd&amp;AgCost: </t>
    <phoneticPr fontId="1" type="noConversion"/>
  </si>
  <si>
    <t>Reel Plating cost</t>
    <phoneticPr fontId="1" type="noConversion"/>
  </si>
  <si>
    <t>Picth 
mm</t>
    <phoneticPr fontId="1" type="noConversion"/>
  </si>
  <si>
    <t>Plating Process Machine</t>
  </si>
  <si>
    <t>Plating Process MSU Rate</t>
  </si>
  <si>
    <t>$[VLOOKUP(C32,_MasterData!K145:L500,2,FALSE)]</t>
  </si>
  <si>
    <t>EMCS Stamping Process</t>
  </si>
  <si>
    <t>http://www.inmindcomputing.com/application/products/products-implementation.owl#EMCSStampingProcess//</t>
  </si>
  <si>
    <t>http://www.inmindcomputing.com/application/products/products-implementation.owl#EMCSFinishing//</t>
  </si>
  <si>
    <t>EMCS Finishing</t>
  </si>
  <si>
    <t>EMCS Inspection</t>
  </si>
  <si>
    <t xml:space="preserve">${"='Plating" + (plateStatusindex+1) + "'!K" + (11 + (areaStatus.index*3)) + '&amp;""'}
</t>
  </si>
  <si>
    <t>$[VLOOKUP(D32,_MasterData!B130:C500,2,FALSE)]</t>
  </si>
  <si>
    <t>${Mold.emcsProcessMSUCostPerHr}</t>
  </si>
  <si>
    <t>${Mold.emcsProcessDLQty}</t>
  </si>
  <si>
    <t>${Mold.emcsProcessDlRate}</t>
  </si>
  <si>
    <t>${Mold.emcsProcessPartsPerTime}</t>
  </si>
  <si>
    <t>${Mold.emcsProcessCycleTime}</t>
  </si>
  <si>
    <t>${Mold.emcsProcessEff/100}</t>
  </si>
  <si>
    <t>Quoted Date:</t>
    <phoneticPr fontId="1" type="noConversion"/>
  </si>
  <si>
    <t>Rev ${quote.salesDocumentVersion}</t>
  </si>
  <si>
    <t>Quoted By:</t>
    <phoneticPr fontId="1" type="noConversion"/>
  </si>
  <si>
    <t>Checked By:</t>
    <phoneticPr fontId="1" type="noConversion"/>
  </si>
  <si>
    <t xml:space="preserve"> Project Name:</t>
    <phoneticPr fontId="1" type="noConversion"/>
  </si>
  <si>
    <t>Machine</t>
  </si>
  <si>
    <t>MFG HR</t>
    <phoneticPr fontId="1" type="noConversion"/>
  </si>
  <si>
    <t>${MetalPart.select('includesConfigItem', 'EMCSStampingProcess', 0).emcsProcessMSUCostPerHr}</t>
  </si>
  <si>
    <t>${MetalPart.select('includesConfigItem', 'EMCSStampingProcess', 1).emcsProcessMSUCostPerHr}</t>
  </si>
  <si>
    <t>${MetalPart.select('includesConfigItem', 'EMCSStampingProcess', 0).emcsProcessDLQty}</t>
  </si>
  <si>
    <t>DL HR</t>
    <phoneticPr fontId="1" type="noConversion"/>
  </si>
  <si>
    <t>${MetalPart.select('includesConfigItem', 'EMCSStampingProcess', 0).emcsProcessDlRate}</t>
  </si>
  <si>
    <t>${MetalPart.select('includesConfigItem', 'EMCSStampingProcess', 1).emcsProcessDlRate}</t>
  </si>
  <si>
    <t>${MetalPart.emcsMetalPartGrossMatFactor}</t>
  </si>
  <si>
    <t>up</t>
    <phoneticPr fontId="1" type="noConversion"/>
  </si>
  <si>
    <t>${MetalPart.select('includesConfigItem','EMCSStampingProcess',0).emcsProcessPartsPerTime}</t>
  </si>
  <si>
    <t>${MetalPart.select('includesConfigItem','EMCSStampingProcess',1).emcsProcessPartsPerTime}</t>
  </si>
  <si>
    <t xml:space="preserve"> Net Material factor  g/pcs</t>
    <phoneticPr fontId="1" type="noConversion"/>
  </si>
  <si>
    <t>${MetalPart.emcsMetalPartNetMatFactor}</t>
  </si>
  <si>
    <t>SPM/CT</t>
    <phoneticPr fontId="1" type="noConversion"/>
  </si>
  <si>
    <t>${MetalPart.select('includesConfigItem','EMCSStampingProcess',1).emcsStampingProcessSPM}</t>
  </si>
  <si>
    <t>KParts / HR</t>
    <phoneticPr fontId="1" type="noConversion"/>
  </si>
  <si>
    <t>Total Quantity in K  / Year</t>
    <phoneticPr fontId="1" type="noConversion"/>
  </si>
  <si>
    <t>Total Run Time Hrs per year</t>
    <phoneticPr fontId="1" type="noConversion"/>
  </si>
  <si>
    <t>${MetalPart.emcsMetalPartTotalRunTimeInHr}</t>
  </si>
  <si>
    <t>Total Raw material .Required in kg</t>
    <phoneticPr fontId="1" type="noConversion"/>
  </si>
  <si>
    <t>${MetalPart.emcsMetalPartTotalRmRequiredInKg}</t>
  </si>
  <si>
    <t>${MetalPart.emcsMetalPartMatPricePerKg}</t>
  </si>
  <si>
    <t>${MetalPart.emcsMetalPartMatCostPerK}</t>
  </si>
  <si>
    <t>Waste Mat'l %</t>
    <phoneticPr fontId="1" type="noConversion"/>
  </si>
  <si>
    <t xml:space="preserve">Markup Subtotal </t>
    <phoneticPr fontId="1" type="noConversion"/>
  </si>
  <si>
    <t>Process loss %</t>
    <phoneticPr fontId="1" type="noConversion"/>
  </si>
  <si>
    <t>Precious Metal  Subtotal per Kpcs(C-2)</t>
    <phoneticPr fontId="1" type="noConversion"/>
  </si>
  <si>
    <t>${MetalPart.select('includesConfigItem', 'EMCSStampingProcess', 0).emcsStampingProcessSetupHours}</t>
  </si>
  <si>
    <t>${MetalPart.select('includesConfigItem', 'EMCSStampingProcess', 0).emcsStampingProcessSetupCostPerK}</t>
  </si>
  <si>
    <t>${MetalPart.select('includesConfigItem', 'EMCSStampingProcess', 0).emcsStampingProcessProductionCostPerK}</t>
  </si>
  <si>
    <t xml:space="preserve"> Outsource&amp;Sub-con  Total cost(E)</t>
    <phoneticPr fontId="1" type="noConversion"/>
  </si>
  <si>
    <t>Other process</t>
    <phoneticPr fontId="1" type="noConversion"/>
  </si>
  <si>
    <t>Machine Rate /hour</t>
    <phoneticPr fontId="1" type="noConversion"/>
  </si>
  <si>
    <t>DL rate/Hour</t>
    <phoneticPr fontId="1" type="noConversion"/>
  </si>
  <si>
    <t>Operators</t>
    <phoneticPr fontId="1" type="noConversion"/>
  </si>
  <si>
    <t>Parts/time</t>
    <phoneticPr fontId="1" type="noConversion"/>
  </si>
  <si>
    <t>Second/time</t>
    <phoneticPr fontId="1" type="noConversion"/>
  </si>
  <si>
    <t>efficiency %</t>
    <phoneticPr fontId="1" type="noConversion"/>
  </si>
  <si>
    <t>Parts / HR</t>
    <phoneticPr fontId="1" type="noConversion"/>
  </si>
  <si>
    <t>DL cost</t>
    <phoneticPr fontId="1" type="noConversion"/>
  </si>
  <si>
    <t>MC cost</t>
    <phoneticPr fontId="1" type="noConversion"/>
  </si>
  <si>
    <t>Other process &amp;Test&amp;Pack. Subtotal (F)</t>
    <phoneticPr fontId="1" type="noConversion"/>
  </si>
  <si>
    <t>DL No.(operators)</t>
    <phoneticPr fontId="1" type="noConversion"/>
  </si>
  <si>
    <t>DL cost  RMB/K (H)</t>
    <phoneticPr fontId="1" type="noConversion"/>
  </si>
  <si>
    <t xml:space="preserve">IDL cost % </t>
    <phoneticPr fontId="1" type="noConversion"/>
  </si>
  <si>
    <t>IDL cost   RMB/K (I)</t>
    <phoneticPr fontId="1" type="noConversion"/>
  </si>
  <si>
    <t>Financial cost%</t>
    <phoneticPr fontId="1" type="noConversion"/>
  </si>
  <si>
    <t>Other Overhead %</t>
    <phoneticPr fontId="1" type="noConversion"/>
  </si>
  <si>
    <t>Target Price</t>
    <phoneticPr fontId="1" type="noConversion"/>
  </si>
  <si>
    <t>USD price per Kpcs</t>
    <phoneticPr fontId="1" type="noConversion"/>
  </si>
  <si>
    <t>EURO price per Kpcs</t>
    <phoneticPr fontId="1" type="noConversion"/>
  </si>
  <si>
    <t>Total Tooling Price:</t>
    <phoneticPr fontId="1" type="noConversion"/>
  </si>
  <si>
    <t>shield die 3.5 weeks</t>
    <phoneticPr fontId="1" type="noConversion"/>
  </si>
  <si>
    <t>simply die 4 weeks</t>
    <phoneticPr fontId="1" type="noConversion"/>
  </si>
  <si>
    <t>10KK</t>
    <phoneticPr fontId="1" type="noConversion"/>
  </si>
  <si>
    <t>medium die 4-5 weeks</t>
    <phoneticPr fontId="1" type="noConversion"/>
  </si>
  <si>
    <t>difficult die 5-7weeks</t>
    <phoneticPr fontId="1" type="noConversion"/>
  </si>
  <si>
    <t>${Mold.partPartName}</t>
  </si>
  <si>
    <t>${Mold.partPartNumber}</t>
  </si>
  <si>
    <t>${quote.objectName}</t>
  </si>
  <si>
    <t>$[IFERROR(I12*60/I13*I14*60,1)]</t>
  </si>
  <si>
    <t>$[I15*120/1000]</t>
  </si>
  <si>
    <t>$[I16*50]</t>
  </si>
  <si>
    <t>Process Loss %</t>
  </si>
  <si>
    <t>Process Total Cost</t>
  </si>
  <si>
    <t>${Mold.emcsStampingProcessSetupHours}</t>
  </si>
  <si>
    <t>${Plating.partPartNumber}</t>
  </si>
  <si>
    <t xml:space="preserve">${MetalPart.partPartNumber}
</t>
  </si>
  <si>
    <t>${MetalPart.emcsMetalPartDensity}</t>
  </si>
  <si>
    <t>${MetalPart.select('includesConfigItem', 'EMCSStampingProcess', 0).emcsStampingProcessPartsPerHr}</t>
  </si>
  <si>
    <t>${MetalPart.emcsMetalPartToolPitch}</t>
  </si>
  <si>
    <t>${MetalPart.select('includesConfigItem', 'EMCSStampingProcess', 0).emcsProcessDlCostPerK}</t>
  </si>
  <si>
    <t>${MetalPart.emcsPackagingLabourCost}</t>
  </si>
  <si>
    <t>${Mold.emcsOverHeadOrOther/100}</t>
  </si>
  <si>
    <t>${Mold.emcsFinancialCost/100}</t>
  </si>
  <si>
    <t>${Mold.emcsProfitInPercent/100}</t>
  </si>
  <si>
    <t>${Mold.emcsHotRunnerCost}</t>
  </si>
  <si>
    <t>${Mold.emcsToolDieAndSectionCost}</t>
  </si>
  <si>
    <t>${Mold.emcsAssyAndTryout}</t>
  </si>
  <si>
    <t>${Mold.emcsOtherCost}</t>
  </si>
  <si>
    <t>$[I9*1000/I15]</t>
  </si>
  <si>
    <t>${Mold.emcsStampingProcessSetupHours2}</t>
  </si>
  <si>
    <t>${Mold.emcsStampingProcessSetupHours3}</t>
  </si>
  <si>
    <t>${Mold.emcsStampingProcessSetupHours4}</t>
  </si>
  <si>
    <t>${Mold.emcsStampingProcessSetupHours5}</t>
  </si>
  <si>
    <t>${Mold.emcsPackagingMaterialCost}</t>
  </si>
  <si>
    <t>${Plating.emcsPlatingProcessPlatingMethod}</t>
  </si>
  <si>
    <t>$[C11*D11*E11*F11*G11*H11*I11*J11*K11/1000/31.1035]</t>
  </si>
  <si>
    <r>
      <t>$[CONCATENATE("Au/Ag/Pd Price-", N7,"</t>
    </r>
    <r>
      <rPr>
        <sz val="11"/>
        <color theme="1"/>
        <rFont val="Calibri"/>
        <family val="1"/>
        <scheme val="minor"/>
      </rPr>
      <t>/Oz")]</t>
    </r>
  </si>
  <si>
    <t>Base Currency:</t>
  </si>
  <si>
    <t>${quote.hasCurrency.objectName}</t>
  </si>
  <si>
    <t>Area 3</t>
  </si>
  <si>
    <t>Area 4</t>
  </si>
  <si>
    <t>Area 5</t>
  </si>
  <si>
    <t>Area 6</t>
  </si>
  <si>
    <t>$[C14*D14*E14*F14*G14*H14*I14*J14*K14/1000/31.1035]</t>
  </si>
  <si>
    <t>$[C17*D17*E17*F17*G17*H17*I17*J17*K17/1000/31.1035]</t>
  </si>
  <si>
    <t>$[C20*D20*E20*F20*G20*H20*I20*J20*K20/1000/31.1035]</t>
  </si>
  <si>
    <t>$[C23*D23*E23*F23*G23*H23*I23*J23*K23/1000/31.1035]</t>
  </si>
  <si>
    <t>$[C26*D26*E26*F26*G26*H26*I26*J26*K26/1000/31.1035]</t>
  </si>
  <si>
    <t>${Mold.emcsPackagingLabourCost}</t>
  </si>
  <si>
    <t>${MetalPart.emcsStampingProcessAuPdAgCostPerK}</t>
  </si>
  <si>
    <t>${MetalPart.select('includesConfigItem', 'PlatingProcess', 0).emcsPlatingProcessTotalPlatingProcessCost}</t>
  </si>
  <si>
    <t>${MetalPart.select('includesConfigItem', 'EMCSStampingProcess', 0).select('hasWorkStation', 'StampingStation', 0).label}</t>
  </si>
  <si>
    <t>${MetalPart.select('includesConfigItem', 'EMCSStampingProcess', 0).select('hasMSURate', 'MSURate', 0).label}</t>
  </si>
  <si>
    <t>${MetalPart.select('includesConfigItem', 'EMCSStampingProcess', 1).select('hasWorkStation', 'StampingStation', 0).label}</t>
  </si>
  <si>
    <t>贵金属费用AuPdAg Cost RMB/K-- 0.00000Oz</t>
  </si>
  <si>
    <t>${MetalPart.select('includesConfigItem', 'EMCSStampingProcess', 1).select('hasMSURate', 'MSURate', 0).label}</t>
  </si>
  <si>
    <t>${MetalPart.select('includesConfigItem', 'EMCSStampingProcess', 1).emcsStampingProcessProductionCostPerK}</t>
  </si>
  <si>
    <t>${MetalPart.select('includesConfigItem', 'EMCSStampingProcess', 1).emcsStampingProcessMaintenanceCostPerK}</t>
  </si>
  <si>
    <t>${MetalPart.select('includesConfigItem', 'EMCSStampingProcess', 1).emcsProcessLoss}</t>
  </si>
  <si>
    <t>${MetalPart.emcsMetalPartWasteMatlPercent/100}</t>
  </si>
  <si>
    <t>$[IF(B21=0,0,SUM(B31:B33)*(1+B34)+B29*B34)]</t>
  </si>
  <si>
    <t>${MetalPart.select('includesConfigItem', 'EMCSStampingProcess',1).emcsProcessDLQty}</t>
  </si>
  <si>
    <t>${MetalPart.select('includesConfigItem', 'EMCSStampingProcess',1).emcsStampingProcessPartsPerHr}</t>
  </si>
  <si>
    <t>${MetalPart.select('includesConfigItem', 'EMCSStampingProcess',1).emcsStampingProcessSetupHours}</t>
  </si>
  <si>
    <t>${MetalPart.select('includesConfigItem', 'EMCSStampingProcess',1).emcsStampingProcessSetupCostPerK}</t>
  </si>
  <si>
    <t>${MetalPart.select('includesConfigItem', 'EMCSStampingProcess', 1).emcsProcessDlCostPerK}</t>
  </si>
  <si>
    <t>客户名称 Customer ：</t>
    <phoneticPr fontId="1" type="noConversion"/>
  </si>
  <si>
    <t>零件名称 Part Number：</t>
    <phoneticPr fontId="1" type="noConversion"/>
  </si>
  <si>
    <t>零件制作工序  Process：</t>
    <phoneticPr fontId="1" type="noConversion"/>
  </si>
  <si>
    <t>M-Z-inspection</t>
    <phoneticPr fontId="1" type="noConversion"/>
  </si>
  <si>
    <t>项目名称 Project Name:</t>
    <phoneticPr fontId="1" type="noConversion"/>
  </si>
  <si>
    <t>EAU   K / Year</t>
    <phoneticPr fontId="1" type="noConversion"/>
  </si>
  <si>
    <t>Yield  Lost %</t>
    <phoneticPr fontId="1" type="noConversion"/>
  </si>
  <si>
    <t>Assy process</t>
    <phoneticPr fontId="1" type="noConversion"/>
  </si>
  <si>
    <t>Rate cost/hour</t>
    <phoneticPr fontId="1" type="noConversion"/>
  </si>
  <si>
    <t>Capacity   K/year</t>
    <phoneticPr fontId="1" type="noConversion"/>
  </si>
  <si>
    <t>盐雾试验Salt spray test</t>
    <phoneticPr fontId="1" type="noConversion"/>
  </si>
  <si>
    <t>其他 other process</t>
    <phoneticPr fontId="1" type="noConversion"/>
  </si>
  <si>
    <t>Total assembly cost RMB/K</t>
    <phoneticPr fontId="1" type="noConversion"/>
  </si>
  <si>
    <t>Inspection  process</t>
    <phoneticPr fontId="1" type="noConversion"/>
  </si>
  <si>
    <t>Parts/time</t>
  </si>
  <si>
    <t>Second/time</t>
  </si>
  <si>
    <t>efficiency %</t>
  </si>
  <si>
    <t xml:space="preserve">Capacity   K/Week   </t>
    <phoneticPr fontId="1" type="noConversion"/>
  </si>
  <si>
    <t>Total Inspection cost RMB/K</t>
    <phoneticPr fontId="1" type="noConversion"/>
  </si>
  <si>
    <t>Total Package cost</t>
    <phoneticPr fontId="1" type="noConversion"/>
  </si>
  <si>
    <t>1.包装批次数量Qty: Pcs/Lot</t>
    <phoneticPr fontId="1" type="noConversion"/>
  </si>
  <si>
    <t>Subtotal tooling</t>
    <phoneticPr fontId="1" type="noConversion"/>
  </si>
  <si>
    <t>2.包装每箱数量Qty: Pcs/box</t>
    <phoneticPr fontId="1" type="noConversion"/>
  </si>
  <si>
    <t>3.包装外箱尺寸Box DIM.(mm)</t>
    <phoneticPr fontId="1" type="noConversion"/>
  </si>
  <si>
    <t>包装一箱大致重量(kg)</t>
    <phoneticPr fontId="1" type="noConversion"/>
  </si>
  <si>
    <t>○最小年定量Min year Qty: K</t>
    <phoneticPr fontId="1" type="noConversion"/>
  </si>
  <si>
    <t>Assy  fixture Price:</t>
    <phoneticPr fontId="1" type="noConversion"/>
  </si>
  <si>
    <t>${MetalPart.emcsActiveQtyPerRun}</t>
  </si>
  <si>
    <t xml:space="preserve">${Assembly.select('configItemIncludedBy', 'EMCSAssembly', 0).select('includesSalesItem','Subcon',0).objectName} </t>
  </si>
  <si>
    <t>${Assembly.select('includesConfigItem', 'Subcon', 0).mrbNonMFGCostPerSet*1000}</t>
  </si>
  <si>
    <t>${Assembly.select('includesConfigItem', 'Subcon', 1).mrbNonMFGCostPerSet*1000}</t>
  </si>
  <si>
    <t>${Assembly.emcsTotalQuantity1InKPerYear}</t>
  </si>
  <si>
    <t>&lt;jx:forEach items="${quote.includesConfigItem}" var="$MetalPart" varStatus="MetalPartStatus" select="${$MetalPart.type.endsWith("EMCSMetalPart")}" templateSheetName="MetalPart" sheetPrefix="MetalPart"  sheetName="${MetalPartStatus.index + 1}" &gt;</t>
  </si>
  <si>
    <t>年销售额 WANRMB/year</t>
  </si>
  <si>
    <t>Financial cost%财务费用</t>
  </si>
  <si>
    <t>Overhead or Other %管理费用</t>
  </si>
  <si>
    <t>生产成本Subtotal cost￥/K</t>
  </si>
  <si>
    <t>Profit %利润-销售员可调</t>
  </si>
  <si>
    <t>Note: The price not including 17%VAT,is EX-Work price。</t>
  </si>
  <si>
    <t>${Assembly.select('includesConfigItem', 'EMCSAssemblyProcess', 0).select('hasAssemblyProcessStation', 'AssemblyProcessStation', 0).label}</t>
  </si>
  <si>
    <t>${Assembly.select('includesConfigItem', 'EMCSAssemblyProcess', 0).select('hasMSURate', 'MSURate', 0).label}</t>
  </si>
  <si>
    <t>${Assembly.select('includesConfigItem', 'EMCSAssemblyProcess', 1).select('hasAssemblyProcessStation', 'AssemblyProcessStation', 0).label}</t>
  </si>
  <si>
    <t>${Assembly.select('includesConfigItem', 'EMCSAssemblyProcess', 2).select('hasAssemblyProcessStation', 'AssemblyProcessStation', 0).label}</t>
  </si>
  <si>
    <t>${Assembly.select('includesConfigItem', 'EMCSAssemblyProcess', 1).select('hasMSURate', 'MSURate', 0).label}</t>
  </si>
  <si>
    <t>${Assembly.select('includesConfigItem', 'EMCSAssemblyProcess', 2).select('hasMSURate', 'MSURate', 0).label}</t>
  </si>
  <si>
    <t>${Assembly.select('includesConfigItem','EMCSAssemblyProcess',0).emcsProcessMSUCostPerHr}</t>
  </si>
  <si>
    <t>${Assembly.select('includesConfigItem','EMCSAssemblyProcess',1).emcsProcessMSUCostPerHr}</t>
  </si>
  <si>
    <t>${Assembly.select('includesConfigItem','EMCSAssemblyProcess',2).emcsProcessMSUCostPerHr}</t>
  </si>
  <si>
    <t>${Assembly.select('includesConfigItem','EMCSAssemblyProcess',0).emcsProcessCycleTime}</t>
  </si>
  <si>
    <t>${Assembly.select('includesConfigItem','EMCSAssemblyProcess',0).emcsProcessEff/100}</t>
  </si>
  <si>
    <t>${Assembly.select('includesConfigItem','EMCSAssemblyProcess',1).emcsProcessCycleTime}</t>
  </si>
  <si>
    <t>${Assembly.select('includesConfigItem','EMCSAssemblyProcess',2).emcsProcessCycleTime}</t>
  </si>
  <si>
    <t>${Assembly.select('includesConfigItem', 'EMCSAssemblyProcess', 3).select('hasAssemblyProcessStation', 'AssemblyProcessStation', 0).label}</t>
  </si>
  <si>
    <t>${Assembly.select('includesConfigItem', 'EMCSAssemblyProcess', 3).select('hasMSURate', 'MSURate', 0).label}</t>
  </si>
  <si>
    <t>${Assembly.select('includesConfigItem','EMCSAssemblyProcess',3).emcsProcessMSUCostPerHr}</t>
  </si>
  <si>
    <t>${Assembly.select('includesConfigItem','EMCSAssemblyProcess',3).emcsProcessCycleTime}</t>
  </si>
  <si>
    <t>${Assembly.select('includesConfigItem','EMCSAssemblyProcess',1).emcsProcessEff/100}</t>
  </si>
  <si>
    <t>${Assembly.select('includesConfigItem','EMCSAssemblyProcess',2).emcsProcessEff/100}</t>
  </si>
  <si>
    <t>${Assembly.select('includesConfigItem','EMCSAssemblyProcess',3).emcsProcessEff/100}</t>
  </si>
  <si>
    <t>${Assembly.select('includesConfigItem','EMCSAssemblyProcess',0).emcsAssemblyProcessLost/100}</t>
  </si>
  <si>
    <t>${Assembly.select('includesConfigItem','EMCSAssemblyProcess',1).emcsAssemblyProcessLost/100}</t>
  </si>
  <si>
    <t>${Assembly.select('includesConfigItem','EMCSAssemblyProcess',2).emcsAssemblyProcessLost/100}</t>
  </si>
  <si>
    <t>${Assembly.select('includesConfigItem','EMCSAssemblyProcess',3).emcsAssemblyProcessLost/100}</t>
  </si>
  <si>
    <t>${Assembly.select('includesConfigItem','EMCSInspection',0).emcsInspectionProcess}</t>
  </si>
  <si>
    <t>${Assembly.select('includesConfigItem','EMCSInspection',1).emcsInspectionProcess}</t>
  </si>
  <si>
    <t>${Assembly.select('includesConfigItem','EMCSInspection',2).emcsInspectionProcess}</t>
  </si>
  <si>
    <t>${Assembly.select('includesConfigItem','EMCSInspection',0).emcsInspectionRatePerHr}</t>
  </si>
  <si>
    <t>${Assembly.select('includesConfigItem','EMCSInspection',1).emcsInspectionRatePerHr}</t>
  </si>
  <si>
    <t>${Assembly.select('includesConfigItem','EMCSInspection',2).emcsInspectionRatePerHr}</t>
  </si>
  <si>
    <t>${Assembly.select('includesConfigItem','EMCSInspection',0).emcsInspectionPartsPerTime}</t>
  </si>
  <si>
    <t>${Assembly.select('includesConfigItem','EMCSInspection',1).emcsInspectionPartsPerTime}</t>
  </si>
  <si>
    <t>${Assembly.select('includesConfigItem','EMCSInspection',2).emcsInspectionPartsPerTime}</t>
  </si>
  <si>
    <t>${Assembly.select('includesConfigItem','EMCSInspection',1).emcsInspectionCycleTime}</t>
  </si>
  <si>
    <t>${Assembly.select('includesConfigItem','EMCSInspection',0).emcsInspectionCycleTime}</t>
  </si>
  <si>
    <t>${Assembly.select('includesConfigItem','EMCSInspection',2).emcsInspectionCycleTime}</t>
  </si>
  <si>
    <t xml:space="preserve">${Assembly.partPartNumber}
</t>
  </si>
  <si>
    <t>Outsource Subtotal Cost/K</t>
  </si>
  <si>
    <t>Total part Cost/K</t>
  </si>
  <si>
    <t>Assy part Cost     /k:</t>
  </si>
  <si>
    <t>Assembly Cost    /k:</t>
  </si>
  <si>
    <t>Assembly Cost      /k:</t>
  </si>
  <si>
    <t>${Assembly.emcsFinancialCost/100}</t>
  </si>
  <si>
    <t>${Assembly.emcsOverHeadOrOther/100}</t>
  </si>
  <si>
    <t>${Assembly.emcsProfitInPercent/100}</t>
  </si>
  <si>
    <t>EX-Work Price(no VAT) /K</t>
  </si>
  <si>
    <r>
      <t xml:space="preserve"> Customer Name</t>
    </r>
    <r>
      <rPr>
        <b/>
        <sz val="10"/>
        <rFont val="宋体"/>
        <charset val="134"/>
      </rPr>
      <t>：</t>
    </r>
  </si>
  <si>
    <r>
      <t xml:space="preserve"> Customer Part Number</t>
    </r>
    <r>
      <rPr>
        <b/>
        <sz val="10"/>
        <rFont val="宋体"/>
        <charset val="134"/>
      </rPr>
      <t>：</t>
    </r>
  </si>
  <si>
    <r>
      <t xml:space="preserve"> Part  Process</t>
    </r>
    <r>
      <rPr>
        <b/>
        <sz val="10"/>
        <rFont val="宋体"/>
        <charset val="134"/>
      </rPr>
      <t>：</t>
    </r>
  </si>
  <si>
    <r>
      <t xml:space="preserve"> Material  type</t>
    </r>
    <r>
      <rPr>
        <sz val="10"/>
        <rFont val="宋体"/>
        <charset val="134"/>
      </rPr>
      <t>：</t>
    </r>
  </si>
  <si>
    <r>
      <t xml:space="preserve"> Material  Thickness</t>
    </r>
    <r>
      <rPr>
        <sz val="10"/>
        <rFont val="宋体"/>
        <charset val="134"/>
      </rPr>
      <t>：</t>
    </r>
  </si>
  <si>
    <r>
      <t xml:space="preserve"> Material  Width</t>
    </r>
    <r>
      <rPr>
        <sz val="10"/>
        <rFont val="宋体"/>
        <charset val="134"/>
      </rPr>
      <t>：</t>
    </r>
  </si>
  <si>
    <r>
      <t xml:space="preserve"> Tool Pitch</t>
    </r>
    <r>
      <rPr>
        <sz val="10"/>
        <rFont val="宋体"/>
        <charset val="134"/>
      </rPr>
      <t>：</t>
    </r>
  </si>
  <si>
    <r>
      <t xml:space="preserve"> Material Density</t>
    </r>
    <r>
      <rPr>
        <sz val="10"/>
        <rFont val="宋体"/>
        <charset val="134"/>
      </rPr>
      <t>：</t>
    </r>
  </si>
  <si>
    <r>
      <t xml:space="preserve"> Gross  Material factor Kg/K</t>
    </r>
    <r>
      <rPr>
        <sz val="10"/>
        <rFont val="宋体"/>
        <charset val="134"/>
      </rPr>
      <t>：</t>
    </r>
  </si>
  <si>
    <r>
      <rPr>
        <sz val="10"/>
        <rFont val="宋体"/>
        <charset val="134"/>
      </rPr>
      <t>年销售额</t>
    </r>
    <r>
      <rPr>
        <sz val="10"/>
        <rFont val="Calibri"/>
        <family val="2"/>
      </rPr>
      <t xml:space="preserve">    RMB wan/year</t>
    </r>
  </si>
  <si>
    <r>
      <t>Profit %</t>
    </r>
    <r>
      <rPr>
        <b/>
        <i/>
        <sz val="10"/>
        <rFont val="宋体"/>
        <charset val="134"/>
      </rPr>
      <t>利润</t>
    </r>
    <r>
      <rPr>
        <b/>
        <i/>
        <sz val="10"/>
        <rFont val="Calibri"/>
        <family val="2"/>
      </rPr>
      <t>---</t>
    </r>
    <r>
      <rPr>
        <b/>
        <i/>
        <sz val="10"/>
        <rFont val="宋体"/>
        <charset val="134"/>
      </rPr>
      <t>项目可调</t>
    </r>
  </si>
  <si>
    <r>
      <rPr>
        <sz val="10"/>
        <rFont val="宋体"/>
        <charset val="134"/>
      </rPr>
      <t>一次冲压模具费</t>
    </r>
  </si>
  <si>
    <r>
      <rPr>
        <sz val="10"/>
        <rFont val="宋体"/>
        <charset val="134"/>
      </rPr>
      <t>二次冲压模具费</t>
    </r>
  </si>
  <si>
    <r>
      <t>1.</t>
    </r>
    <r>
      <rPr>
        <sz val="10"/>
        <rFont val="宋体"/>
        <charset val="134"/>
      </rPr>
      <t>包装批次数量</t>
    </r>
    <r>
      <rPr>
        <sz val="10"/>
        <rFont val="Calibri"/>
        <family val="2"/>
      </rPr>
      <t>Qty: Pcs/Lot</t>
    </r>
  </si>
  <si>
    <r>
      <t>2.</t>
    </r>
    <r>
      <rPr>
        <sz val="10"/>
        <rFont val="宋体"/>
        <charset val="134"/>
      </rPr>
      <t>包装每箱数量</t>
    </r>
    <r>
      <rPr>
        <sz val="10"/>
        <rFont val="Calibri"/>
        <family val="2"/>
      </rPr>
      <t>Qty: Pcs/box</t>
    </r>
  </si>
  <si>
    <r>
      <t>3.</t>
    </r>
    <r>
      <rPr>
        <sz val="10"/>
        <rFont val="宋体"/>
        <charset val="134"/>
      </rPr>
      <t>包装外箱尺寸</t>
    </r>
    <r>
      <rPr>
        <sz val="10"/>
        <rFont val="Calibri"/>
        <family val="2"/>
      </rPr>
      <t>Box DIM.(mm)</t>
    </r>
  </si>
  <si>
    <r>
      <rPr>
        <sz val="10"/>
        <rFont val="宋体"/>
        <charset val="134"/>
      </rPr>
      <t>包装一箱大致重量</t>
    </r>
    <r>
      <rPr>
        <sz val="10"/>
        <rFont val="Calibri"/>
        <family val="2"/>
      </rPr>
      <t>(kg)</t>
    </r>
  </si>
  <si>
    <r>
      <rPr>
        <sz val="10"/>
        <rFont val="宋体"/>
        <charset val="134"/>
      </rPr>
      <t>○最小起定量</t>
    </r>
    <r>
      <rPr>
        <sz val="10"/>
        <rFont val="Calibri"/>
        <family val="2"/>
      </rPr>
      <t xml:space="preserve"> Min Qty:</t>
    </r>
  </si>
  <si>
    <r>
      <t>Note: The price not including 17%VAT,is EX-Work price</t>
    </r>
    <r>
      <rPr>
        <sz val="10"/>
        <rFont val="宋体"/>
        <charset val="134"/>
      </rPr>
      <t>。</t>
    </r>
  </si>
  <si>
    <r>
      <rPr>
        <sz val="10"/>
        <rFont val="宋体"/>
        <charset val="134"/>
      </rPr>
      <t>◎冲压模具交期</t>
    </r>
    <r>
      <rPr>
        <sz val="10"/>
        <rFont val="Calibri"/>
        <family val="2"/>
      </rPr>
      <t xml:space="preserve"> Tooling  L/T Weeks</t>
    </r>
    <r>
      <rPr>
        <sz val="10"/>
        <rFont val="宋体"/>
        <charset val="134"/>
      </rPr>
      <t>：</t>
    </r>
  </si>
  <si>
    <r>
      <rPr>
        <sz val="10"/>
        <rFont val="宋体"/>
        <charset val="134"/>
      </rPr>
      <t>◎</t>
    </r>
    <r>
      <rPr>
        <sz val="10"/>
        <rFont val="Calibri"/>
        <family val="2"/>
      </rPr>
      <t xml:space="preserve"> </t>
    </r>
    <r>
      <rPr>
        <sz val="10"/>
        <rFont val="宋体"/>
        <charset val="134"/>
      </rPr>
      <t>冲压模具寿命</t>
    </r>
    <r>
      <rPr>
        <sz val="10"/>
        <rFont val="Calibri"/>
        <family val="2"/>
      </rPr>
      <t xml:space="preserve"> Tooling Life time</t>
    </r>
    <r>
      <rPr>
        <sz val="10"/>
        <rFont val="宋体"/>
        <charset val="134"/>
      </rPr>
      <t>：</t>
    </r>
  </si>
  <si>
    <t>Automotive Quotation  Sheet</t>
  </si>
  <si>
    <t>[不含电容电阻]</t>
  </si>
  <si>
    <t>${Assembly.select('includesConfigItem','EMCSAssemblyProcess',0).emcsProcessPartsPerTime}</t>
  </si>
  <si>
    <t>${Assembly.emcsPackagingMaterialCost}</t>
  </si>
  <si>
    <t>${Assembly.emcsPackagingLabourCost}</t>
  </si>
  <si>
    <t>${Assembly.select('includesConfigItem','EMCSAssemblyProcess',1).emcsProcessPartsPerTime}</t>
  </si>
  <si>
    <t>${Assembly.select('includesConfigItem','EMCSAssemblyProcess',2).emcsProcessPartsPerTime}</t>
  </si>
  <si>
    <t>${Assembly.select('includesConfigItem','EMCSAssemblyProcess',3).emcsProcessPartsPerTime}</t>
  </si>
  <si>
    <t>${Assembly.select('includesConfigItem','EMCSInspection',0).emcsInspectionEff/100}</t>
  </si>
  <si>
    <t>${Assembly.select('includesConfigItem','EMCSInspection',1).emcsInspectionEff/100}</t>
  </si>
  <si>
    <t>${Assembly.select('includesConfigItem','EMCSInspection',2).emcsInspectionEff/100}</t>
  </si>
  <si>
    <t>$[C16+C22+C50+C69+C73]</t>
  </si>
  <si>
    <t>$[D16+D22+D50+D69+D73]</t>
  </si>
  <si>
    <t>$[E16+E22+E50+E69+E73]</t>
  </si>
  <si>
    <t>$[F16+F22+F50+F69+F73]</t>
  </si>
  <si>
    <t>$[G16+G22+G50+G69+G73]</t>
  </si>
  <si>
    <t>$[IF(B11=0,0,B72+B71)]</t>
  </si>
  <si>
    <t>$[IF(G11=0,0,G75*(1+G77+G76))]</t>
  </si>
  <si>
    <t>$[IF(B11=0,0,B75*(1+B77+B76))]</t>
  </si>
  <si>
    <t>$[IF(C11=0,0,C75*(1+C77+C76))]</t>
  </si>
  <si>
    <t>$[IF(D11=0,0,D75*(1+D77+D76))]</t>
  </si>
  <si>
    <t>$[IF(E11=0,0,E75*(1+E77+E76))]</t>
  </si>
  <si>
    <t>$[IF(F11=0,0,F75*(1+F77+F76))]</t>
  </si>
  <si>
    <t>$[IF(C11=0,0,C72+C71)]</t>
  </si>
  <si>
    <t>$[IF(D11=0,0,D72+D71)]</t>
  </si>
  <si>
    <t>$[IF(E11=0,0,E72+E71)]</t>
  </si>
  <si>
    <t>$[IF(F11=0,0,F72+F71)]</t>
  </si>
  <si>
    <t>$[IF(G11=0,0,G72+G71)]</t>
  </si>
  <si>
    <t>${Assembly.select('includesConfigItem','EMCSInspection',0).emcsInspectionLostPercent/100}</t>
  </si>
  <si>
    <t>${Assembly.select('includesConfigItem','EMCSInspection',1).emcsInspectionLostPercent/100}</t>
  </si>
  <si>
    <t>${Assembly.select('includesConfigItem','EMCSInspection',2).emcsInspectionLostPercent/100}</t>
  </si>
  <si>
    <t>$[B16+B22+B50+B69+B73]</t>
  </si>
  <si>
    <t>$[IF(B11=0,0,(B78-B22)/(1-B80)+B22)]</t>
  </si>
  <si>
    <t xml:space="preserve">${Assembly.select('configItemIncludedBy', 'EMCSAssembly', 0).select('includesSalesItem','EMCSPlasticMolding',0).objectName} </t>
  </si>
  <si>
    <t>${Assembly.select('includesConfigItem','EMCSPlasticMolding',0).emcsPlasticMoldSubtotalCostPerK}</t>
  </si>
  <si>
    <t xml:space="preserve">${Assembly.select('configItemIncludedBy', 'EMCSAssembly', 0).select('includesSalesItem','Subcon',1).objectName} </t>
  </si>
  <si>
    <t>$[IF(B11=0,0,SUM(B18:B20)*(1+B21))]</t>
  </si>
  <si>
    <t xml:space="preserve">${Assembly.select('includesConfigItem','EMCSPlasticMolding',0).emcsPlasticMoldingTotalToolingPrice}
</t>
  </si>
  <si>
    <t>${Assembly.select('includesConfigItem','EMCSAssemblyProcess',0).emcsFixtureCost}</t>
  </si>
  <si>
    <t>${Assembly.select('includesConfigItem','EMCSAssemblyProcess',1).emcsFixtureCost}</t>
  </si>
  <si>
    <t>${Assembly.select('includesConfigItem','EMCSAssemblyProcess',2).emcsFixtureCost}</t>
  </si>
  <si>
    <t>${Assembly.select('includesConfigItem','EMCSAssemblyProcess',3).emcsFixtureCost}</t>
  </si>
  <si>
    <t>${Assembly.select('includesConfigItem','EMCSInspection',0).emcsFixtureCost}</t>
  </si>
  <si>
    <t>${Assembly.select('includesConfigItem','EMCSInspection',1).emcsFixtureCost}</t>
  </si>
  <si>
    <t>${Assembly.select('includesConfigItem','EMCSInspection',2).emcsFixtureCost}</t>
  </si>
  <si>
    <r>
      <t xml:space="preserve"> Customer Name</t>
    </r>
    <r>
      <rPr>
        <sz val="10"/>
        <color theme="1"/>
        <rFont val="宋体"/>
        <charset val="134"/>
      </rPr>
      <t>：</t>
    </r>
  </si>
  <si>
    <r>
      <t xml:space="preserve"> Customer Part Number</t>
    </r>
    <r>
      <rPr>
        <sz val="10"/>
        <color theme="1"/>
        <rFont val="宋体"/>
        <charset val="134"/>
      </rPr>
      <t>：</t>
    </r>
  </si>
  <si>
    <r>
      <t xml:space="preserve"> Part  Process</t>
    </r>
    <r>
      <rPr>
        <sz val="10"/>
        <color theme="1"/>
        <rFont val="宋体"/>
        <charset val="134"/>
      </rPr>
      <t>：</t>
    </r>
  </si>
  <si>
    <r>
      <t xml:space="preserve">  Plastic factor </t>
    </r>
    <r>
      <rPr>
        <i/>
        <sz val="10"/>
        <color theme="1"/>
        <rFont val="Calibri"/>
        <family val="2"/>
        <scheme val="minor"/>
      </rPr>
      <t xml:space="preserve">   kg. /K</t>
    </r>
  </si>
  <si>
    <r>
      <rPr>
        <sz val="10"/>
        <color theme="1"/>
        <rFont val="宋体"/>
        <charset val="134"/>
      </rPr>
      <t>年销售额</t>
    </r>
    <r>
      <rPr>
        <sz val="10"/>
        <color theme="1"/>
        <rFont val="Calibri"/>
        <family val="2"/>
        <scheme val="minor"/>
      </rPr>
      <t xml:space="preserve">    WAN RMB/year</t>
    </r>
  </si>
  <si>
    <r>
      <t>Profit %</t>
    </r>
    <r>
      <rPr>
        <sz val="10"/>
        <color theme="1"/>
        <rFont val="宋体"/>
        <charset val="134"/>
      </rPr>
      <t>利润</t>
    </r>
    <r>
      <rPr>
        <sz val="10"/>
        <color theme="1"/>
        <rFont val="Calibri"/>
        <family val="2"/>
        <scheme val="minor"/>
      </rPr>
      <t>---</t>
    </r>
    <r>
      <rPr>
        <sz val="10"/>
        <color theme="1"/>
        <rFont val="宋体"/>
        <charset val="134"/>
      </rPr>
      <t>项目可调</t>
    </r>
  </si>
  <si>
    <r>
      <rPr>
        <sz val="10"/>
        <color theme="1"/>
        <rFont val="宋体"/>
        <charset val="134"/>
      </rPr>
      <t>客户目标价格</t>
    </r>
  </si>
  <si>
    <r>
      <t>1.</t>
    </r>
    <r>
      <rPr>
        <sz val="10"/>
        <color theme="1"/>
        <rFont val="宋体"/>
        <charset val="134"/>
      </rPr>
      <t>包装批次数量</t>
    </r>
    <r>
      <rPr>
        <sz val="10"/>
        <color theme="1"/>
        <rFont val="Calibri"/>
        <family val="2"/>
        <scheme val="minor"/>
      </rPr>
      <t>Qty: Pcs/Lot</t>
    </r>
  </si>
  <si>
    <r>
      <t>2.</t>
    </r>
    <r>
      <rPr>
        <sz val="10"/>
        <color theme="1"/>
        <rFont val="宋体"/>
        <charset val="134"/>
      </rPr>
      <t>包装每箱数量</t>
    </r>
    <r>
      <rPr>
        <sz val="10"/>
        <color theme="1"/>
        <rFont val="Calibri"/>
        <family val="2"/>
        <scheme val="minor"/>
      </rPr>
      <t>Qty: Pcs/box</t>
    </r>
  </si>
  <si>
    <r>
      <t>3.</t>
    </r>
    <r>
      <rPr>
        <sz val="10"/>
        <color theme="1"/>
        <rFont val="宋体"/>
        <charset val="134"/>
      </rPr>
      <t>包装外箱尺寸</t>
    </r>
    <r>
      <rPr>
        <sz val="10"/>
        <color theme="1"/>
        <rFont val="Calibri"/>
        <family val="2"/>
        <scheme val="minor"/>
      </rPr>
      <t>Box DIM.(mm)</t>
    </r>
  </si>
  <si>
    <r>
      <rPr>
        <sz val="10"/>
        <color theme="1"/>
        <rFont val="宋体"/>
        <charset val="134"/>
      </rPr>
      <t>包装一箱大致重量</t>
    </r>
    <r>
      <rPr>
        <sz val="10"/>
        <color theme="1"/>
        <rFont val="Calibri"/>
        <family val="2"/>
        <scheme val="minor"/>
      </rPr>
      <t>(kg)</t>
    </r>
  </si>
  <si>
    <r>
      <rPr>
        <sz val="10"/>
        <color theme="1"/>
        <rFont val="宋体"/>
        <charset val="134"/>
      </rPr>
      <t>○最小起定量</t>
    </r>
    <r>
      <rPr>
        <sz val="10"/>
        <color theme="1"/>
        <rFont val="Calibri"/>
        <family val="2"/>
        <scheme val="minor"/>
      </rPr>
      <t xml:space="preserve">Min year Qty: </t>
    </r>
  </si>
  <si>
    <r>
      <t>Note: The price not including 17%VAT,is EX-Work price</t>
    </r>
    <r>
      <rPr>
        <sz val="10"/>
        <color theme="1"/>
        <rFont val="宋体"/>
        <charset val="134"/>
      </rPr>
      <t>。</t>
    </r>
  </si>
  <si>
    <r>
      <rPr>
        <sz val="10"/>
        <color theme="1"/>
        <rFont val="宋体"/>
        <charset val="134"/>
      </rPr>
      <t>◎注塑模具交期</t>
    </r>
    <r>
      <rPr>
        <sz val="10"/>
        <color theme="1"/>
        <rFont val="Calibri"/>
        <family val="2"/>
        <scheme val="minor"/>
      </rPr>
      <t xml:space="preserve"> Tooling  L/T Weeks</t>
    </r>
    <r>
      <rPr>
        <sz val="10"/>
        <color theme="1"/>
        <rFont val="宋体"/>
        <charset val="134"/>
      </rPr>
      <t>：</t>
    </r>
  </si>
  <si>
    <r>
      <rPr>
        <sz val="10"/>
        <color theme="1"/>
        <rFont val="宋体"/>
        <charset val="134"/>
      </rPr>
      <t>◎</t>
    </r>
    <r>
      <rPr>
        <sz val="10"/>
        <color theme="1"/>
        <rFont val="Calibri"/>
        <family val="2"/>
        <scheme val="minor"/>
      </rPr>
      <t xml:space="preserve"> </t>
    </r>
    <r>
      <rPr>
        <sz val="10"/>
        <color theme="1"/>
        <rFont val="宋体"/>
        <charset val="134"/>
      </rPr>
      <t>注塑模具寿命</t>
    </r>
    <r>
      <rPr>
        <sz val="10"/>
        <color theme="1"/>
        <rFont val="Calibri"/>
        <family val="2"/>
        <scheme val="minor"/>
      </rPr>
      <t xml:space="preserve"> Tooling Life time</t>
    </r>
    <r>
      <rPr>
        <sz val="10"/>
        <color theme="1"/>
        <rFont val="宋体"/>
        <charset val="134"/>
      </rPr>
      <t>：</t>
    </r>
  </si>
  <si>
    <t xml:space="preserve">${Mold.select('configItemIncludedBy', 'EMCSPlasticMolding', 0).select('includesSalesItem','EMCSPlasticMolding',0).objectName} </t>
  </si>
  <si>
    <t>${Mold.select('includesConfigItem','EMCSPlasticMolding',0).emcsPlasticMoldExWorkPricePerK}</t>
  </si>
  <si>
    <t xml:space="preserve">${Mold.select('configItemIncludedBy', 'EMCSPlasticMolding', 0).select('includesSalesItem','EMCSPlasticMolding',1).objectName} </t>
  </si>
  <si>
    <t xml:space="preserve">${Mold.select('configItemIncludedBy', 'EMCSPlasticMolding', 0).select('includesSalesItem','EMCSPlasticMolding',2).objectName} </t>
  </si>
  <si>
    <t>${Mold.select('includesConfigItem','EMCSPlasticMolding',1).emcsPlasticMoldExWorkPricePerK}</t>
  </si>
  <si>
    <t>${Mold.select('includesConfigItem','EMCSPlasticMolding',2).emcsPlasticMoldExWorkPricePerK}</t>
  </si>
  <si>
    <t xml:space="preserve">${Mold.select('configItemIncludedBy', 'EMCSPlasticMolding', 0).select('includesSalesItem','Subcon',0).objectName} </t>
  </si>
  <si>
    <t xml:space="preserve">${Mold.select('configItemIncludedBy', 'EMCSPlasticMolding', 0).select('includesSalesItem','Subcon',1).objectName} </t>
  </si>
  <si>
    <t xml:space="preserve">${Mold.select('configItemIncludedBy', 'EMCSPlasticMolding', 0).select('includesSalesItem','Subcon',2).objectName} </t>
  </si>
  <si>
    <t xml:space="preserve">${Mold.select('configItemIncludedBy', 'EMCSPlasticMolding', 0).select('includesSalesItem','Subcon',3).objectName} </t>
  </si>
  <si>
    <t>${Mold.select('includesConfigItem','Subcon',0).emcsSubconPerK}</t>
  </si>
  <si>
    <t>${Mold.select('includesConfigItem','Subcon',1).emcsSubconPerK}</t>
  </si>
  <si>
    <t>${Mold.select('includesConfigItem','Subcon',2).emcsSubconPerK}</t>
  </si>
  <si>
    <t>${Mold.select('includesConfigItem','Subcon',3).emcsSubconPerK}</t>
  </si>
  <si>
    <t>${Mold.emcsMoldStructure}</t>
  </si>
  <si>
    <t>${MetalPart.select('includesConfigItem', 'EMCSStampingProcess', 0).emcsStampingProcessCapacityKPerWk}</t>
  </si>
  <si>
    <t>${MetalPart.select('includesConfigItem', 'EMCSStampingProcess', 1).emcsStampingProcessCapacityKPerWk}</t>
  </si>
  <si>
    <t>${MetalPart.select('includesConfigItem', 'EMCSStampingProcess', 1).emcsStampingProcessCapacityKPerYr}</t>
  </si>
  <si>
    <t xml:space="preserve">${MetalPart.select('configItemIncludedBy', 'EMCSMetalPart', 0).select('includesSalesItem','EMCSSubProcess',0).objectName} </t>
  </si>
  <si>
    <t>${MetalPart.select('includesConfigItem', 'Subcon',0).emcsSubconPerK}</t>
  </si>
  <si>
    <t>${MetalPart.select('includesConfigItem', 'Subcon',1).emcsSubconPerK}</t>
  </si>
  <si>
    <t>${MetalPart.select('includesConfigItem', 'Subcon',2).emcsSubconPerK}</t>
  </si>
  <si>
    <t>${MetalPart.select('includesConfigItem', 'Subcon',3).emcsSubconPerK}</t>
  </si>
  <si>
    <t>${MetalPart.select('includesConfigItem', 'EMCSSubProcess', 0).emcsInspectionRatePerHr}</t>
  </si>
  <si>
    <t>${MetalPart.select('includesConfigItem', 'EMCSSubProcess', 0).emcsInspectionPartsPerTime}</t>
  </si>
  <si>
    <t>${MetalPart.select('includesConfigItem', 'EMCSSubProcess', 0).emcsInspectionCycleTime}</t>
  </si>
  <si>
    <t>${MetalPart.select('includesConfigItem', 'EMCSSubProcess', 1).emcsInspectionRatePerHr}</t>
  </si>
  <si>
    <t>${MetalPart.select('includesConfigItem', 'EMCSSubProcess', 2).emcsInspectionRatePerHr}</t>
  </si>
  <si>
    <t>${MetalPart.select('includesConfigItem', 'EMCSSubProcess', 1).emcsInspectionPartsPerTime}</t>
  </si>
  <si>
    <t>${MetalPart.select('includesConfigItem', 'EMCSSubProcess', 2).emcsInspectionPartsPerTime}</t>
  </si>
  <si>
    <t>${MetalPart.select('includesConfigItem', 'EMCSSubProcess', 1).emcsInspectionCycleTime}</t>
  </si>
  <si>
    <t>${MetalPart.select('includesConfigItem', 'EMCSSubProcess', 2).emcsInspectionCycleTime}</t>
  </si>
  <si>
    <t>${MetalPart.select('includesConfigItem', 'EMCSSubProcess', 3).emcsInspectionRatePerHr}</t>
  </si>
  <si>
    <t>${MetalPart.select('includesConfigItem', 'EMCSSubProcess', 4).emcsInspectionRatePerHr}</t>
  </si>
  <si>
    <t>${MetalPart.select('includesConfigItem', 'EMCSSubProcess', 5).emcsInspectionRatePerHr}</t>
  </si>
  <si>
    <t>${MetalPart.select('includesConfigItem', 'EMCSSubProcess', 6).emcsInspectionRatePerHr}</t>
  </si>
  <si>
    <t>${MetalPart.select('includesConfigItem', 'EMCSSubProcess', 7).emcsInspectionRatePerHr}</t>
  </si>
  <si>
    <t>${MetalPart.select('includesConfigItem', 'EMCSSubProcess', 3).emcsInspectionPartsPerTime}</t>
  </si>
  <si>
    <t>${MetalPart.select('includesConfigItem', 'EMCSSubProcess', 4).emcsInspectionPartsPerTime}</t>
  </si>
  <si>
    <t>${MetalPart.select('includesConfigItem', 'EMCSSubProcess', 5).emcsInspectionPartsPerTime}</t>
  </si>
  <si>
    <t>${MetalPart.select('includesConfigItem', 'EMCSSubProcess', 6).emcsInspectionPartsPerTime}</t>
  </si>
  <si>
    <t>${MetalPart.select('includesConfigItem', 'EMCSSubProcess', 7).emcsInspectionPartsPerTime}</t>
  </si>
  <si>
    <t>${MetalPart.select('includesConfigItem', 'EMCSSubProcess', 3).emcsInspectionCycleTime}</t>
  </si>
  <si>
    <t>${MetalPart.select('includesConfigItem', 'EMCSSubProcess', 4).emcsInspectionCycleTime}</t>
  </si>
  <si>
    <t>${MetalPart.select('includesConfigItem', 'EMCSSubProcess', 5).emcsInspectionCycleTime}</t>
  </si>
  <si>
    <t>${MetalPart.select('includesConfigItem', 'EMCSSubProcess', 6).emcsInspectionCycleTime}</t>
  </si>
  <si>
    <t>${MetalPart.select('includesConfigItem', 'EMCSSubProcess', 7).emcsInspectionCycleTime}</t>
  </si>
  <si>
    <t xml:space="preserve">         </t>
  </si>
  <si>
    <t xml:space="preserve"> Stamping  process cost per Kpcs(B)</t>
  </si>
  <si>
    <t>Stamping  process cost  per Kpcs   (D)</t>
  </si>
  <si>
    <t xml:space="preserve">${MetalPart.select('configItemIncludedBy', 'EMCSMetalPart', 0).select('includesSalesItem','EMCSStampingProcess',0).objectName} </t>
  </si>
  <si>
    <t xml:space="preserve">${MetalPart.select('configItemIncludedBy', 'EMCSMetalPart', 0).select('includesSalesItem','EMCSFinishing',0).objectName} </t>
  </si>
  <si>
    <t xml:space="preserve">${MetalPart.select('configItemIncludedBy', 'EMCSMetalPart', 1).select('includesSalesItem','EMCSFinishing',0).objectName} </t>
  </si>
  <si>
    <t>Plastic Mold Cavity</t>
  </si>
  <si>
    <t>Plastic Mold Cycle Time</t>
  </si>
  <si>
    <t>http://www.inmindcomputing.com/application/products/products-schema.owl#emcsProcessPartsPerTime//</t>
  </si>
  <si>
    <t>Plastic Mold Effiency</t>
  </si>
  <si>
    <t>${"='Mold" + (moldStatus.index+1) + "'!$I$12" }</t>
  </si>
  <si>
    <t>${"='Mold" + (moldStatus.index+1) + "'!$I$13" }</t>
  </si>
  <si>
    <t>${"='Mold" + (moldStatus.index+1) + "'!$I$14*100" }</t>
  </si>
  <si>
    <t>EMCSSubProcess</t>
  </si>
  <si>
    <t>http://www.inmindcomputing.com/application/products/products-implementation.owl#EMCSSubProcess//</t>
  </si>
  <si>
    <t>EMCS AssemblyProcess</t>
  </si>
  <si>
    <t>http://www.inmindcomputing.com/application/products/products-schema.owl#emcsProcessCycleTime//</t>
  </si>
  <si>
    <t xml:space="preserve">Plastic Mark up Subtotal
</t>
  </si>
  <si>
    <t>http://www.inmindcomputing.com/application/products/products-schema.owl#emcsPlasticMoldMarkupSubtotal//</t>
  </si>
  <si>
    <t>${"='Mold" + (moldStatus.index+1) + "'!$B$25*100" }</t>
  </si>
  <si>
    <t>Total setup hours MOQ 1</t>
  </si>
  <si>
    <t>http://www.inmindcomputing.com/application/products/products-schema.owl#emcsStampingProcessSetupHours//</t>
  </si>
  <si>
    <t>${"='Mold" + (moldStatus.index+1) + "'!$B$28" }</t>
  </si>
  <si>
    <t>Total setup hours MOQ 2</t>
  </si>
  <si>
    <t>Total setup hours MOQ 3</t>
  </si>
  <si>
    <t>Total setup hours MOQ 4</t>
  </si>
  <si>
    <t>Total setup hours MOQ 5</t>
  </si>
  <si>
    <t>http://www.inmindcomputing.com/application/products/products-schema.owl#emcsStampingProcessSetupHours2//</t>
  </si>
  <si>
    <t>http://www.inmindcomputing.com/application/products/products-schema.owl#emcsStampingProcessSetupHours3//</t>
  </si>
  <si>
    <t>http://www.inmindcomputing.com/application/products/products-schema.owl#emcsStampingProcessSetupHours4//</t>
  </si>
  <si>
    <t>http://www.inmindcomputing.com/application/products/products-schema.owl#emcsStampingProcessSetupHours5//</t>
  </si>
  <si>
    <t>${"='Mold" + (moldStatus.index+1) + "'!$C$28" }</t>
  </si>
  <si>
    <t>${"='Mold" + (moldStatus.index+1) + "'!$D$28" }</t>
  </si>
  <si>
    <t>${"='Mold" + (moldStatus.index+1) + "'!$E$28" }</t>
  </si>
  <si>
    <t>${"='Mold" + (moldStatus.index+1) + "'!$F$28" }</t>
  </si>
  <si>
    <t>Maintaince Cost Per K</t>
  </si>
  <si>
    <t>Process loss</t>
  </si>
  <si>
    <t>http://www.inmindcomputing.com/application/products/products-schema.owl#emcsStampingProcessMaintenanceCostPerK//</t>
  </si>
  <si>
    <t>http://www.inmindcomputing.com/application/products/products-schema.owl#emcsProcessLoss//</t>
  </si>
  <si>
    <t>${"='Mold" + (moldStatus.index+1) + "'!$B$32" }</t>
  </si>
  <si>
    <t>${"='Mold" + (moldStatus.index+1) + "'!$B$33*100" }</t>
  </si>
  <si>
    <t>http://www.inmindcomputing.com/application/products/products-schema.owl#emcsPlasticMoldingMaterialType//</t>
  </si>
  <si>
    <t>http://www.inmindcomputing.com/application/products/products-schema.owl#emcsPlasticMoldingVolume//</t>
  </si>
  <si>
    <t>http://www.inmindcomputing.com/application/products/products-schema.owl#emcsPlasticMoldingDensity//</t>
  </si>
  <si>
    <t>http://www.inmindcomputing.com/application/products/products-schema.owl#emcsPlasticMoldingRunner//</t>
  </si>
  <si>
    <t>http://www.inmindcomputing.com/application/products/products-schema.owl#emcsPlasticMoldingReuse//</t>
  </si>
  <si>
    <t>RM/KG</t>
  </si>
  <si>
    <t>http://www.inmindcomputing.com/application/products/products-schema.owl#emcsPlasticMoldRmPerKg//</t>
  </si>
  <si>
    <t>${"='Mold" + (moldStatus.index+1) + "'!$B$8" }</t>
  </si>
  <si>
    <t>${"='Mold" + (moldStatus.index+1) + "'!$B$9" }</t>
  </si>
  <si>
    <t>${"=T('Mold" + (moldStatus.index+1) + "'!$B$7)"}</t>
  </si>
  <si>
    <t>${"='Mold" + (moldStatus.index+1) + "'!$B$11" }</t>
  </si>
  <si>
    <t>${"='Mold" + (moldStatus.index+1) + "'!$B$12" }</t>
  </si>
  <si>
    <t>Finicial Cost</t>
  </si>
  <si>
    <t>Over headCost</t>
  </si>
  <si>
    <t>http://www.inmindcomputing.com/application/products/products-schema.owl#emcsFinancialCost//</t>
  </si>
  <si>
    <t>http://www.inmindcomputing.com/application/products/products-schema.owl#emcsOverHeadOrOther//</t>
  </si>
  <si>
    <t>Profit</t>
  </si>
  <si>
    <t>${"='Mold" + (moldStatus.index+1) + "'!$B$69*100" }</t>
  </si>
  <si>
    <t>${"='Mold" + (moldStatus.index+1) + "'!$B$70*100" }</t>
  </si>
  <si>
    <t>${"='Mold" + (moldStatus.index+1) + "'!$B$73*100" }</t>
  </si>
  <si>
    <t>${Mold.emcsPlasticMoldingMatlLeadTime}</t>
  </si>
  <si>
    <t>${Mold.emcsPlasticMoldingMOQTons}</t>
  </si>
  <si>
    <t>${"=T('Mold" + (moldStatus.index+1) + "'!$C$9)"}</t>
  </si>
  <si>
    <t>${"='Mold" + (moldStatus.index+1) + "'!$C$11" }</t>
  </si>
  <si>
    <t>http://www.inmindcomputing.com/application/products/products-schema.owl#emcsPlasticMoldingMOQTons//</t>
  </si>
  <si>
    <t>http://www.inmindcomputing.com/application/products/products-schema.owl#emcsPlasticMoldingMatlLeadTime//</t>
  </si>
  <si>
    <t>Total Cost.Required in kg</t>
  </si>
  <si>
    <t>Setup Cost/K</t>
  </si>
  <si>
    <t>DL cost  Cost/K</t>
  </si>
  <si>
    <t>MC  Cost/K</t>
  </si>
  <si>
    <t>Maintenance  Cost/K</t>
  </si>
  <si>
    <t>http://www.inmindcomputing.com/application/products/products-schema.owl#emcsHotRunnerCost//</t>
  </si>
  <si>
    <t>http://www.inmindcomputing.com/application/products/products-schema.owl#emcsToolDieAndSectionCost//</t>
  </si>
  <si>
    <t>http://www.inmindcomputing.com/application/products/products-schema.owl#emcsAssyAndTryout//</t>
  </si>
  <si>
    <t>http://www.inmindcomputing.com/application/products/products-schema.owl#emcsOtherCost//</t>
  </si>
  <si>
    <t>${"='Mold" + (moldStatus.index+1) + "'!$I$81" }</t>
  </si>
  <si>
    <t>${"='Mold" + (moldStatus.index+1) + "'!$I$82" }</t>
  </si>
  <si>
    <t>${"='Mold" + (moldStatus.index+1) + "'!$I$83" }</t>
  </si>
  <si>
    <t>${"='Mold" + (moldStatus.index+1) + "'!$I$84" }</t>
  </si>
  <si>
    <t>${"='Mold" + (moldStatus.index+1) + "'!$I$85" }</t>
  </si>
  <si>
    <t>http://www.inmindcomputing.com/application/products/products-schema.owl#emcsProcessEff//</t>
  </si>
  <si>
    <t>http://www.inmindcomputing.com/application/products/products-schema.owl#emcsKistlerPressureSensing//</t>
  </si>
  <si>
    <t>${Mold.emcsKistlerPressureSensing}</t>
  </si>
  <si>
    <t>MetalPart Number</t>
  </si>
  <si>
    <t>MetalPart Material Type</t>
  </si>
  <si>
    <t>Material Thickness</t>
  </si>
  <si>
    <t>Material Width</t>
  </si>
  <si>
    <t>Tool Pitch</t>
  </si>
  <si>
    <t>Material Density</t>
  </si>
  <si>
    <t>http://www.inmindcomputing.com/application/products/products-schema.owl#emcsMetalPartMaterialType//</t>
  </si>
  <si>
    <t>http://www.inmindcomputing.com/application/products/products-schema.owl#emcsMetalPartThickness//</t>
  </si>
  <si>
    <t>http://www.inmindcomputing.com/application/products/products-schema.owl#emcsMetalPartMatlWidth//</t>
  </si>
  <si>
    <t>http://www.inmindcomputing.com/application/products/products-schema.owl#emcsMetalPartToolPitch//</t>
  </si>
  <si>
    <t>http://www.inmindcomputing.com/application/products/products-schema.owl#emcsMetalPartDensity//</t>
  </si>
  <si>
    <t>&lt;jx:forEach items="${quote.includesConfigItem}" var="metalConfig" varStatus="metalStatus" select="${metalConfig.type.contains("EMCSMetalPart") }"&gt;</t>
  </si>
  <si>
    <t>${metalConfig.id}</t>
  </si>
  <si>
    <t>${metalConfig.type}</t>
  </si>
  <si>
    <t>Overhead Cost</t>
  </si>
  <si>
    <t>${"='MetalPart" + (metalStatus.index+1) + "'!$B$8" }</t>
  </si>
  <si>
    <t>${"=T('MetalPart" + (metalStatus.index+1) + "'!$B$7)" }</t>
  </si>
  <si>
    <t>${"='MetalPart" + (metalStatus.index+1) + "'!$B$9" }</t>
  </si>
  <si>
    <t>${"='MetalPart" + (metalStatus.index+1) + "'!$B$10" }</t>
  </si>
  <si>
    <t>${"='MetalPart" + (metalStatus.index+1) + "'!$B$11" }</t>
  </si>
  <si>
    <t>${"='MetalPart" + (metalStatus.index+1) + "'!$B$87*100" }</t>
  </si>
  <si>
    <t>${"='MetalPart" + (metalStatus.index+1) + "'!$B$88*100" }</t>
  </si>
  <si>
    <t>${"='MetalPart" + (metalStatus.index+1) + "'!$B$91*100" }</t>
  </si>
  <si>
    <t>http://www.inmindcomputing.com/application/products/products-schema.owl#emcsProfitInPercent//</t>
  </si>
  <si>
    <t>&lt;jx:forEach items="${quote.includesConfigItem}" var="mold" varStatus="moldStatus" select="${mold.type.endsWith("EMCSPlasticMolding") }"&gt;</t>
  </si>
  <si>
    <t>&lt;jx:forEach items="${mold.includesConfigItem}" var="inspect" varStatus="inspectStatus" select="${inspect.type.endsWith("EMCSInspection") }"&gt;</t>
  </si>
  <si>
    <t>${inspect.id}</t>
  </si>
  <si>
    <t>${inspect.type}</t>
  </si>
  <si>
    <t>http://www.inmindcomputing.com/application/products/products-schema.owl#emcsInspectionRatePerHr//</t>
  </si>
  <si>
    <t>http://www.inmindcomputing.com/application/products/products-schema.owl#emcsInspectionCycleTime//</t>
  </si>
  <si>
    <t>http://www.inmindcomputing.com/application/products/products-schema.owl#emcsInspectionEff//</t>
  </si>
  <si>
    <t>&lt;jx:forEach items="${quote.includesConfigItem}" var="metalPart" varStatus="metalStatus" select="${metalPart.type.endsWith("EMCSMetalPart") }"&gt;</t>
  </si>
  <si>
    <t>Stamping Die Cost</t>
  </si>
  <si>
    <t>${MetalPart.select('includesConfigItem', 'EMCSStampingProcess', 0).emcsStampingToolingEstimateStation}</t>
  </si>
  <si>
    <t>${MetalPart.select('includesConfigItem', 'EMCSStampingProcess', 0).emcsStampingToolingOtherCost}</t>
  </si>
  <si>
    <t>${MetalPart.select('includesConfigItem', 'EMCSStampingProcess', 1).emcsStampingToolingEstimateStation}</t>
  </si>
  <si>
    <t>${MetalPart.select('includesConfigItem', 'EMCSStampingProcess',1).emcsStampingToolingOtherCost}</t>
  </si>
  <si>
    <t>DL cost /K</t>
  </si>
  <si>
    <t xml:space="preserve"> Cost /kg</t>
  </si>
  <si>
    <r>
      <t>Internal Cost Keeping Work Sheet
Stamping&amp;Plating Process[</t>
    </r>
    <r>
      <rPr>
        <b/>
        <sz val="20"/>
        <rFont val="宋体"/>
        <charset val="134"/>
      </rPr>
      <t>只是估价</t>
    </r>
    <r>
      <rPr>
        <b/>
        <sz val="20"/>
        <rFont val="Calibri"/>
        <family val="2"/>
      </rPr>
      <t>]</t>
    </r>
  </si>
  <si>
    <t>${MetalPart.emcsMetalPartMarkUpSubtotal/100}</t>
  </si>
  <si>
    <t>Subtotal cost /Kpcs. (K)</t>
  </si>
  <si>
    <t>Sales--Part Price Cost/K(Ex-work)</t>
  </si>
  <si>
    <t>${MetalPart.emcsFinancialCost/100}</t>
  </si>
  <si>
    <t>${MetalPart.emcsOverHeadOrOther/100}</t>
  </si>
  <si>
    <t>${MetalPart.emcsProfitInPercent/100}</t>
  </si>
  <si>
    <t>${MetalPart.select('includesConfigItem','EMCSStampingProcess',1).emcsProcessEff/100}</t>
  </si>
  <si>
    <t>${MetalPart.select('includesConfigItem','EMCSStampingProcess',0).emcsProcessEff/100}</t>
  </si>
  <si>
    <t>${MetalPart.select('includesConfigItem', 'PlatingProcess', 0).emcsProcessLoss/100}</t>
  </si>
  <si>
    <t>${MetalPart.select('includesConfigItem', 'EMCSStampingProcess', 0).emcsProcessLoss/100}</t>
  </si>
  <si>
    <t>${"='Mold" + (moldStatus.index+1) + "'!$B$24" }</t>
  </si>
  <si>
    <t>Molding process cost  /K (B)</t>
  </si>
  <si>
    <t>EMCSInspection</t>
  </si>
  <si>
    <t>http://www.inmindcomputing.com/application/products/products-schema.owl#emcsInspectionPartsPerTime//</t>
  </si>
  <si>
    <t>EMCSMetalPart</t>
  </si>
  <si>
    <t>EMCSStampingProcess</t>
  </si>
  <si>
    <t xml:space="preserve">${"='Mold" + (moldStatusindex+1) + "'!E" + (50 + (inspectStatus.index)) + '&amp;""'}
</t>
  </si>
  <si>
    <t xml:space="preserve">${"='Mold" + (moldStatusindex+1) + "'!B" + (50 + (inspectStatus.index)) + '&amp;""'}
</t>
  </si>
  <si>
    <t xml:space="preserve">${"='Mold" + (moldStatusindex+1) + "'!F" + (50 + (inspectStatus.index)) + '&amp;""'}
</t>
  </si>
  <si>
    <t xml:space="preserve">${"='Mold" + (moldStatusindex+1) + "'!G" + (50 + (inspectStatus.index))+ '*100&amp;""'}
</t>
  </si>
  <si>
    <t>材料费用 Material Subtotal  (A)</t>
  </si>
  <si>
    <t>MetalPart Name</t>
  </si>
  <si>
    <t xml:space="preserve">${MetalPart.partPartName}
</t>
  </si>
  <si>
    <t>http://www.inmindcomputing.com/application/products/products-schema.owl#emcsMetalPartNetMatFactor//</t>
  </si>
  <si>
    <t>NetMatFactor</t>
  </si>
  <si>
    <t>${"='MetalPart" + (metalStatus.index+1) + "'!$B$13" }</t>
  </si>
  <si>
    <t>Waste Mat'l Cost/ Kg</t>
  </si>
  <si>
    <t>Material price Cost /kg</t>
  </si>
  <si>
    <t>Material Cost /K</t>
  </si>
  <si>
    <t>${MetalPart.emcsMetalPartWasteMatCostPerKg}</t>
  </si>
  <si>
    <t>Material Price Per Kg</t>
  </si>
  <si>
    <t xml:space="preserve">Waste Mat Cost </t>
  </si>
  <si>
    <t>Waste Matl Percentate</t>
  </si>
  <si>
    <t>Markup subtotal</t>
  </si>
  <si>
    <t xml:space="preserve">http://www.inmindcomputing.com/application/products/products-schema.owl#emcsMetalPartMatPricePerKg//
</t>
  </si>
  <si>
    <t xml:space="preserve">http://www.inmindcomputing.com/application/products/products-schema.owl#emcsMetalPartWasteMatCostPerKg//
</t>
  </si>
  <si>
    <t xml:space="preserve">http://www.inmindcomputing.com/application/products/products-schema.owl#emcsMetalPartWasteMatlPercent//
</t>
  </si>
  <si>
    <t xml:space="preserve">http://www.inmindcomputing.com/application/products/products-schema.owl#emcsMetalPartMarkUpSubtotal//
</t>
  </si>
  <si>
    <t>${"='MetalPart" + (metalStatus.index+1) + "'!$B$27*100" }</t>
  </si>
  <si>
    <t>${"='MetalPart" + (metalStatus.index+1) + "'!$B$28*100" }</t>
  </si>
  <si>
    <t>${"='MetalPart" + (metalStatus.index+1) + "'!$B$24" }</t>
  </si>
  <si>
    <t xml:space="preserve">${"='MetalPart" + (metalStatus.index+1) + "'!$B$26" }
</t>
  </si>
  <si>
    <t xml:space="preserve">${"=T('MetalPart" + (metalStatus.index+1) + "'!$B$3)" }
</t>
  </si>
  <si>
    <t xml:space="preserve">${"=T('MetalPart" + (metalStatus.index+1) + "'!$B$4)" }
</t>
  </si>
  <si>
    <t>Stamping M/C</t>
  </si>
  <si>
    <t>Stamping MSU Rate</t>
  </si>
  <si>
    <t>http://www.inmindcomputing.com/application/products/products-schema-process.owl#hasWorkStation//</t>
  </si>
  <si>
    <t xml:space="preserve">Up (Cavity) </t>
  </si>
  <si>
    <t>SPM</t>
  </si>
  <si>
    <t>${"='MetalPart" + (metalStatus.index+1) + "'!$F$12" }</t>
  </si>
  <si>
    <t>${"='MetalPart" + (metalStatus.index+1) + "'!$F$13" }</t>
  </si>
  <si>
    <t>${"='MetalPart" + (metalStatus.index+1) + "'!$F$14*100" }</t>
  </si>
  <si>
    <t>http://www.inmindcomputing.com/application/products/products-schema.owl#emcsStampingProcessSPM//</t>
  </si>
  <si>
    <t>${"='MetalPart" + (metalStatus.index+1) + "'!$G$12" }</t>
  </si>
  <si>
    <t>${"='MetalPart" + (metalStatus.index+1) + "'!$G$13" }</t>
  </si>
  <si>
    <t>${"='MetalPart" + (metalStatus.index+1) + "'!$G$14*100" }</t>
  </si>
  <si>
    <t>Staming WS</t>
  </si>
  <si>
    <t>$[VLOOKUP(F7,_MasterData!E135:F500,2,FALSE)]</t>
  </si>
  <si>
    <t>$[VLOOKUP(F8,_MasterData!B125:C500,2,FALSE)]</t>
  </si>
  <si>
    <t>$[VLOOKUP(G8,_MasterData!B125:C500,2,FALSE)]</t>
  </si>
  <si>
    <t>$[VLOOKUP(G7,_MasterData!E135:F500,2,FALSE)]</t>
  </si>
  <si>
    <t>&lt;jx:forEach items="${quote.includesConfigItem}" var="metal" varStatus="metalStatus" select="${metal.type.endsWith("EMCSMetalPart") }"&gt;</t>
  </si>
  <si>
    <t>&lt;jx:forEach items="${metal.includesConfigItem}" var="sub" varStatus="subStatus" select="${sub.type.endsWith("EMCSSubProcess") }"&gt;</t>
  </si>
  <si>
    <t>${sub.id}</t>
  </si>
  <si>
    <t>${sub.type}</t>
  </si>
  <si>
    <t>Rate Cost</t>
  </si>
  <si>
    <t>DL Rate</t>
  </si>
  <si>
    <t>Operator</t>
  </si>
  <si>
    <t xml:space="preserve">${"='MetalPart" + (metalStatusindex+1) + "'!B" + (68 + (subStatus.index)) + '&amp;""'}
</t>
  </si>
  <si>
    <t xml:space="preserve">${"='MetalPart" + (metalStatusindex+1) + "'!E" + (68 + (subStatus.index)) + '&amp;""'}
</t>
  </si>
  <si>
    <t xml:space="preserve">${"='MetalPart" + (metalStatusindex+1) + "'!F" + (68 + (subStatus.index)) + '&amp;""'}
</t>
  </si>
  <si>
    <t xml:space="preserve">${"='MetalPart" + (metalStatusindex+1) + "'!G" + (68 + (subStatus.index))+ '*100&amp;""'}
</t>
  </si>
  <si>
    <t>${MetalPart.select('includesConfigItem', 'EMCSSubProcess', 0).emcsInspectionEff/100}</t>
  </si>
  <si>
    <t>${MetalPart.select('includesConfigItem', 'EMCSSubProcess', 1).emcsInspectionEff/100}</t>
  </si>
  <si>
    <t>${MetalPart.select('includesConfigItem', 'EMCSSubProcess', 2).emcsInspectionEff/100}</t>
  </si>
  <si>
    <t>${MetalPart.select('includesConfigItem', 'EMCSSubProcess', 3).emcsInspectionEff/100}</t>
  </si>
  <si>
    <t>${MetalPart.select('includesConfigItem', 'EMCSSubProcess', 4).emcsInspectionEff/100}</t>
  </si>
  <si>
    <t>${MetalPart.select('includesConfigItem', 'EMCSSubProcess', 5).emcsInspectionEff/100}</t>
  </si>
  <si>
    <t>${MetalPart.select('includesConfigItem', 'EMCSSubProcess', 6).emcsInspectionEff/100}</t>
  </si>
  <si>
    <t>${MetalPart.select('includesConfigItem', 'EMCSSubProcess', 7).emcsInspectionEff/100}</t>
  </si>
  <si>
    <t xml:space="preserve">${MetalPart.select('configItemIncludedBy', 'EMCSMetalPart', 0).select('includesSalesItem','EMCSStampingProcess',1).objectName} </t>
  </si>
  <si>
    <t xml:space="preserve">${MetalPart.select('configItemIncludedBy', 'EMCSMetalPart', 0).select('includesSalesItem','EMCSSubProcess',1).objectName} </t>
  </si>
  <si>
    <t xml:space="preserve">${MetalPart.select('configItemIncludedBy', 'EMCSMetalPart', 0).select('includesSalesItem','EMCSSubProcess',2).objectName} </t>
  </si>
  <si>
    <t xml:space="preserve">${MetalPart.select('configItemIncludedBy', 'EMCSMetalPart', 0).select('includesSalesItem','EMCSSubProcess',3).objectName} </t>
  </si>
  <si>
    <t xml:space="preserve">${MetalPart.select('configItemIncludedBy', 'EMCSMetalPart', 0).select('includesSalesItem','EMCSSubProcess',4).objectName} </t>
  </si>
  <si>
    <t xml:space="preserve">${MetalPart.select('configItemIncludedBy', 'EMCSMetalPart', 0).select('includesSalesItem','EMCSSubProcess',5).objectName} </t>
  </si>
  <si>
    <t xml:space="preserve">${MetalPart.select('configItemIncludedBy', 'EMCSMetalPart', 0).select('includesSalesItem','EMCSSubProcess',6).objectName} </t>
  </si>
  <si>
    <t xml:space="preserve">${MetalPart.select('configItemIncludedBy', 'EMCSMetalPart', 0).select('includesSalesItem','EMCSSubProcess',7).objectName} </t>
  </si>
  <si>
    <t xml:space="preserve">${metalPart.select('configItemIncludedBy', 'EMCSMetalPart', 0).select('includesSalesItem','EMCSStampingProcess',0).id} </t>
  </si>
  <si>
    <t xml:space="preserve">${metalPart.select('configItemIncludedBy', 'EMCSMetalPart', 0).select('includesSalesItem','EMCSStampingProcess',1).id} </t>
  </si>
  <si>
    <t>${"=T('MetalPart" + (metalStatus.index+1) + "'!$D$201)" }</t>
  </si>
  <si>
    <t>${"=T('MetalPart" + (metalStatus.index+1) + "'!$B$201)" }</t>
  </si>
  <si>
    <t>${"=T('MetalPart" + (metalStatus.index+1) + "'!$A$201)" }</t>
  </si>
  <si>
    <t>${"=T('MetalPart" + (metalStatus.index+1) + "'!$C$201)" }</t>
  </si>
  <si>
    <t>${metalPart.select('configItemIncludedBy', 'EMCSMetalPart', 0).select('includesSalesItem','EMCSStampingProcess',1).type}</t>
  </si>
  <si>
    <t>${metalPart.select('configItemIncludedBy', 'EMCSMetalPart', 0).select('includesSalesItem','EMCSStampingProcess',0).type}</t>
  </si>
  <si>
    <t>Assembly Process MSU Rate</t>
  </si>
  <si>
    <t>EMCSAssembly</t>
  </si>
  <si>
    <t>Finanicial Cost</t>
  </si>
  <si>
    <t>${assembly.id}</t>
  </si>
  <si>
    <t>${assembly.type}</t>
  </si>
  <si>
    <t xml:space="preserve">${"=T('Assembly" + (assemblyStatus.index+1) + "'!$B$5)" }
</t>
  </si>
  <si>
    <t>${"='Assembly" + (assemblyStatus.index+1) + "'!$B$76*100" }</t>
  </si>
  <si>
    <t>${"='Assembly" + (assemblyStatus.index+1) + "'!$B$77*100" }</t>
  </si>
  <si>
    <t>${"='Assembly" + (assemblyStatus.index+1) + "'!$B$80*100" }</t>
  </si>
  <si>
    <t>&lt;jx:forEach items="${quote.includesConfigItem}" var="$Assembly" varStatus="AssemblyStatus" select="${$Assembly.type.endsWith("EMCSAssembly")}" templateSheetName="Assembly" sheetPrefix="Assembly"  sheetName="${AssemblyStatus.index + 1}" &gt;</t>
  </si>
  <si>
    <t>&lt;jx:forEach items="${quote.includesConfigItem}" var="assembly" varStatus="assemblyStatus" select="${assembly.type.endsWith("EMCSAssembly") }"&gt;</t>
  </si>
  <si>
    <t>$[VLOOKUP(B25,_MasterData!B125:C500,2,FALSE)]</t>
  </si>
  <si>
    <t>$[VLOOKUP(A25,_MasterData!N135:O500,2,FALSE)]</t>
  </si>
  <si>
    <t>$[VLOOKUP(B26,_MasterData!B125:C500,2,FALSE)]</t>
  </si>
  <si>
    <t>$[VLOOKUP(B27,_MasterData!B125:C500,2,FALSE)]</t>
  </si>
  <si>
    <t>$[VLOOKUP(A26,_MasterData!N135:O500,2,FALSE)]</t>
  </si>
  <si>
    <t>EMCSAssemblyProcess</t>
  </si>
  <si>
    <t>Assembly Process M/C</t>
  </si>
  <si>
    <t>&lt;jx:forEach items="${quote.includesConfigItem}" var="a" varStatus="aStatus" select="${a.type.endsWith("EMCSAssembly") }"&gt;</t>
  </si>
  <si>
    <t>&lt;jx:forEach items="${a.includesConfigItem}" var="ap" varStatus="apStatus" select="${ap.type.endsWith("EMCSAssemblyProcess") }"&gt;</t>
  </si>
  <si>
    <t>${ap.id}</t>
  </si>
  <si>
    <t>${ap.type}</t>
  </si>
  <si>
    <t xml:space="preserve">${"='Assembly" + (aStatusindex+1) + "'!D" + (25 + (apStatus.index)) + '&amp;""'}
</t>
  </si>
  <si>
    <t xml:space="preserve">${"='Assembly" + (aStatusindex+1) + "'!E" + (25 + (apStatus.index)) + '&amp;""'}
</t>
  </si>
  <si>
    <t xml:space="preserve">${"='Assembly" + (aStatusindex+1) + "'!F" + (25 + (apStatus.index)) + '*100&amp;""'}
</t>
  </si>
  <si>
    <t>http://www.inmindcomputing.com/application/products/products-schema-process.owl#hasAssemblyProcessStation//</t>
  </si>
  <si>
    <r>
      <t xml:space="preserve">${"=T('Assembly" + (aStatus.index+1)+"'!$B$" + (201 + apStatus.index) </t>
    </r>
    <r>
      <rPr>
        <sz val="10"/>
        <color rgb="FF000000"/>
        <rFont val="Segoe UI"/>
        <family val="2"/>
      </rPr>
      <t xml:space="preserve">+ ")"} </t>
    </r>
  </si>
  <si>
    <r>
      <t xml:space="preserve">${"=T('Assembly" + (aStatus.index+1)+"'!$A$" + (201 + apStatus.index) </t>
    </r>
    <r>
      <rPr>
        <sz val="10"/>
        <color rgb="FF000000"/>
        <rFont val="Segoe UI"/>
        <family val="2"/>
      </rPr>
      <t xml:space="preserve">+ ")"} </t>
    </r>
  </si>
  <si>
    <t>&lt;jx:forEach items="${ass.includesConfigItem}" var="inspect" varStatus="inspectStatus" select="${inspect.type.endsWith("EMCSInspection") }"&gt;</t>
  </si>
  <si>
    <t>&lt;jx:forEach items="${quote.includesConfigItem}" var="ass" varStatus="assStatus" select="${ass.type.endsWith("EMCSAssembly") }"&gt;</t>
  </si>
  <si>
    <t xml:space="preserve">${"='Assembly" + (assStatusindex+1) + "'!B" + (53 + (inspectStatus.index)) + '&amp;""'}
</t>
  </si>
  <si>
    <t xml:space="preserve">${"='Assembly" + (assStatusindex+1) + "'!C" + (53 + (inspectStatus.index)) + '&amp;""'}
</t>
  </si>
  <si>
    <t xml:space="preserve">${"='Assembly" + (assStatusindex+1) + "'!D" + (53 + (inspectStatus.index)) + '&amp;""'}
</t>
  </si>
  <si>
    <t xml:space="preserve">${"='Assembly" + (assStatusindex+1) + "'!E" + (53 + (inspectStatus.index))+ '*100&amp;""'}
</t>
  </si>
  <si>
    <t>$[L11+L14+L17+L20+L23+L26]</t>
  </si>
  <si>
    <t>$[M11*31.1035]</t>
  </si>
  <si>
    <t>$[M14*31.1035]</t>
  </si>
  <si>
    <t>$[M17*31.1035]</t>
  </si>
  <si>
    <t>$[M20*31.1035]</t>
  </si>
  <si>
    <t>$[M23*31.1035]</t>
  </si>
  <si>
    <t>$[M26*31.1035]</t>
  </si>
  <si>
    <t>$[M11+M14+M17+M20+M23+M26]</t>
  </si>
  <si>
    <t>$[M27*31.1035]</t>
  </si>
  <si>
    <t>$[M29*H29]</t>
  </si>
  <si>
    <t>$[M27*E29]</t>
  </si>
  <si>
    <t>$[M29*31.1035]</t>
  </si>
  <si>
    <t>$[IF(J11="",0,L11/J11)]</t>
  </si>
  <si>
    <t>$[IF(J14="",0,L14/J14)]</t>
  </si>
  <si>
    <t>$[IF(J17="",0,L17/J17)]</t>
  </si>
  <si>
    <t>$[IF(J20="",0,L20/J20)]</t>
  </si>
  <si>
    <t>$[IF(J23="",0,L23/J23)]</t>
  </si>
  <si>
    <t>$[IF(J26="",0,L26/J26)]</t>
  </si>
  <si>
    <t>$[IF(C21=0,B58,SUM(C50:C56)*(1+C57)+(C29+C43+C47)*C57)]</t>
  </si>
  <si>
    <t>Plating RMB/K</t>
  </si>
  <si>
    <t>$[H68*0.12*50]</t>
  </si>
  <si>
    <t>$[H69*0.12*50]</t>
  </si>
  <si>
    <t>$[H70*0.12*50]</t>
  </si>
  <si>
    <t>$[H71*0.12*50]</t>
  </si>
  <si>
    <t>$[H72*0.12*50]</t>
  </si>
  <si>
    <t>$[H73*0.12*50]</t>
  </si>
  <si>
    <t>$[H74*0.12*50]</t>
  </si>
  <si>
    <t>$[IF(C21=0,0,SUM(C29,C35,C43,C47,C58,C65,C77,C81)*(1+C84+C88+C87))]</t>
  </si>
  <si>
    <t>$[IF(D21=0,0,SUM(D29,D35,D43,D47,D58,D65,D77,D81)*(1+D84+D88+D87))]</t>
  </si>
  <si>
    <t>$[IF(B21=0,0,SUM(B29,B35,B43,B47,B58,B65,B77,B81)*(1+B84+B88+B87))]</t>
  </si>
  <si>
    <t>$[B99*B13/1000]</t>
  </si>
  <si>
    <t>$[G98+G99]</t>
  </si>
  <si>
    <t>$[I98+I99]</t>
  </si>
  <si>
    <t>$[IF(E21=0,0,SUM(E29,E35,E43,E47,E58,E65,E77,E81)*(1+E84+E88+E87))]</t>
  </si>
  <si>
    <t>$[IF(G21=0,0,SUM(G29,G35,G43,G47,G58,G65,G77,G81)*(1+G84+G88+G87))]</t>
  </si>
  <si>
    <t>$[IF(H21=0,0,SUM(H29,H35,H43,H47,H58,H65,H77,H81)*(1+H84+H88+H87))]</t>
  </si>
  <si>
    <t>$[IF(I21=0,0,SUM(I29,I35,I43,I47,I58,I65,I77,I81)*(1+I84+I88+I87))]</t>
  </si>
  <si>
    <t>$[IF(F21=0,0,SUM(F29,F35,F43,F47,F58,F65,F77,F81)*(1+F84+F88+F87))]</t>
  </si>
  <si>
    <t>$[IF(B11=0,0,SUM(B12:B15))]</t>
  </si>
  <si>
    <t>$[IF(C11=0,0,SUM(C12:C15))]</t>
  </si>
  <si>
    <t>$[IF(D11=0,0,SUM(D12:D15))]</t>
  </si>
  <si>
    <t>$[IF(E11=0,0,SUM(E12:E15))]</t>
  </si>
  <si>
    <t>$[IF(F11=0,0,SUM(F12:F15))]</t>
  </si>
  <si>
    <t>$[IF(G11=0,0,SUM(G12:G15))]</t>
  </si>
  <si>
    <t>$[IF(C11=0,0,SUM(C18:C20)*(1+C21))]</t>
  </si>
  <si>
    <t>$[IF(D11=0,0,SUM(D18:D20)*(1+D21))]</t>
  </si>
  <si>
    <t>$[IF(E11=0,0,SUM(E18:E20)*(1+E21))]</t>
  </si>
  <si>
    <t>$[IF(F11=0,0,SUM(F18:F20)*(1+F21))]</t>
  </si>
  <si>
    <t>$[IF(G11=0,0,SUM(G18:G20)*(1+G21))]</t>
  </si>
  <si>
    <t>$[IF(A25=0,0,3600/E25*D25*F25)]</t>
  </si>
  <si>
    <t>$[IF(A26=0,0,3600/E26*D26*F26)]</t>
  </si>
  <si>
    <t>$[IF(A27=0,0,3600/E27*D27*F27)]</t>
  </si>
  <si>
    <t>$[G25*0.12*50]</t>
  </si>
  <si>
    <t>$[G26*0.12*50]</t>
  </si>
  <si>
    <t>$[G27*0.12*50]</t>
  </si>
  <si>
    <t>$[G28*0.12*50]</t>
  </si>
  <si>
    <t>$[C25*1000/3600*E25/D25/F25]</t>
  </si>
  <si>
    <t>$[C26*1000/3600*E26/D26/F26]</t>
  </si>
  <si>
    <t>$[C27*1000/3600*E27/D27/F27]</t>
  </si>
  <si>
    <t>$[C28*1000/3600*E28/D28/F28]</t>
  </si>
  <si>
    <t>$[C12]</t>
  </si>
  <si>
    <t>$[D12]</t>
  </si>
  <si>
    <t>$[E12]</t>
  </si>
  <si>
    <t>$[F12]</t>
  </si>
  <si>
    <t>$[G12]</t>
  </si>
  <si>
    <t>$[IF(A25=0,0,I25)]</t>
  </si>
  <si>
    <t>$[B12]</t>
  </si>
  <si>
    <t>$[IF(A25=0,0,B31+B30*B32)]</t>
  </si>
  <si>
    <t>$[IF(A25=0,0,C31+C30*C32)]</t>
  </si>
  <si>
    <t>$[IF(A25=0,0,D31+D30*D32)]</t>
  </si>
  <si>
    <t>$[IF(A25=0,0,E31+E30*E32)]</t>
  </si>
  <si>
    <t>$[IF(A25=0,0,F31+F30*F32)]</t>
  </si>
  <si>
    <t>$[IF(A25=0,0,G31+G30*G32)]</t>
  </si>
  <si>
    <t>$[IF(A26=0,0,B36+B35*B37+B31*B37)]</t>
  </si>
  <si>
    <t>$[IF(A26=0,0,C36+C35*C37+C31*C37)]</t>
  </si>
  <si>
    <t>$[IF(A26=0,0,E36+E35*E37+E31*E37)]</t>
  </si>
  <si>
    <t>$[IF(A26=0,0,D36+D35*D37+D31*D37)]</t>
  </si>
  <si>
    <t>$[IF(A26=0,0,G36+G35*G37+G31*G37)]</t>
  </si>
  <si>
    <t>$[IF(A26=0,0,F36+F35*F37+F31*F37)]</t>
  </si>
  <si>
    <t>$[IF(A53=0,0,3600/D53*C53*E53)]</t>
  </si>
  <si>
    <t>$[IF(A54=0,0,3600/D54*C54*E54)]</t>
  </si>
  <si>
    <t>$[IF(A55=0,0,3600/D55*C55*E55)]</t>
  </si>
  <si>
    <t>$[F53*0.12]</t>
  </si>
  <si>
    <t>$[F54*0.12]</t>
  </si>
  <si>
    <t>$[F55*0.12]</t>
  </si>
  <si>
    <t>$[B53*1000/3600*D53/C53/E53]</t>
  </si>
  <si>
    <t>$[B54*1000/3600*D54/C54/E54]</t>
  </si>
  <si>
    <t>$[B55*1000/3600*D55/C55/E55]</t>
  </si>
  <si>
    <t>$[IF(A26=0,0,I26)]</t>
  </si>
  <si>
    <t>$[IF(A27=0,0,I27)]</t>
  </si>
  <si>
    <t>$[IF(A27=0,0,B41+B40*B42+(B31+B36)*B42)]</t>
  </si>
  <si>
    <t>$[IF(A27=0,0,C41+C40*C42+(C31+C36)*C42)]</t>
  </si>
  <si>
    <t>$[IF(A27=0,0,D41+D40*D42+(D31+D36)*D42)]</t>
  </si>
  <si>
    <t>$[IF(A27=0,0,E41+E40*E42+(E31+E36)*E42)]</t>
  </si>
  <si>
    <t>$[IF(A27=0,0,F41+F40*F42+(F31+F36)*F42)]</t>
  </si>
  <si>
    <t>$[IF(A27=0,0,G41+G40*G42+(G31+G36)*G42)]</t>
  </si>
  <si>
    <t>$[IF(A28=0,0,I28)]</t>
  </si>
  <si>
    <t>$[IF(A28=0,0,B46+B45*B47+(B31+B36+B41)*B47)]</t>
  </si>
  <si>
    <t>$[IF(A28=0,0,C46+C45*C47+(C31+C36+C41)*C47)]</t>
  </si>
  <si>
    <t>$[IF(A28=0,0,D46+D45*D47+(D31+D36+D41)*D47)]</t>
  </si>
  <si>
    <t>$[IF(A28=0,0,E46+E45*E47+(E31+E36+E41)*E47)]</t>
  </si>
  <si>
    <t>$[IF(A28=0,0,F46+F45*F47+(F31+F36+F41)*F47)]</t>
  </si>
  <si>
    <t>$[IF(D11=0,0,D33+D38+D43+D48)]</t>
  </si>
  <si>
    <t>$[IF(F11=0,0,F33+F38+F43+F48)]</t>
  </si>
  <si>
    <t>$[IF(G11=0,0,G33+G38+G43+G48)]</t>
  </si>
  <si>
    <t>$[IF(A53=0,0,H53)]</t>
  </si>
  <si>
    <t>$[IF(A53=0,0,B57+B16*B58)]</t>
  </si>
  <si>
    <t>$[IF(A53=0,0,C57+C16*C58)]</t>
  </si>
  <si>
    <t>$[IF(A53=0,0,D57+D16*D58)]</t>
  </si>
  <si>
    <t>$[IF(A53=0,0,E57+E16*E58)]</t>
  </si>
  <si>
    <t>$[IF(A53=0,0,F57+F16*F58)]</t>
  </si>
  <si>
    <t>$[IF(A53=0,0,G57+G16*G58)]</t>
  </si>
  <si>
    <t>$[IF(A54=0,0,H54)]</t>
  </si>
  <si>
    <t>$[IF(A54=0,0,B61+B16*B62)]</t>
  </si>
  <si>
    <t>$[IF(A54=0,0,C61+C16*C62)]</t>
  </si>
  <si>
    <t>$[IF(A54=0,0,D61+D16*D62)]</t>
  </si>
  <si>
    <t>$[IF(A54=0,0,E61+E16*E62)]</t>
  </si>
  <si>
    <t>$[IF(A54=0,0,F61+F16*F62)]</t>
  </si>
  <si>
    <t>$[IF(A54=0,0,G61+G16*G62)]</t>
  </si>
  <si>
    <t>$[IF(A55=0,0,H55)]</t>
  </si>
  <si>
    <t>$[IF(A55=0,0,B65+B16*B66)]</t>
  </si>
  <si>
    <t>$[IF(A55=0,0,C65+C16*C66)]</t>
  </si>
  <si>
    <t>$[IF(A55=0,0,D65+D16*D66)]</t>
  </si>
  <si>
    <r>
      <rPr>
        <b/>
        <sz val="10"/>
        <rFont val="Calibri"/>
        <family val="2"/>
        <scheme val="minor"/>
      </rPr>
      <t>$[</t>
    </r>
    <r>
      <rPr>
        <sz val="10"/>
        <rFont val="Calibri"/>
        <family val="2"/>
        <scheme val="minor"/>
      </rPr>
      <t>IF(A55=0,0,E65+E16*E66)]</t>
    </r>
  </si>
  <si>
    <t>$[IF(A55=0,0,F65+F16*F66)]</t>
  </si>
  <si>
    <t>$[IF(A55=0,0,G65+G16*G66)]</t>
  </si>
  <si>
    <t>$[IF(B11=0,0,B59+B63+B67)]</t>
  </si>
  <si>
    <t>$[IF(C11=0,0,C59+C63+C67)]</t>
  </si>
  <si>
    <t>$[IF(D11=0,0,D59+D63+D67)]</t>
  </si>
  <si>
    <t>$[IF(E11=0,0,E59+E63+E67)]</t>
  </si>
  <si>
    <t>$[IF(F11=0,0,F59+F63+F67)]</t>
  </si>
  <si>
    <t>$[IF(G11=0,0,G59+G63+G67)]</t>
  </si>
  <si>
    <t>$[B81/A91]</t>
  </si>
  <si>
    <t>$[C81/A91]</t>
  </si>
  <si>
    <t>$[D81/A91]</t>
  </si>
  <si>
    <t>$[E81/A91]</t>
  </si>
  <si>
    <t>$[F81/A91]</t>
  </si>
  <si>
    <t>$[G81/A91]</t>
  </si>
  <si>
    <t>$[IF(C80=0,0,IF(C78=0,(B78-B22)/(1-C80)+B22,(C78-C22)/(1-C80)+C22))]</t>
  </si>
  <si>
    <t>$[IF(E80=0,0,IF(E78=0,(B78-B22)/(1-E80)+B22,(E78-E22)/(1-E80)+E22))]</t>
  </si>
  <si>
    <t>$[IF(F80=0,0,IF(F78=0,(B78-B22)/(1-F80)+B22,(F78-F22)/(1-F80)+F22))]</t>
  </si>
  <si>
    <t>$[IF(G80=0,0,IF(G78=0,(B78-B22)/(1-G80)+B22,(G78-G22)/(1-G80)+G22))]</t>
  </si>
  <si>
    <t>$[IF(D80=0,0,IF(D78=0,(B78-B22)/(1-D80)+B22,(D78-D22)/(1-D80)+D22))]</t>
  </si>
  <si>
    <t>$[SUM(E84:E90)]</t>
  </si>
  <si>
    <t>$[J25]</t>
  </si>
  <si>
    <t>$[J26]</t>
  </si>
  <si>
    <t>$[J27]</t>
  </si>
  <si>
    <t>$[J28]</t>
  </si>
  <si>
    <t>$[J53]</t>
  </si>
  <si>
    <t>$[J54]</t>
  </si>
  <si>
    <t>$[J55]</t>
  </si>
  <si>
    <t>$[A25&amp;"治具费"]</t>
  </si>
  <si>
    <t>$[A26&amp;"治具费"]</t>
  </si>
  <si>
    <t>$[A27&amp;"治具费"]</t>
  </si>
  <si>
    <t>$[A28&amp;"治具费"]</t>
  </si>
  <si>
    <t>$[A53&amp;"治具费"]</t>
  </si>
  <si>
    <t>$[A54&amp;"治具费"]</t>
  </si>
  <si>
    <t>$[A55&amp;"治具费"]</t>
  </si>
  <si>
    <t>$[SUM(G84:G90)+E91]</t>
  </si>
  <si>
    <t>$[E91/A91]</t>
  </si>
  <si>
    <t>$[G91/A91]</t>
  </si>
  <si>
    <t>$[IF(A28=0,0,3600/E28*D28*F28)]</t>
  </si>
  <si>
    <t>$[IF(A28=0,0,G46+G45*G47+(G31+G36+G41)*G47)]</t>
  </si>
  <si>
    <t>$[IF(B11=0,0,B33+B38+B43+B48)]</t>
  </si>
  <si>
    <t>$[IF(C11=0,0,C33+C38+C43+C48)]</t>
  </si>
  <si>
    <t>$[IF(E11=0,0,E33+E38+E43+E48)]</t>
  </si>
  <si>
    <t>$[B71]</t>
  </si>
  <si>
    <t>$[IF(B21=0,0,SUM(B29:B32)*(1+B33)+B26*B33)]</t>
  </si>
  <si>
    <t>$[IF(B21=0,0,SUM(B42:B45)*(1+B46))]</t>
  </si>
  <si>
    <t>$[H50*0.12*50]</t>
  </si>
  <si>
    <t>$[H51*0.12*50]</t>
  </si>
  <si>
    <t>$[H52*0.12*50]</t>
  </si>
  <si>
    <t>$[H53*0.12*50]</t>
  </si>
  <si>
    <t>$[H54*0.12*50]</t>
  </si>
  <si>
    <t>$[IFERROR(D50*C50/H50*1000,0)]</t>
  </si>
  <si>
    <t>$[IFERROR(D51*C51/H51*1000,0)]</t>
  </si>
  <si>
    <t>$[IFERROR(D52*C52/H52*1000,0)]</t>
  </si>
  <si>
    <t>$[IFERROR(D53*C53/H53*1000,0)]</t>
  </si>
  <si>
    <t>$[IFERROR(D54*C54/H54*1000,0)]</t>
  </si>
  <si>
    <t>$[SUM(J50:J57)]</t>
  </si>
  <si>
    <t>$[IFERROR(B50/H50*1000,0)]</t>
  </si>
  <si>
    <t>$[IFERROR(B51/H51*1000,0)]</t>
  </si>
  <si>
    <t>$[IFERROR(B52/H52*1000,0)]</t>
  </si>
  <si>
    <t>$[IFERROR(B53/H53*10000)]</t>
  </si>
  <si>
    <t>${MetalPart.select('includesConfigItem', 'EMCSStampingProcess', 1).emcsStampingSumOfSubprocess}</t>
  </si>
  <si>
    <t>Subprocess (e.g. Finishing)</t>
  </si>
  <si>
    <t>$[IF(B21=0,0,B25*(1+B28)-B12*B27*B26)]</t>
  </si>
  <si>
    <t>${MetalPart.select('includesConfigItem', 'EMCSStampingProcess', 0).emcsStampingProcessSetupHours2}</t>
  </si>
  <si>
    <t>${MetalPart.select('includesConfigItem', 'EMCSStampingProcess', 0).emcsStampingProcessSetupHours3}</t>
  </si>
  <si>
    <t>${MetalPart.select('includesConfigItem', 'EMCSStampingProcess', 0).emcsStampingProcessSetupHours4}</t>
  </si>
  <si>
    <t>${MetalPart.select('includesConfigItem', 'EMCSStampingProcess', 0).emcsStampingProcessSetupHours5}</t>
  </si>
  <si>
    <t>${MetalPart.select('includesConfigItem', 'EMCSStampingProcess', 0).emcsStampingProcessMaintenanceCostPerkMOQ1}</t>
  </si>
  <si>
    <t>${MetalPart.emcsTotalQuantity2InKPerYear}</t>
  </si>
  <si>
    <t>${MetalPart.emcsTotalQuantity3InKPerYear}</t>
  </si>
  <si>
    <t>${MetalPart.emcsTotalQuantity4InKPerYear}</t>
  </si>
  <si>
    <t>${MetalPart.emcsTotalQuantity5InKPerYear}</t>
  </si>
  <si>
    <t>$[IF(C21=0,0,C25*(1+C28)-B12*C27*C26)]</t>
  </si>
  <si>
    <t>$[IF(D21=0,0,D25*(1+D28)-B12*D27*D26)]</t>
  </si>
  <si>
    <t>$[IF(E21=0,0,E25*(1+E28)-B12*E27*E26)]</t>
  </si>
  <si>
    <t>$[IF(F21=0,0,F25*(1+F28)-B12*F27*F26)]</t>
  </si>
  <si>
    <t>$[C21/F15]</t>
  </si>
  <si>
    <t>$[D21/F15]</t>
  </si>
  <si>
    <t>$[C21*B12]</t>
  </si>
  <si>
    <t>$[D21*B12]</t>
  </si>
  <si>
    <t>${MetalPart.select('includesConfigItem', 'EMCSStampingProcess', 0).emcsStampingProcessMaintenanceCostPerkMOQ2}</t>
  </si>
  <si>
    <t>${MetalPart.select('includesConfigItem', 'EMCSStampingProcess', 0).emcsStampingProcessMaintenanceCostPerkMOQ3}</t>
  </si>
  <si>
    <t>${MetalPart.select('includesConfigItem', 'EMCSStampingProcess', 0).emcsStampingProcessMaintenanceCostPerkMOQ4}</t>
  </si>
  <si>
    <t>${MetalPart.select('includesConfigItem', 'EMCSStampingProcess', 0).emcsStampingProcessMaintenanceCostPerkMOQ5}</t>
  </si>
  <si>
    <t>$[IF(C21=0,0,C37/C21*(F9+F11))]</t>
  </si>
  <si>
    <t>$[IF(D21=0,0,D37/D21*(F9+F11))]</t>
  </si>
  <si>
    <t>$[IF(E21=0,0,E37/E21*(F9+F11))]</t>
  </si>
  <si>
    <t>$[IF(F21=0,0,F37/F21*(F9+F11))]</t>
  </si>
  <si>
    <t>${MetalPart.select('includesConfigItem', 'EMCSStampingProcess', 1).emcsStampingProcessSetupHours2}</t>
  </si>
  <si>
    <t>${MetalPart.select('includesConfigItem', 'EMCSStampingProcess', 1).emcsStampingProcessSetupHours3}</t>
  </si>
  <si>
    <t>${MetalPart.select('includesConfigItem', 'EMCSStampingProcess', 1).emcsStampingProcessSetupHours4}</t>
  </si>
  <si>
    <t>${MetalPart.select('includesConfigItem', 'EMCSStampingProcess', 1).emcsStampingProcessSetupHours5}</t>
  </si>
  <si>
    <t>${MetalPart.select('includesConfigItem', 'EMCSStampingProcess', 0).emcsStampingSumOfSubprocess}</t>
  </si>
  <si>
    <t>$[IF(B21=0,0,SUM(B38:B42)*(1+B43)+(B29))]</t>
  </si>
  <si>
    <t>$[IF(C21=0,0,SUM(C38:C42)*(1+C43)+(C29))]</t>
  </si>
  <si>
    <t>$[IF(D21=0,0,SUM(D38:D42)*(1+D43)+(D29))]</t>
  </si>
  <si>
    <t>$[IF(E21=0,0,SUM(E38:E42)*(1+E43)+(E29))]</t>
  </si>
  <si>
    <t>$[IF(F21=0,0,SUM(F38:F42)*(1+F43)+(F29))]</t>
  </si>
  <si>
    <t>$[IF(C21=0,0,C46*(1+C47)+(C29+C44)*C46)]</t>
  </si>
  <si>
    <t>$[IF(D21=0,0,D46*(1+D47)+(D29+D44)*D46)]</t>
  </si>
  <si>
    <t>$[IF(E21=0,0,E46*(1+E47)+(E29+E44)*E46)]</t>
  </si>
  <si>
    <t>$[IF(F21=0,0,F46*(1+F47)+(F29+F44)*F46)]</t>
  </si>
  <si>
    <t>$[IF(B21=0,0,B46*(1+B47)+(B29+B44)*B46)]</t>
  </si>
  <si>
    <t>Plating process cost per Kpcs(C-1)</t>
  </si>
  <si>
    <t>$[IF(B21=0,0,SUM(B51:B55)*(1+B56)+(B29+B44+B48)*B56)]</t>
  </si>
  <si>
    <t>${MetalPart.select('includesConfigItem','Subcon',0).secondaryProcessCategory}</t>
  </si>
  <si>
    <t>${MetalPart.select('includesConfigItem','Subcon',1).secondaryProcessCategory}</t>
  </si>
  <si>
    <t>${MetalPart.select('includesConfigItem','Subcon',2).secondaryProcessCategory}</t>
  </si>
  <si>
    <t>${MetalPart.select('includesConfigItem','Subcon',3).secondaryProcessCategory}</t>
  </si>
  <si>
    <t>${MetalPart.select('includesConfigItem', 'EMCSSubProcess', 0).emcsInspectionDlRatePerHr}</t>
  </si>
  <si>
    <t>${MetalPart.select('includesConfigItem', 'EMCSSubProcess', 1).emcsInspectionDlRatePerHr}</t>
  </si>
  <si>
    <t>${MetalPart.select('includesConfigItem', 'EMCSSubProcess', 2).emcsInspectionDlRatePerHr}</t>
  </si>
  <si>
    <t>${MetalPart.select('includesConfigItem', 'EMCSSubProcess', 3).emcsInspectionDlRatePerHr}</t>
  </si>
  <si>
    <t>${MetalPart.select('includesConfigItem', 'EMCSSubProcess', 4).emcsInspectionDlRatePerHr}</t>
  </si>
  <si>
    <t>${MetalPart.select('includesConfigItem', 'EMCSSubProcess', 5).emcsInspectionDlRatePerHr}</t>
  </si>
  <si>
    <t>${MetalPart.select('includesConfigItem', 'EMCSSubProcess', 6).emcsInspectionDlRatePerHr}</t>
  </si>
  <si>
    <t>${MetalPart.select('includesConfigItem', 'EMCSSubProcess', 7).emcsInspectionDlRatePerHr}</t>
  </si>
  <si>
    <t>${MetalPart.select('includesConfigItem', 'EMCSSubProcess', 0).emcsInspectionOperator}</t>
  </si>
  <si>
    <t>${MetalPart.select('includesConfigItem', 'EMCSSubProcess', 1).emcsInspectionOperator}</t>
  </si>
  <si>
    <t>${MetalPart.select('includesConfigItem', 'EMCSSubProcess', 2).emcsInspectionOperator}</t>
  </si>
  <si>
    <t>${MetalPart.select('includesConfigItem', 'EMCSSubProcess', 3).emcsInspectionOperator}</t>
  </si>
  <si>
    <t>${MetalPart.select('includesConfigItem', 'EMCSSubProcess', 4).emcsInspectionOperator}</t>
  </si>
  <si>
    <t>${MetalPart.select('includesConfigItem', 'EMCSSubProcess', 5).emcsInspectionOperator}</t>
  </si>
  <si>
    <t>${MetalPart.select('includesConfigItem', 'EMCSSubProcess', 6).emcsInspectionOperator}</t>
  </si>
  <si>
    <t>${MetalPart.select('includesConfigItem', 'EMCSSubProcess', 7).emcsInspectionOperator}</t>
  </si>
  <si>
    <t>$[H67*0.12*50]</t>
  </si>
  <si>
    <t>${MetalPart.select('includesConfigItem', 'EMCSSubProcess', 0).emcsInspectionPartsPerHr}</t>
  </si>
  <si>
    <t>${MetalPart.select('includesConfigItem', 'EMCSSubProcess', 1).emcsInspectionPartsPerHr}</t>
  </si>
  <si>
    <t>${MetalPart.select('includesConfigItem', 'EMCSSubProcess', 2).emcsInspectionPartsPerHr}</t>
  </si>
  <si>
    <t>${MetalPart.select('includesConfigItem', 'EMCSSubProcess', 3).emcsInspectionPartsPerHr}</t>
  </si>
  <si>
    <t>${MetalPart.select('includesConfigItem', 'EMCSSubProcess', 4).emcsInspectionPartsPerHr}</t>
  </si>
  <si>
    <t>${MetalPart.select('includesConfigItem', 'EMCSSubProcess', 5).emcsInspectionPartsPerHr}</t>
  </si>
  <si>
    <t>${MetalPart.select('includesConfigItem', 'EMCSSubProcess', 6).emcsInspectionPartsPerHr}</t>
  </si>
  <si>
    <t>${MetalPart.select('includesConfigItem', 'EMCSSubProcess', 7).emcsInspectionPartsPerHr}</t>
  </si>
  <si>
    <t>$[IFERROR(D67*C67/H67*1000,0)]</t>
  </si>
  <si>
    <t>$[IFERROR(D68*C68/H68*1000,0)]</t>
  </si>
  <si>
    <t>$[IFERROR(D69*C69/H69*1000,0)]</t>
  </si>
  <si>
    <t>$[IFERROR(D70*C70/H70*1000,0)]</t>
  </si>
  <si>
    <t>$[IFERROR(D71*C71/H71*1000,0)]</t>
  </si>
  <si>
    <t>$[IFERROR(D72*C72/H72*1000,0)]</t>
  </si>
  <si>
    <t>$[IFERROR(D73*C73/H73*1000,0)]</t>
  </si>
  <si>
    <t>$[SUM(J67:J74)]</t>
  </si>
  <si>
    <t>$IFERROR(B67/H67*1000,0)]</t>
  </si>
  <si>
    <t>$[IFERROR(B68/H68*1000,0)]</t>
  </si>
  <si>
    <t>$[IFERROR(B69/H69*1000,0)]</t>
  </si>
  <si>
    <t>$[IFERROR(B70/H70*1000,0)]</t>
  </si>
  <si>
    <t>$[IFERROR(B71/H71*1000,0)]</t>
  </si>
  <si>
    <t>$[IFERROR(B72/H72*1000,0)]</t>
  </si>
  <si>
    <t>$[IFERROR(B73/H73*1000,0)]</t>
  </si>
  <si>
    <t>$[IFERROR(B74/H74*1000,0)]</t>
  </si>
  <si>
    <t>$[SUM(K67:K74)]</t>
  </si>
  <si>
    <t>$[IFERROR(J67+K67,0)]</t>
  </si>
  <si>
    <t>$[IFERROR(J68+K68,0)]</t>
  </si>
  <si>
    <t>$[IFERROR(J69+K69,0)]</t>
  </si>
  <si>
    <t>$[IFERROR(J70+K70,0)]</t>
  </si>
  <si>
    <t>$[IFERROR(J71+K71,0)]</t>
  </si>
  <si>
    <t>$[IFERROR(J72+K72,0)]</t>
  </si>
  <si>
    <t>$[IFERROR(J73+K73,0)]</t>
  </si>
  <si>
    <t>$[IFERROR(J74+K74,0)]</t>
  </si>
  <si>
    <t>$[SUM(L67:L74)]</t>
  </si>
  <si>
    <t>$[L67+L68]</t>
  </si>
  <si>
    <t>$[L68+L69]</t>
  </si>
  <si>
    <t>$[L69+L70]</t>
  </si>
  <si>
    <t>$[L70+L71]</t>
  </si>
  <si>
    <t>$[L71+L72]</t>
  </si>
  <si>
    <t>$[L72+L73]</t>
  </si>
  <si>
    <t>$[L73+L74]</t>
  </si>
  <si>
    <t>$[SUM(M67:M74)]</t>
  </si>
  <si>
    <t>$[IFERROR(D74*C74/H74*1000,0)]</t>
  </si>
  <si>
    <t>$[IF(B21=0,0,SUM(B59:B62)*(1+B63))]</t>
  </si>
  <si>
    <t>$[IF(C21=0,0,SUM(C59:C62)*(1+C63))]</t>
  </si>
  <si>
    <t>$[IF(D21=0,0,SUM(D59:D62)*(1+D63))]</t>
  </si>
  <si>
    <t>$[IF(F21=0,0,SUM(F59:F62)*(1+F63))]</t>
  </si>
  <si>
    <t>$[IF(G21=0,0,SUM(G59:G62)*(1+G63))]</t>
  </si>
  <si>
    <t>$[IF(G21=0,G75,L75*(1+G75))]</t>
  </si>
  <si>
    <t>$[IF(I21=0,0,SUM(I78:I79))]</t>
  </si>
  <si>
    <t>$[IF(H21=0,0,SUM(H78:H79))]</t>
  </si>
  <si>
    <t>$[IF(G21=0,0,SUM(G78:G79))]</t>
  </si>
  <si>
    <t>$[IF(F21=0,0,SUM(F78:F79))]</t>
  </si>
  <si>
    <t>$[IF(E21=0,0,SUM(E78:E79))]</t>
  </si>
  <si>
    <t>$[IF(D21=0,0,SUM(D78:D79))]</t>
  </si>
  <si>
    <t>$[IF(C21=0,0,SUM(C78:C79))]</t>
  </si>
  <si>
    <t>$[IF(B21=0,0,SUM(B78:B79))]</t>
  </si>
  <si>
    <t>$[IF(F21=0,F75,L75*(1+F75))]</t>
  </si>
  <si>
    <t>$[IF(H21=0,H75,L75*(1+H75))]</t>
  </si>
  <si>
    <t>$[IF(I21=0,I75,L75*(1+I75))]</t>
  </si>
  <si>
    <t>$[IF(D21=0,D75,L75*(1+D75))]</t>
  </si>
  <si>
    <t>$[IF(C21=0,C75,L75*(1+C75))]</t>
  </si>
  <si>
    <t>$[IF(B21=0,0,L75*(1+B75))]</t>
  </si>
  <si>
    <t>$[B91/A105]</t>
  </si>
  <si>
    <t>$[C91/A105]</t>
  </si>
  <si>
    <t>$[D91/A105]</t>
  </si>
  <si>
    <t>$[E91/A105]</t>
  </si>
  <si>
    <t>$[F91/A105]</t>
  </si>
  <si>
    <t>$[G91/A105]</t>
  </si>
  <si>
    <t>$[H91/A105]</t>
  </si>
  <si>
    <t>$[I91/A105]</t>
  </si>
  <si>
    <t>$[G96+I96]</t>
  </si>
  <si>
    <t>$[I103/A104]</t>
  </si>
  <si>
    <t>$[IF(E21=0,E75,L75*(1+E75))]</t>
  </si>
  <si>
    <t>$[IF(E21=0,0,SUM(E59:E62)*(1+E63))]</t>
  </si>
  <si>
    <t>$[IF(H21=0,0,SUM(H59:H62)*(1+H63))]</t>
  </si>
  <si>
    <t>$[IF(I21=0,0,SUM(I59:I62)*(1+I63))]</t>
  </si>
  <si>
    <t>$[B91/A104]</t>
  </si>
  <si>
    <t>$[C91/A104]</t>
  </si>
  <si>
    <t>$[D91/A104]</t>
  </si>
  <si>
    <t>$[E91/A104]</t>
  </si>
  <si>
    <t>$[F91/A104]</t>
  </si>
  <si>
    <t>$[G91/A104]</t>
  </si>
  <si>
    <t>$[H91/A104]</t>
  </si>
  <si>
    <t>$[I91/A104]</t>
  </si>
  <si>
    <t>${Assembly.emcsTotalQuantity2InKPerYear}</t>
  </si>
  <si>
    <t>${Assembly.emcsTotalQuantity3InKPerYear}</t>
  </si>
  <si>
    <t>${Assembly.emcsTotalQuantity4InKPerYear}</t>
  </si>
  <si>
    <t>${Assembly.emcsTotalQuantity5InKPerYear}</t>
  </si>
  <si>
    <t>${Assembly.select('includesConfigItem','EMCSPlasticMolding',1).emcsPlasticMoldSubtotalCostPerK}</t>
  </si>
  <si>
    <t xml:space="preserve">${Assembly.select('configItemIncludedBy', 'EMCSAssembly', 0).select('includesSalesItem','EMCSMetalPart',0).objectName} </t>
  </si>
  <si>
    <t xml:space="preserve">${Assembly.select('configItemIncludedBy', 'EMCSAssembly', 1).select('includesSalesItem','EMCSPlasticMolding',0).objectName} </t>
  </si>
  <si>
    <t>${Assembly.select('includesConfigItem','EMCSMetalPart',0).emcsMetalPartSubTotalCostPerKpcs}</t>
  </si>
  <si>
    <t>${Assembly.select('includesConfigItem','EMCSMetalPart',1).emcsMetalPartSubTotalCostPerKpcs}</t>
  </si>
  <si>
    <t xml:space="preserve">${Assembly.select('configItemIncludedBy', 'EMCSAssembly', 1).select('includesSalesItem','EMCSMetalPart',1).objectName} </t>
  </si>
  <si>
    <t>${Mold.emcsTotalQuantity1InKPerYear}</t>
  </si>
  <si>
    <t>${Mold.emcsTotalQuantity2InKPerYear}</t>
  </si>
  <si>
    <t>${Plating.emcsPlatingProcessEff}</t>
  </si>
  <si>
    <t>$[H32*60/I32*G32*F32/100]</t>
  </si>
  <si>
    <t>${Mold.emcsTotalQuantity3InKPerYear}</t>
  </si>
  <si>
    <t>${Mold.emcsTotalQuantity4InKPerYear}</t>
  </si>
  <si>
    <t>${Mold.emcsTotalQuantity5InKPerYear}</t>
  </si>
  <si>
    <t>EMCS Purchase Item</t>
  </si>
  <si>
    <t>EMCS Potting Material</t>
  </si>
  <si>
    <t>EMCS Automation</t>
  </si>
  <si>
    <t>EMCS Electrical Automation Part</t>
  </si>
  <si>
    <t>EMCS Mechanical Automation Part</t>
  </si>
  <si>
    <t>http://www.inmindcomputing.com/application/products/products-implementation.owl#EMCSPottingMaterial//</t>
  </si>
  <si>
    <t>http://www.inmindcomputing.com/application/products/products-implementation.owl#EMCSPurchaseItem//</t>
  </si>
  <si>
    <t>http://www.inmindcomputing.com/application/products/products-implementation.owl#EMCSAutomation//</t>
  </si>
  <si>
    <t>http://www.inmindcomputing.com/application/products/products-implementation.owl#EMCSElectricalAutomationPart//</t>
  </si>
  <si>
    <t>http://www.inmindcomputing.com/application/products/products-implementation.owl#EMCSMechanicalAutomationPart//</t>
  </si>
  <si>
    <t>$[C24*B12]</t>
  </si>
  <si>
    <t>$[D24*B12]</t>
  </si>
  <si>
    <t>$[E24*B12]</t>
  </si>
  <si>
    <t>secondaryProcessYieldLoss</t>
  </si>
  <si>
    <t>${Mold.emcsPlasticMoldTotalRmRequiredInKg}</t>
  </si>
  <si>
    <t>${Mold.emcsPlasticProcessSetupCostPerK}</t>
  </si>
  <si>
    <t>$[IFERROR(I11*1000/I15,0)]</t>
  </si>
  <si>
    <t>$[IF(C21=0,0,SUM(C29:C32)*(1+C33)+C26*C33)]</t>
  </si>
  <si>
    <t>$[IF(D21=0,0,SUM(D29:D32)*(1+D33)+D26*D33)]</t>
  </si>
  <si>
    <t>$[IF(E21=0,0,SUM(E29:E32)*(1+E33)+E26*E33)]</t>
  </si>
  <si>
    <t>$[IF(F21=0,0,SUM(F29:F32)*(1+F33)+F26*F33)]</t>
  </si>
  <si>
    <t>${Mold.emcsProcessDlCostPerK}</t>
  </si>
  <si>
    <t>${Mold.emcsPlasticMoldIdlCostPerKH}</t>
  </si>
  <si>
    <t>$[IF(B21=0,0,SUM(B26,B34,B40,B47,B59,B63)*(1+B67+B69+B70))]</t>
  </si>
  <si>
    <t>${Mold.emcsPlasticMoldIdlCost/100}</t>
  </si>
  <si>
    <t>${Mold.emcsPlasticMoldingToolingLifeTime}</t>
  </si>
  <si>
    <t>${Mold.emcsPlasticMoldingToolingLeadTime}</t>
  </si>
  <si>
    <t>$[C21/I15*1000]</t>
  </si>
  <si>
    <t>$[C21*B13]</t>
  </si>
  <si>
    <t>$[D21*B13]</t>
  </si>
  <si>
    <t>$[E21*B13]</t>
  </si>
  <si>
    <t>$[F21*B13]</t>
  </si>
  <si>
    <t>$[D21/I15*1000]</t>
  </si>
  <si>
    <t>$[E21/I15*1000]</t>
  </si>
  <si>
    <t>$[F21/I15*1000]</t>
  </si>
  <si>
    <t>Material cost RMB/k (A)</t>
  </si>
  <si>
    <t>$[IF(B21=0,0,B24*B13*(1+B25))]</t>
  </si>
  <si>
    <t>$[IF(C21=0,0,C24*B13*(1+C25))]</t>
  </si>
  <si>
    <t>$[IF(D21=0,0,D24*B13*(1+D25))]</t>
  </si>
  <si>
    <t>$[IF(E21=0,0,E24*B13*(1+E25))]</t>
  </si>
  <si>
    <t>$[IF(F21=0,0,F24*B13*(1+F25))]</t>
  </si>
  <si>
    <t>$[IF(C21=0,0,C28/C21*(I9+I11))]</t>
  </si>
  <si>
    <t>$[IF(D21=0,0,D28/D21*(I9+I11))]</t>
  </si>
  <si>
    <t>$[IF(E21=0,0,E28/E21*(I9+I11))]</t>
  </si>
  <si>
    <t>$[IF(F21=0,0,F28/F21*(I9+I11))]</t>
  </si>
  <si>
    <t>$[IF(B73=0,0,(B71-B47-B63)*(1+B73)+B47+B63)]</t>
  </si>
  <si>
    <t>$[IF(B21=0,0,SUM(B36:B38)*(1+B39))]</t>
  </si>
  <si>
    <t>&lt;jx:forEach items="${Mold.includesConfigItem}" var="sub" varStatus="subStatus" select="${sub.type.contains("EMCSSubProcess") }"&gt;</t>
  </si>
  <si>
    <t>${sub.hasProcessStation.label}</t>
  </si>
  <si>
    <t>${sub.processMachineRatePerHr}</t>
  </si>
  <si>
    <t>&lt;jx:forEach items="${Mold.includesConfigItem}" var="inspect" varStatus="inspectStatus" select="${inspect.type.contains("EMCSInspection") }"&gt;</t>
  </si>
  <si>
    <t>${inspect.emcsInspectionProcess}</t>
  </si>
  <si>
    <t>${inspect.emcsInspectionRatePerHr}</t>
  </si>
  <si>
    <t>${inspect.emcsInspectionDlRatePerHr}</t>
  </si>
  <si>
    <t>Operators</t>
  </si>
  <si>
    <t>${inspect.emcsInspectionOperator}</t>
  </si>
  <si>
    <t>${inspect.emcsInspectionPartsPerTime}</t>
  </si>
  <si>
    <t>${inspect.emcsInspectionCycleTime}</t>
  </si>
  <si>
    <t>${inspect.emcsInspectionPartsPerHr}</t>
  </si>
  <si>
    <t>${inspect.emcsInspectionEff/100}</t>
  </si>
  <si>
    <t>&lt;jx:forEach items="${Mold.includesConfigItem}" var="finish" varStatus="finishStatus" select="${finish.type.contains("EMCSFinishing") }"&gt;</t>
  </si>
  <si>
    <t>${finish.configItemIncludedBy.objectName}</t>
  </si>
  <si>
    <t>${finish.emcsInspectionRatePerHr}</t>
  </si>
  <si>
    <t>${finish.emcsInspectionDlRatePerHr}</t>
  </si>
  <si>
    <t>${finish.emcsInspectionOperator}</t>
  </si>
  <si>
    <t>${finish.emcsInspectionPartsPerTime}</t>
  </si>
  <si>
    <t>${finish.emcsInspectionCycleTime}</t>
  </si>
  <si>
    <t>${finish.emcsInspectionEff/100}</t>
  </si>
  <si>
    <t>${finish.emcsInspectionPartsPerHr}</t>
  </si>
  <si>
    <t>&lt;jx:forEach items="${Mold.includesConfigItem}" var="auto" varStatus="autoStatus" select="${auto.type.contains("EMCSAutomation") }"&gt;</t>
  </si>
  <si>
    <t>${auto.configItemIncludedBy.objectName}</t>
  </si>
  <si>
    <t>${auto.emcsAutomationOutputPerHr}</t>
  </si>
  <si>
    <t>${auto.emcsAutomationEfficiency/100}</t>
  </si>
  <si>
    <t>${auto.emcsAutomationCycleTime}</t>
  </si>
  <si>
    <t>-</t>
  </si>
  <si>
    <t>${auto.emcsAutomationOperator}</t>
  </si>
  <si>
    <t>${sub.emcsInspectionOperator}</t>
  </si>
  <si>
    <t>${sub.emcsInspectionPartsPerTime}</t>
  </si>
  <si>
    <t>${sub.emcsInspectionCycleTime}</t>
  </si>
  <si>
    <t>${sub.emcsInspectionEff/100}</t>
  </si>
  <si>
    <t>${sub.emcsInspectionPartsPerHr}</t>
  </si>
  <si>
    <t>${sub.emcsInspectionDlRatePerHr}</t>
  </si>
  <si>
    <t>$[IF(B21=0,0,SUM(B65:B66))]</t>
  </si>
  <si>
    <t>$[IF(C21=0,0,L62*(1+C62))]</t>
  </si>
  <si>
    <t>$[IF(B21=0,0,L62*(1+B62))]</t>
  </si>
  <si>
    <t>$[IF(D21=0,0,L62*(1+D62))]</t>
  </si>
  <si>
    <t>$[IF(E21=0,0,L62*(1+E62))]</t>
  </si>
  <si>
    <t>$[IF(F21=0,0,L62*(1+F62))]</t>
  </si>
  <si>
    <t>$[IF(G21=0,0,L62*(1+G62))]</t>
  </si>
  <si>
    <t>$[IF(H21=0,0,L62*(1+H62))]</t>
  </si>
  <si>
    <t>$[IF(I21=0,0,L62*(1+I62))]</t>
  </si>
  <si>
    <t>$[B78/A92]</t>
  </si>
  <si>
    <t>$[C78/A92]</t>
  </si>
  <si>
    <t>$[D78/A92]</t>
  </si>
  <si>
    <t>$[E78/A92]</t>
  </si>
  <si>
    <t>$[F78/A92]</t>
  </si>
  <si>
    <t>$[G78/A92]</t>
  </si>
  <si>
    <t>$[H78/A92]</t>
  </si>
  <si>
    <t>$[I78/A92]</t>
  </si>
  <si>
    <t>$[I78/A93]</t>
  </si>
  <si>
    <t>$[H78/A93]</t>
  </si>
  <si>
    <t>$[G78/A93]</t>
  </si>
  <si>
    <t>$[F78/A93]</t>
  </si>
  <si>
    <t>$[E78/A93]</t>
  </si>
  <si>
    <t>$[D78/A93]</t>
  </si>
  <si>
    <t>$[C78/A93]</t>
  </si>
  <si>
    <t>$[B78/A93]</t>
  </si>
  <si>
    <t>$[SUM(I85:I89)]</t>
  </si>
  <si>
    <t>$[SUM(F83:F90)+I83]</t>
  </si>
  <si>
    <t>$[H55*0.12*50]</t>
  </si>
  <si>
    <t>$[H56*0.12*50]</t>
  </si>
  <si>
    <t>$[H57*0.12*50]</t>
  </si>
  <si>
    <t>$[H58*0.12*50]</t>
  </si>
  <si>
    <t>$[H59*0.12*50]</t>
  </si>
  <si>
    <t>$[H60*0.12*50]</t>
  </si>
  <si>
    <t>http://www.inmindcomputing.com/application/products/products-implementation.owl#EMCSSkivingProcess//</t>
  </si>
  <si>
    <t>tbd</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</si>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</sst>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quot;￥&quot;#,##0.00_);[Red]\(&quot;￥&quot;#,##0.00\)"/>
    <numFmt numFmtId="165" formatCode="0.0000"/>
    <numFmt numFmtId="166" formatCode="0.0000%"/>
    <numFmt numFmtId="167" formatCode="0.000"/>
    <numFmt numFmtId="168" formatCode="0.0%"/>
    <numFmt numFmtId="169" formatCode="&quot;￥&quot;#,##0.0_);[Red]\(&quot;￥&quot;#,##0.0\)"/>
    <numFmt numFmtId="170" formatCode="0.00_ "/>
    <numFmt numFmtId="171" formatCode="0.000_ "/>
    <numFmt numFmtId="172" formatCode="0.00&quot;万&quot;&quot;元&quot;"/>
    <numFmt numFmtId="173" formatCode="#,##0_ "/>
    <numFmt numFmtId="174" formatCode="#,##0.0_);[Red]\(#,##0.0\)"/>
    <numFmt numFmtId="175" formatCode="0_ "/>
    <numFmt numFmtId="176" formatCode="\$#,##0.00_);[Red]\(\$#,##0.00\)"/>
    <numFmt numFmtId="177" formatCode="0.00_);[Red]\(0.00\)"/>
    <numFmt numFmtId="178" formatCode="0.0_);[Red]\(0.0\)"/>
    <numFmt numFmtId="179" formatCode="&quot;￥&quot;#,##0_);[Red]\(&quot;￥&quot;#,##0\)"/>
    <numFmt numFmtId="180" formatCode="\$#,##0.00_);\(\$#,##0.00\)"/>
    <numFmt numFmtId="181" formatCode="\$#,##0_);[Red]\(\$#,##0\)"/>
    <numFmt numFmtId="182" formatCode="0_);[Red]\(0\)"/>
    <numFmt numFmtId="183" formatCode="0&quot;副&quot;&quot;以&quot;&quot;上&quot;&quot;模&quot;&quot;具&quot;"/>
    <numFmt numFmtId="184" formatCode="?&quot;  Kpcs&quot;"/>
    <numFmt numFmtId="185" formatCode="dd/mm/yyyy"/>
    <numFmt numFmtId="186" formatCode="&quot;￥&quot;?&quot;/HR&quot;"/>
    <numFmt numFmtId="187" formatCode="\$#,##0.0;\-\$#,##0.0"/>
    <numFmt numFmtId="188" formatCode="\$#,##0.0_);[Red]\(\$#,##0.0\)"/>
    <numFmt numFmtId="189" formatCode="[$€-2]\ #,##0.0_);[Red]\([$€-2]\ #,##0.0\)"/>
    <numFmt numFmtId="190" formatCode="&quot;美金对人民币汇率：USD/CNY=&quot;0.00"/>
    <numFmt numFmtId="191" formatCode="&quot;欧元对人民币汇率：EUR/CNY=&quot;0.00"/>
    <numFmt numFmtId="192" formatCode="?&quot;k/box&quot;"/>
    <numFmt numFmtId="193" formatCode="?&quot;box/H&quot;"/>
    <numFmt numFmtId="194" formatCode="0&quot;副以上模具&quot;"/>
    <numFmt numFmtId="195" formatCode="&quot;贵金属费用Au Cost RMB/K--&quot;\ 0.00000&quot;Oz&quot;"/>
    <numFmt numFmtId="196" formatCode="&quot;贵金属费用Pd Cost RMB/K--&quot;\ 0.00000&quot;Oz&quot;"/>
    <numFmt numFmtId="197" formatCode="&quot;贵金属费用Ag Cost RMB/K--&quot;\ 0.00000&quot;Oz&quot;"/>
    <numFmt numFmtId="198" formatCode="&quot; [&quot;0.0\ &quot;m/min]  电镀生产费 RMB/K&quot;"/>
    <numFmt numFmtId="199" formatCode="\$#,##0.00;\-\$#,##0.00"/>
    <numFmt numFmtId="200" formatCode="0.0_ "/>
    <numFmt numFmtId="201" formatCode="?&quot; Kpcs&quot;"/>
    <numFmt numFmtId="202" formatCode="#,##0.0000_);[Red]\(#,##0.0000\)"/>
    <numFmt numFmtId="203" formatCode="&quot;￥&quot;#,##0.0;&quot;￥&quot;\-#,##0.0"/>
    <numFmt numFmtId="204" formatCode="[$$-1409]#,##0.00_);[Red]\([$$-1409]#,##0.00\)"/>
    <numFmt numFmtId="205" formatCode="&quot;美金对人民币汇率：USD/RMB=&quot;0.00"/>
    <numFmt numFmtId="206" formatCode="[$$-1409]#,##0_);[Red]\([$$-1409]#,##0\)"/>
  </numFmts>
  <fonts count="94">
    <font>
      <sz val="11"/>
      <color theme="1"/>
      <name val="Calibri"/>
      <family val="2"/>
      <scheme val="minor"/>
    </font>
    <font>
      <sz val="16"/>
      <name val="Times New Roman"/>
      <family val="1"/>
    </font>
    <font>
      <b/>
      <sz val="9"/>
      <color indexed="81"/>
      <name val="Tahoma"/>
      <family val="2"/>
    </font>
    <font>
      <sz val="9"/>
      <color indexed="81"/>
      <name val="Tahoma"/>
      <family val="2"/>
    </font>
    <font>
      <b/>
      <sz val="10"/>
      <name val="Times New Roman"/>
      <family val="1"/>
    </font>
    <font>
      <sz val="9"/>
      <color indexed="8"/>
      <name val="Times New Roman"/>
      <family val="1"/>
    </font>
    <font>
      <sz val="10"/>
      <color theme="1"/>
      <name val="Arial Unicode MS"/>
      <family val="2"/>
    </font>
    <font>
      <u/>
      <sz val="11"/>
      <color theme="10"/>
      <name val="Calibri"/>
      <family val="2"/>
      <scheme val="minor"/>
    </font>
    <font>
      <sz val="11"/>
      <name val="Times New Roman"/>
      <family val="1"/>
    </font>
    <font>
      <b/>
      <sz val="10"/>
      <color theme="1"/>
      <name val="Times New Roman"/>
      <family val="1"/>
    </font>
    <font>
      <sz val="10"/>
      <color theme="1"/>
      <name val="Times New Roman"/>
      <family val="1"/>
    </font>
    <font>
      <sz val="10"/>
      <name val="Arial"/>
      <family val="2"/>
    </font>
    <font>
      <sz val="10"/>
      <name val="Verdana"/>
      <family val="2"/>
    </font>
    <font>
      <sz val="12"/>
      <name val="宋体"/>
      <charset val="134"/>
    </font>
    <font>
      <b/>
      <sz val="16"/>
      <name val="华文新魏"/>
      <family val="2"/>
    </font>
    <font>
      <b/>
      <sz val="11"/>
      <name val="Times New Roman"/>
      <family val="1"/>
    </font>
    <font>
      <sz val="11"/>
      <name val="宋体"/>
      <charset val="134"/>
    </font>
    <font>
      <sz val="11"/>
      <color indexed="10"/>
      <name val="Times New Roman"/>
      <family val="1"/>
    </font>
    <font>
      <b/>
      <sz val="11"/>
      <name val="宋体"/>
      <charset val="134"/>
    </font>
    <font>
      <b/>
      <sz val="11"/>
      <color indexed="10"/>
      <name val="宋体"/>
      <charset val="134"/>
    </font>
    <font>
      <sz val="11"/>
      <color rgb="FFFFFFFF"/>
      <name val="Times New Roman"/>
      <family val="1"/>
    </font>
    <font>
      <sz val="10"/>
      <name val="Geneva"/>
      <family val="2"/>
    </font>
    <font>
      <sz val="11"/>
      <color theme="1"/>
      <name val="宋体"/>
      <charset val="134"/>
    </font>
    <font>
      <sz val="11"/>
      <color theme="1"/>
      <name val="Calibri"/>
      <family val="2"/>
      <scheme val="minor"/>
    </font>
    <font>
      <b/>
      <sz val="12"/>
      <name val="宋体"/>
      <charset val="134"/>
    </font>
    <font>
      <sz val="10"/>
      <color theme="5" tint="-0.249977111117893"/>
      <name val="Calibri"/>
      <family val="2"/>
    </font>
    <font>
      <b/>
      <sz val="10"/>
      <color theme="5" tint="-0.249977111117893"/>
      <name val="Calibri"/>
      <family val="2"/>
    </font>
    <font>
      <sz val="10"/>
      <name val="Calibri"/>
      <family val="2"/>
    </font>
    <font>
      <sz val="10"/>
      <color indexed="55"/>
      <name val="Calibri"/>
      <family val="2"/>
    </font>
    <font>
      <sz val="11"/>
      <color theme="1"/>
      <name val="Calibri"/>
      <family val="1"/>
      <scheme val="minor"/>
    </font>
    <font>
      <sz val="11"/>
      <color theme="1"/>
      <name val="Times New Roman"/>
      <family val="1"/>
    </font>
    <font>
      <b/>
      <sz val="18"/>
      <name val="华文新魏"/>
      <family val="2"/>
    </font>
    <font>
      <b/>
      <sz val="9"/>
      <name val="Times New Roman"/>
      <family val="1"/>
    </font>
    <font>
      <sz val="9"/>
      <name val="宋体"/>
      <charset val="134"/>
    </font>
    <font>
      <sz val="10"/>
      <name val="宋体"/>
      <charset val="134"/>
    </font>
    <font>
      <sz val="9"/>
      <name val="Times New Roman"/>
      <family val="1"/>
    </font>
    <font>
      <sz val="8"/>
      <color theme="1"/>
      <name val="Arial"/>
      <family val="2"/>
    </font>
    <font>
      <b/>
      <sz val="14"/>
      <name val="宋体"/>
      <charset val="134"/>
    </font>
    <font>
      <b/>
      <sz val="10"/>
      <name val="宋体"/>
      <charset val="134"/>
    </font>
    <font>
      <b/>
      <sz val="12"/>
      <color indexed="12"/>
      <name val="宋体"/>
      <charset val="134"/>
    </font>
    <font>
      <b/>
      <sz val="12"/>
      <color indexed="12"/>
      <name val="Times New Roman"/>
      <family val="1"/>
    </font>
    <font>
      <sz val="7"/>
      <color rgb="FF24292E"/>
      <name val="Consolas"/>
      <family val="3"/>
    </font>
    <font>
      <b/>
      <sz val="11"/>
      <color indexed="12"/>
      <name val="Times New Roman"/>
      <family val="1"/>
    </font>
    <font>
      <sz val="10"/>
      <color indexed="12"/>
      <name val="宋体"/>
      <charset val="134"/>
    </font>
    <font>
      <b/>
      <sz val="8"/>
      <color rgb="FFFF0000"/>
      <name val="宋体"/>
      <charset val="134"/>
    </font>
    <font>
      <b/>
      <sz val="8"/>
      <name val="宋体"/>
      <charset val="134"/>
    </font>
    <font>
      <sz val="10"/>
      <name val="Times New Roman"/>
      <family val="1"/>
    </font>
    <font>
      <b/>
      <sz val="10"/>
      <color indexed="12"/>
      <name val="宋体"/>
      <charset val="134"/>
    </font>
    <font>
      <sz val="8"/>
      <name val="Times New Roman"/>
      <family val="1"/>
    </font>
    <font>
      <b/>
      <sz val="12"/>
      <color indexed="13"/>
      <name val="Times New Roman"/>
      <family val="1"/>
    </font>
    <font>
      <sz val="8"/>
      <name val="宋体"/>
      <charset val="134"/>
    </font>
    <font>
      <i/>
      <sz val="10"/>
      <color rgb="FFFF0000"/>
      <name val="Calibri"/>
      <family val="2"/>
    </font>
    <font>
      <sz val="10"/>
      <color indexed="9"/>
      <name val="Calibri"/>
      <family val="2"/>
    </font>
    <font>
      <b/>
      <sz val="10"/>
      <color indexed="9"/>
      <name val="Calibri"/>
      <family val="2"/>
    </font>
    <font>
      <b/>
      <sz val="10"/>
      <color indexed="12"/>
      <name val="Calibri"/>
      <family val="2"/>
    </font>
    <font>
      <sz val="10"/>
      <color rgb="FFC00000"/>
      <name val="Calibri"/>
      <family val="2"/>
    </font>
    <font>
      <sz val="10"/>
      <color theme="0" tint="-0.34998626667073579"/>
      <name val="Calibri"/>
      <family val="2"/>
    </font>
    <font>
      <i/>
      <u/>
      <sz val="10"/>
      <color rgb="FFC00000"/>
      <name val="Calibri"/>
      <family val="2"/>
    </font>
    <font>
      <b/>
      <sz val="10"/>
      <color indexed="10"/>
      <name val="Calibri"/>
      <family val="2"/>
    </font>
    <font>
      <sz val="10"/>
      <color indexed="8"/>
      <name val="Calibri"/>
      <family val="2"/>
    </font>
    <font>
      <b/>
      <sz val="10"/>
      <color indexed="22"/>
      <name val="Calibri"/>
      <family val="2"/>
    </font>
    <font>
      <b/>
      <sz val="10"/>
      <name val="Calibri"/>
      <family val="2"/>
    </font>
    <font>
      <b/>
      <i/>
      <sz val="10"/>
      <name val="Calibri"/>
      <family val="2"/>
    </font>
    <font>
      <sz val="10"/>
      <name val="Calibri"/>
      <family val="2"/>
      <scheme val="minor"/>
    </font>
    <font>
      <b/>
      <sz val="10"/>
      <color indexed="9"/>
      <name val="Calibri"/>
      <family val="2"/>
      <scheme val="minor"/>
    </font>
    <font>
      <b/>
      <sz val="10"/>
      <name val="Calibri"/>
      <family val="2"/>
      <scheme val="minor"/>
    </font>
    <font>
      <b/>
      <i/>
      <sz val="10"/>
      <name val="Calibri"/>
      <family val="2"/>
      <scheme val="minor"/>
    </font>
    <font>
      <sz val="10"/>
      <color indexed="9"/>
      <name val="Calibri"/>
      <family val="2"/>
      <scheme val="minor"/>
    </font>
    <font>
      <sz val="10"/>
      <color theme="1"/>
      <name val="Calibri"/>
      <family val="2"/>
      <scheme val="minor"/>
    </font>
    <font>
      <b/>
      <sz val="10"/>
      <color indexed="12"/>
      <name val="Calibri"/>
      <family val="2"/>
      <scheme val="minor"/>
    </font>
    <font>
      <sz val="10"/>
      <color rgb="FFFF0000"/>
      <name val="Calibri"/>
      <family val="2"/>
      <scheme val="minor"/>
    </font>
    <font>
      <i/>
      <sz val="10"/>
      <name val="Calibri"/>
      <family val="2"/>
      <scheme val="minor"/>
    </font>
    <font>
      <sz val="10"/>
      <color rgb="FFFFC000"/>
      <name val="Calibri"/>
      <family val="2"/>
      <scheme val="minor"/>
    </font>
    <font>
      <sz val="10"/>
      <color indexed="8"/>
      <name val="Calibri"/>
      <family val="2"/>
      <scheme val="minor"/>
    </font>
    <font>
      <sz val="10"/>
      <color indexed="55"/>
      <name val="Calibri"/>
      <family val="2"/>
      <scheme val="minor"/>
    </font>
    <font>
      <i/>
      <sz val="10"/>
      <name val="Calibri"/>
      <family val="2"/>
    </font>
    <font>
      <b/>
      <i/>
      <sz val="10"/>
      <name val="宋体"/>
      <charset val="134"/>
    </font>
    <font>
      <sz val="10"/>
      <color theme="1"/>
      <name val="宋体"/>
      <charset val="134"/>
    </font>
    <font>
      <sz val="10"/>
      <color indexed="60"/>
      <name val="Calibri"/>
      <family val="2"/>
    </font>
    <font>
      <i/>
      <sz val="10"/>
      <color theme="1"/>
      <name val="Calibri"/>
      <family val="2"/>
      <scheme val="minor"/>
    </font>
    <font>
      <sz val="10"/>
      <color theme="2"/>
      <name val="Calibri"/>
      <family val="2"/>
    </font>
    <font>
      <sz val="10"/>
      <color rgb="FF484C4F"/>
      <name val="Calibri"/>
      <family val="2"/>
      <scheme val="minor"/>
    </font>
    <font>
      <sz val="10"/>
      <color indexed="12"/>
      <name val="Calibri"/>
      <family val="2"/>
    </font>
    <font>
      <b/>
      <sz val="20"/>
      <name val="Calibri"/>
      <family val="2"/>
      <scheme val="minor"/>
    </font>
    <font>
      <b/>
      <sz val="20"/>
      <name val="Calibri"/>
      <family val="2"/>
    </font>
    <font>
      <b/>
      <sz val="20"/>
      <name val="宋体"/>
      <charset val="134"/>
    </font>
    <font>
      <b/>
      <sz val="10"/>
      <name val="Cambria"/>
      <family val="1"/>
    </font>
    <font>
      <sz val="10"/>
      <name val="Cambria"/>
      <family val="1"/>
    </font>
    <font>
      <b/>
      <sz val="10"/>
      <color theme="1"/>
      <name val="Cambria"/>
      <family val="1"/>
    </font>
    <font>
      <sz val="10"/>
      <color theme="1"/>
      <name val="Calibri"/>
      <family val="2"/>
    </font>
    <font>
      <b/>
      <sz val="10"/>
      <color theme="1"/>
      <name val="Calibri"/>
      <family val="2"/>
    </font>
    <font>
      <b/>
      <sz val="10"/>
      <color theme="1"/>
      <name val="Calibri"/>
      <family val="2"/>
      <scheme val="minor"/>
    </font>
    <font>
      <sz val="10"/>
      <color rgb="FF000000"/>
      <name val="Segoe UI"/>
      <family val="2"/>
    </font>
    <font>
      <sz val="11"/>
      <name val="Calibri"/>
      <family val="2"/>
      <scheme val="minor"/>
    </font>
  </fonts>
  <fills count="25">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FFFF99"/>
        <bgColor indexed="64"/>
      </patternFill>
    </fill>
    <fill>
      <patternFill patternType="solid">
        <fgColor theme="0"/>
        <bgColor indexed="2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14999847407452621"/>
        <bgColor indexed="22"/>
      </patternFill>
    </fill>
    <fill>
      <patternFill patternType="solid">
        <fgColor theme="0" tint="-0.499984740745262"/>
        <bgColor indexed="22"/>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2"/>
        <bgColor indexed="64"/>
      </patternFill>
    </fill>
    <fill>
      <patternFill patternType="solid">
        <fgColor rgb="FFFFFF66"/>
        <bgColor indexed="64"/>
      </patternFill>
    </fill>
    <fill>
      <patternFill patternType="solid">
        <fgColor theme="3" tint="0.59999389629810485"/>
        <bgColor indexed="64"/>
      </patternFill>
    </fill>
    <fill>
      <patternFill patternType="solid">
        <fgColor rgb="FF00206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0000"/>
        <bgColor indexed="64"/>
      </patternFill>
    </fill>
    <fill>
      <patternFill patternType="solid">
        <fgColor theme="5" tint="0.59999389629810485"/>
        <bgColor indexed="64"/>
      </patternFill>
    </fill>
  </fills>
  <borders count="2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hair">
        <color indexed="64"/>
      </top>
      <bottom style="hair">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bottom style="double">
        <color indexed="64"/>
      </bottom>
      <diagonal/>
    </border>
    <border>
      <left/>
      <right style="double">
        <color indexed="64"/>
      </right>
      <top style="double">
        <color indexed="64"/>
      </top>
      <bottom style="double">
        <color indexed="64"/>
      </bottom>
      <diagonal/>
    </border>
    <border>
      <left/>
      <right/>
      <top/>
      <bottom style="hair">
        <color indexed="64"/>
      </bottom>
      <diagonal/>
    </border>
    <border>
      <left/>
      <right/>
      <top style="thin">
        <color indexed="64"/>
      </top>
      <bottom style="double">
        <color indexed="64"/>
      </bottom>
      <diagonal/>
    </border>
    <border>
      <left/>
      <right/>
      <top style="double">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0">
    <xf numFmtId="0" fontId="0" fillId="0" borderId="0"/>
    <xf numFmtId="0" fontId="7" fillId="0" borderId="0" applyNumberFormat="0" applyFill="0" applyBorder="0" applyAlignment="0" applyProtection="0"/>
    <xf numFmtId="0" fontId="11" fillId="0" borderId="0"/>
    <xf numFmtId="0" fontId="12" fillId="0" borderId="0"/>
    <xf numFmtId="0" fontId="13" fillId="0" borderId="0"/>
    <xf numFmtId="9" fontId="13" fillId="0" borderId="0" applyFont="0" applyFill="0" applyBorder="0" applyAlignment="0" applyProtection="0">
      <alignment vertical="center"/>
    </xf>
    <xf numFmtId="0" fontId="21" fillId="0" borderId="0"/>
    <xf numFmtId="0" fontId="22" fillId="0" borderId="0">
      <alignment vertical="center"/>
    </xf>
    <xf numFmtId="9" fontId="23" fillId="0" borderId="0" applyFont="0" applyFill="0" applyBorder="0" applyAlignment="0" applyProtection="0"/>
    <xf numFmtId="9" fontId="13" fillId="0" borderId="0" applyFont="0" applyFill="0" applyBorder="0" applyAlignment="0" applyProtection="0"/>
  </cellStyleXfs>
  <cellXfs count="686">
    <xf numFmtId="0" fontId="0" fillId="0" borderId="0" xfId="0"/>
    <xf numFmtId="0" fontId="0" fillId="0" borderId="3" xfId="0" applyBorder="1"/>
    <xf numFmtId="0" fontId="0" fillId="3" borderId="3" xfId="0" applyFill="1" applyBorder="1"/>
    <xf numFmtId="0" fontId="7" fillId="3" borderId="3" xfId="1" applyFill="1" applyBorder="1"/>
    <xf numFmtId="0" fontId="0" fillId="2" borderId="3" xfId="0" applyFill="1" applyBorder="1"/>
    <xf numFmtId="0" fontId="0" fillId="0" borderId="0" xfId="0"/>
    <xf numFmtId="0" fontId="10" fillId="0" borderId="0" xfId="0" applyFont="1" applyFill="1" applyBorder="1" applyAlignment="1">
      <alignment vertical="center"/>
    </xf>
    <xf numFmtId="0" fontId="10" fillId="0" borderId="0" xfId="0" applyFont="1" applyAlignment="1">
      <alignment vertical="center"/>
    </xf>
    <xf numFmtId="0" fontId="10" fillId="3" borderId="3" xfId="0" applyFont="1" applyFill="1" applyBorder="1" applyAlignment="1">
      <alignment vertical="center"/>
    </xf>
    <xf numFmtId="0" fontId="7" fillId="3" borderId="3" xfId="1" applyFill="1" applyBorder="1" applyAlignment="1">
      <alignment vertical="center"/>
    </xf>
    <xf numFmtId="0" fontId="6" fillId="0" borderId="3" xfId="0" applyFont="1" applyBorder="1" applyAlignment="1">
      <alignment vertical="center"/>
    </xf>
    <xf numFmtId="0" fontId="0" fillId="4" borderId="3" xfId="0" applyFill="1" applyBorder="1"/>
    <xf numFmtId="0" fontId="0" fillId="6" borderId="5" xfId="0" applyFill="1" applyBorder="1"/>
    <xf numFmtId="0" fontId="0" fillId="6" borderId="1" xfId="0" applyFill="1" applyBorder="1"/>
    <xf numFmtId="0" fontId="0" fillId="7" borderId="5" xfId="0" applyFill="1" applyBorder="1"/>
    <xf numFmtId="0" fontId="0" fillId="7" borderId="0" xfId="0" applyFill="1" applyBorder="1"/>
    <xf numFmtId="0" fontId="0" fillId="7" borderId="1" xfId="0" applyFill="1" applyBorder="1"/>
    <xf numFmtId="0" fontId="0" fillId="6" borderId="8" xfId="0" applyFill="1" applyBorder="1"/>
    <xf numFmtId="0" fontId="0" fillId="7" borderId="1" xfId="0" quotePrefix="1" applyFill="1" applyBorder="1"/>
    <xf numFmtId="0" fontId="0" fillId="6" borderId="1" xfId="0" quotePrefix="1" applyFill="1" applyBorder="1"/>
    <xf numFmtId="0" fontId="0" fillId="6" borderId="10" xfId="0" quotePrefix="1" applyFill="1" applyBorder="1"/>
    <xf numFmtId="0" fontId="4" fillId="8" borderId="3" xfId="0" applyFont="1" applyFill="1" applyBorder="1" applyAlignment="1">
      <alignment horizontal="center" vertical="center"/>
    </xf>
    <xf numFmtId="0" fontId="9" fillId="8" borderId="3" xfId="0" applyFont="1" applyFill="1" applyBorder="1" applyAlignment="1">
      <alignment horizontal="center" vertical="center"/>
    </xf>
    <xf numFmtId="0" fontId="10" fillId="6" borderId="3" xfId="0" applyFont="1" applyFill="1" applyBorder="1" applyAlignment="1">
      <alignment vertical="center"/>
    </xf>
    <xf numFmtId="0" fontId="10" fillId="4" borderId="3" xfId="0" applyFont="1" applyFill="1" applyBorder="1" applyAlignment="1">
      <alignment vertical="center"/>
    </xf>
    <xf numFmtId="0" fontId="0" fillId="3" borderId="3" xfId="0" applyFont="1" applyFill="1" applyBorder="1" applyAlignment="1">
      <alignment horizontal="center"/>
    </xf>
    <xf numFmtId="0" fontId="4" fillId="9" borderId="3" xfId="0" applyFont="1" applyFill="1" applyBorder="1" applyAlignment="1">
      <alignment horizontal="center" vertical="center"/>
    </xf>
    <xf numFmtId="0" fontId="9" fillId="9" borderId="3" xfId="0" applyFont="1" applyFill="1" applyBorder="1" applyAlignment="1">
      <alignment horizontal="center" vertical="center"/>
    </xf>
    <xf numFmtId="0" fontId="0" fillId="0" borderId="0" xfId="0"/>
    <xf numFmtId="0" fontId="0" fillId="0" borderId="0" xfId="0" applyBorder="1"/>
    <xf numFmtId="0" fontId="0" fillId="0" borderId="0" xfId="0" applyFill="1" applyBorder="1"/>
    <xf numFmtId="0" fontId="0" fillId="0" borderId="0" xfId="0" applyFill="1"/>
    <xf numFmtId="0" fontId="0" fillId="0" borderId="5" xfId="0" applyFill="1" applyBorder="1"/>
    <xf numFmtId="0" fontId="0" fillId="0" borderId="8" xfId="0" applyFill="1" applyBorder="1"/>
    <xf numFmtId="0" fontId="0" fillId="0" borderId="9" xfId="0" applyFill="1" applyBorder="1"/>
    <xf numFmtId="0" fontId="0" fillId="0" borderId="1" xfId="0" applyFill="1" applyBorder="1"/>
    <xf numFmtId="0" fontId="0" fillId="0" borderId="1" xfId="0" applyBorder="1"/>
    <xf numFmtId="0" fontId="0" fillId="0" borderId="10" xfId="0" applyBorder="1"/>
    <xf numFmtId="0" fontId="0" fillId="0" borderId="5" xfId="0" applyBorder="1"/>
    <xf numFmtId="0" fontId="0" fillId="10" borderId="0" xfId="0" applyFill="1"/>
    <xf numFmtId="0" fontId="0" fillId="10" borderId="5" xfId="0" applyFill="1" applyBorder="1"/>
    <xf numFmtId="0" fontId="0" fillId="10" borderId="0" xfId="0" applyFill="1" applyBorder="1"/>
    <xf numFmtId="0" fontId="0" fillId="10" borderId="1" xfId="0" applyFill="1" applyBorder="1"/>
    <xf numFmtId="0" fontId="0" fillId="11" borderId="0" xfId="0" applyFill="1"/>
    <xf numFmtId="0" fontId="0" fillId="11" borderId="5" xfId="0" applyFill="1" applyBorder="1"/>
    <xf numFmtId="0" fontId="0" fillId="11" borderId="0" xfId="0" applyFill="1" applyBorder="1"/>
    <xf numFmtId="0" fontId="0" fillId="11" borderId="1" xfId="0" applyFill="1" applyBorder="1"/>
    <xf numFmtId="0" fontId="0" fillId="10" borderId="2" xfId="0" applyFill="1" applyBorder="1"/>
    <xf numFmtId="0" fontId="0" fillId="7" borderId="2" xfId="0" quotePrefix="1" applyFill="1" applyBorder="1"/>
    <xf numFmtId="0" fontId="0" fillId="7" borderId="2" xfId="0" applyFill="1" applyBorder="1"/>
    <xf numFmtId="0" fontId="0" fillId="6" borderId="2" xfId="0" applyFill="1" applyBorder="1"/>
    <xf numFmtId="0" fontId="0" fillId="6" borderId="12" xfId="0" quotePrefix="1" applyFill="1" applyBorder="1"/>
    <xf numFmtId="0" fontId="0" fillId="11" borderId="2" xfId="0" applyFill="1" applyBorder="1"/>
    <xf numFmtId="0" fontId="0" fillId="0" borderId="10" xfId="0" applyFill="1" applyBorder="1"/>
    <xf numFmtId="0" fontId="9" fillId="5" borderId="3" xfId="0" applyFont="1" applyFill="1" applyBorder="1" applyAlignment="1">
      <alignment horizontal="center" vertical="center"/>
    </xf>
    <xf numFmtId="0" fontId="8" fillId="0" borderId="0" xfId="4" applyFont="1" applyProtection="1">
      <protection hidden="1"/>
    </xf>
    <xf numFmtId="0" fontId="15" fillId="0" borderId="0" xfId="4" applyFont="1" applyAlignment="1" applyProtection="1">
      <alignment horizontal="center" vertical="center"/>
      <protection hidden="1"/>
    </xf>
    <xf numFmtId="0" fontId="15" fillId="0" borderId="0" xfId="4" applyFont="1" applyFill="1" applyAlignment="1" applyProtection="1">
      <alignment horizontal="left" vertical="center"/>
      <protection hidden="1"/>
    </xf>
    <xf numFmtId="0" fontId="8" fillId="0" borderId="0" xfId="4" applyFont="1" applyAlignment="1" applyProtection="1">
      <alignment vertical="center"/>
      <protection hidden="1"/>
    </xf>
    <xf numFmtId="49" fontId="8" fillId="0" borderId="6" xfId="4" applyNumberFormat="1" applyFont="1" applyBorder="1" applyAlignment="1" applyProtection="1">
      <alignment vertical="center"/>
      <protection locked="0"/>
    </xf>
    <xf numFmtId="0" fontId="8" fillId="0" borderId="6" xfId="4" applyFont="1" applyBorder="1" applyAlignment="1" applyProtection="1">
      <alignment vertical="center"/>
      <protection locked="0"/>
    </xf>
    <xf numFmtId="0" fontId="8" fillId="0" borderId="0" xfId="4" applyFont="1" applyAlignment="1" applyProtection="1">
      <alignment horizontal="center" vertical="center"/>
      <protection hidden="1"/>
    </xf>
    <xf numFmtId="0" fontId="15" fillId="0" borderId="0" xfId="4" applyFont="1" applyFill="1" applyBorder="1" applyAlignment="1" applyProtection="1">
      <alignment vertical="center"/>
      <protection hidden="1"/>
    </xf>
    <xf numFmtId="0" fontId="8" fillId="0" borderId="0" xfId="4" applyFont="1" applyBorder="1" applyAlignment="1" applyProtection="1">
      <alignment vertical="center"/>
      <protection hidden="1"/>
    </xf>
    <xf numFmtId="0" fontId="17" fillId="0" borderId="0" xfId="4" applyFont="1" applyBorder="1" applyAlignment="1" applyProtection="1">
      <alignment horizontal="left" vertical="center"/>
      <protection hidden="1"/>
    </xf>
    <xf numFmtId="0" fontId="20" fillId="0" borderId="0" xfId="4" applyFont="1" applyProtection="1">
      <protection hidden="1"/>
    </xf>
    <xf numFmtId="0" fontId="15" fillId="0" borderId="0" xfId="4" applyFont="1" applyBorder="1" applyAlignment="1" applyProtection="1">
      <alignment vertical="center" wrapText="1"/>
      <protection hidden="1"/>
    </xf>
    <xf numFmtId="0" fontId="15" fillId="0" borderId="0" xfId="4" applyFont="1" applyFill="1" applyAlignment="1" applyProtection="1">
      <alignment horizontal="center" vertical="center"/>
      <protection hidden="1"/>
    </xf>
    <xf numFmtId="0" fontId="15" fillId="0" borderId="0" xfId="4" applyFont="1" applyFill="1" applyAlignment="1" applyProtection="1">
      <alignment horizontal="right" vertical="center"/>
      <protection hidden="1"/>
    </xf>
    <xf numFmtId="14" fontId="8" fillId="0" borderId="0" xfId="4" applyNumberFormat="1" applyFont="1" applyFill="1" applyAlignment="1" applyProtection="1">
      <alignment horizontal="center" vertical="center"/>
      <protection locked="0"/>
    </xf>
    <xf numFmtId="0" fontId="8" fillId="0" borderId="6" xfId="4" applyFont="1" applyFill="1" applyBorder="1" applyAlignment="1" applyProtection="1">
      <alignment horizontal="center" vertical="center"/>
      <protection locked="0"/>
    </xf>
    <xf numFmtId="0" fontId="15" fillId="0" borderId="0" xfId="4" applyFont="1" applyFill="1" applyBorder="1" applyAlignment="1" applyProtection="1">
      <alignment horizontal="right" vertical="center"/>
      <protection hidden="1"/>
    </xf>
    <xf numFmtId="0" fontId="8" fillId="0" borderId="0" xfId="4" applyFont="1" applyFill="1" applyBorder="1" applyAlignment="1" applyProtection="1">
      <alignment horizontal="center" vertical="center"/>
      <protection hidden="1"/>
    </xf>
    <xf numFmtId="0" fontId="8" fillId="0" borderId="0" xfId="4" applyFont="1" applyFill="1" applyAlignment="1" applyProtection="1">
      <alignment vertical="center"/>
      <protection hidden="1"/>
    </xf>
    <xf numFmtId="0" fontId="17" fillId="0" borderId="0" xfId="4" applyFont="1" applyFill="1" applyProtection="1">
      <protection hidden="1"/>
    </xf>
    <xf numFmtId="0" fontId="17" fillId="0" borderId="0" xfId="4" applyFont="1" applyFill="1" applyBorder="1" applyAlignment="1" applyProtection="1">
      <alignment horizontal="left" vertical="center"/>
      <protection hidden="1"/>
    </xf>
    <xf numFmtId="0" fontId="17" fillId="0" borderId="0" xfId="5" applyNumberFormat="1" applyFont="1" applyFill="1" applyBorder="1" applyAlignment="1" applyProtection="1">
      <alignment horizontal="center" vertical="center"/>
      <protection locked="0"/>
    </xf>
    <xf numFmtId="0" fontId="8" fillId="0" borderId="0" xfId="4" applyFont="1" applyFill="1" applyBorder="1" applyAlignment="1" applyProtection="1">
      <alignment vertical="center"/>
      <protection hidden="1"/>
    </xf>
    <xf numFmtId="0" fontId="15" fillId="0" borderId="0" xfId="4" applyFont="1" applyFill="1" applyBorder="1" applyAlignment="1" applyProtection="1">
      <alignment vertical="center" wrapText="1"/>
      <protection hidden="1"/>
    </xf>
    <xf numFmtId="2" fontId="15" fillId="0" borderId="0" xfId="4" applyNumberFormat="1" applyFont="1" applyFill="1" applyBorder="1" applyAlignment="1" applyProtection="1">
      <alignment horizontal="center" vertical="center"/>
    </xf>
    <xf numFmtId="164" fontId="8" fillId="0" borderId="0" xfId="4" applyNumberFormat="1" applyFont="1" applyFill="1" applyBorder="1" applyAlignment="1" applyProtection="1">
      <alignment horizontal="center" vertical="center"/>
      <protection hidden="1"/>
    </xf>
    <xf numFmtId="164" fontId="17" fillId="0" borderId="0" xfId="4" applyNumberFormat="1" applyFont="1" applyFill="1" applyBorder="1" applyAlignment="1" applyProtection="1">
      <alignment horizontal="center" vertical="center"/>
      <protection hidden="1"/>
    </xf>
    <xf numFmtId="164" fontId="15" fillId="0" borderId="0" xfId="4" applyNumberFormat="1" applyFont="1" applyFill="1" applyBorder="1" applyAlignment="1" applyProtection="1">
      <alignment horizontal="center" vertical="center" wrapText="1"/>
      <protection hidden="1"/>
    </xf>
    <xf numFmtId="0" fontId="5" fillId="0" borderId="13" xfId="0" applyFont="1" applyFill="1" applyBorder="1" applyAlignment="1" applyProtection="1">
      <protection locked="0"/>
    </xf>
    <xf numFmtId="0" fontId="18" fillId="12" borderId="0" xfId="4" applyFont="1" applyFill="1" applyBorder="1" applyAlignment="1" applyProtection="1">
      <alignment vertical="center"/>
      <protection hidden="1"/>
    </xf>
    <xf numFmtId="0" fontId="15" fillId="12" borderId="0" xfId="4" applyFont="1" applyFill="1" applyBorder="1" applyAlignment="1" applyProtection="1">
      <alignment vertical="center"/>
      <protection hidden="1"/>
    </xf>
    <xf numFmtId="0" fontId="0" fillId="0" borderId="12" xfId="0" applyBorder="1" applyAlignment="1">
      <alignment horizontal="center" vertical="center"/>
    </xf>
    <xf numFmtId="0" fontId="0" fillId="0" borderId="0" xfId="0" applyAlignment="1">
      <alignment horizontal="center"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0" fillId="3" borderId="2" xfId="0" applyFill="1" applyBorder="1"/>
    <xf numFmtId="0" fontId="14" fillId="0" borderId="0" xfId="4" applyFont="1" applyAlignment="1" applyProtection="1">
      <alignment vertical="center" wrapText="1"/>
      <protection locked="0"/>
    </xf>
    <xf numFmtId="0" fontId="14" fillId="0" borderId="0" xfId="4" applyFont="1" applyAlignment="1" applyProtection="1">
      <alignment vertical="center"/>
      <protection locked="0"/>
    </xf>
    <xf numFmtId="0" fontId="8" fillId="13" borderId="0" xfId="4" applyFont="1" applyFill="1" applyAlignment="1" applyProtection="1">
      <alignment horizontal="center" vertical="center"/>
      <protection locked="0"/>
    </xf>
    <xf numFmtId="0" fontId="0" fillId="0" borderId="0" xfId="0" applyAlignment="1"/>
    <xf numFmtId="0" fontId="25" fillId="0" borderId="0" xfId="0" applyFont="1" applyAlignment="1" applyProtection="1">
      <alignment horizontal="center" vertical="center"/>
      <protection hidden="1"/>
    </xf>
    <xf numFmtId="0" fontId="25" fillId="0" borderId="0" xfId="0" applyFont="1" applyProtection="1">
      <protection hidden="1"/>
    </xf>
    <xf numFmtId="0" fontId="27" fillId="0" borderId="0" xfId="0" applyFont="1"/>
    <xf numFmtId="0" fontId="25" fillId="0" borderId="0" xfId="0" applyFont="1"/>
    <xf numFmtId="0" fontId="27" fillId="0" borderId="0" xfId="0" applyFont="1" applyProtection="1">
      <protection locked="0"/>
    </xf>
    <xf numFmtId="0" fontId="0" fillId="0" borderId="3" xfId="0" applyBorder="1" applyAlignment="1">
      <alignment horizontal="center" vertical="center"/>
    </xf>
    <xf numFmtId="0" fontId="0" fillId="19" borderId="3" xfId="0" applyFill="1" applyBorder="1"/>
    <xf numFmtId="0" fontId="31" fillId="0" borderId="0" xfId="0" applyFont="1" applyAlignment="1" applyProtection="1">
      <alignment vertical="center" wrapText="1"/>
      <protection locked="0"/>
    </xf>
    <xf numFmtId="0" fontId="31" fillId="0" borderId="0" xfId="0" applyFont="1" applyAlignment="1" applyProtection="1">
      <alignment vertical="center"/>
      <protection locked="0"/>
    </xf>
    <xf numFmtId="0" fontId="32" fillId="0" borderId="0" xfId="0" applyFont="1" applyAlignment="1" applyProtection="1">
      <alignment vertical="center"/>
      <protection hidden="1"/>
    </xf>
    <xf numFmtId="0" fontId="33" fillId="0" borderId="0" xfId="0" applyFont="1" applyAlignment="1" applyProtection="1">
      <alignment vertical="center"/>
      <protection hidden="1"/>
    </xf>
    <xf numFmtId="0" fontId="34" fillId="0" borderId="0" xfId="0" applyFont="1" applyAlignment="1" applyProtection="1">
      <alignment horizontal="center"/>
      <protection hidden="1"/>
    </xf>
    <xf numFmtId="0" fontId="34" fillId="0" borderId="0" xfId="0" applyFont="1" applyAlignment="1">
      <alignment horizontal="center"/>
    </xf>
    <xf numFmtId="14" fontId="35" fillId="0" borderId="0" xfId="0" applyNumberFormat="1" applyFont="1" applyAlignment="1" applyProtection="1">
      <alignment horizontal="center" vertical="center"/>
      <protection locked="0"/>
    </xf>
    <xf numFmtId="0" fontId="35" fillId="0" borderId="6" xfId="0" applyFont="1" applyFill="1" applyBorder="1" applyAlignment="1" applyProtection="1">
      <alignment horizontal="center" vertical="center"/>
      <protection locked="0"/>
    </xf>
    <xf numFmtId="0" fontId="33" fillId="0" borderId="0" xfId="0" applyFont="1" applyBorder="1" applyAlignment="1" applyProtection="1">
      <alignment vertical="center"/>
      <protection hidden="1"/>
    </xf>
    <xf numFmtId="0" fontId="33" fillId="0" borderId="11" xfId="0" applyFont="1" applyBorder="1" applyAlignment="1" applyProtection="1">
      <alignment horizontal="right" vertical="center"/>
      <protection hidden="1"/>
    </xf>
    <xf numFmtId="0" fontId="36" fillId="0" borderId="0" xfId="0" applyFont="1"/>
    <xf numFmtId="0" fontId="34" fillId="0" borderId="0" xfId="0" applyFont="1" applyProtection="1">
      <protection hidden="1"/>
    </xf>
    <xf numFmtId="0" fontId="37" fillId="0" borderId="0" xfId="0" applyFont="1" applyBorder="1" applyAlignment="1" applyProtection="1">
      <alignment horizontal="center" vertical="center"/>
      <protection hidden="1"/>
    </xf>
    <xf numFmtId="0" fontId="40" fillId="0" borderId="6" xfId="0" applyNumberFormat="1" applyFont="1" applyBorder="1" applyAlignment="1" applyProtection="1">
      <alignment vertical="center"/>
      <protection locked="0"/>
    </xf>
    <xf numFmtId="0" fontId="40" fillId="0" borderId="7" xfId="0" applyNumberFormat="1" applyFont="1" applyBorder="1" applyAlignment="1" applyProtection="1">
      <alignment vertical="center"/>
      <protection locked="0"/>
    </xf>
    <xf numFmtId="0" fontId="40" fillId="0" borderId="4" xfId="0" applyNumberFormat="1" applyFont="1" applyBorder="1" applyAlignment="1" applyProtection="1">
      <alignment vertical="center"/>
      <protection locked="0"/>
    </xf>
    <xf numFmtId="0" fontId="35" fillId="14" borderId="3" xfId="0" applyFont="1" applyFill="1" applyBorder="1" applyAlignment="1" applyProtection="1">
      <alignment horizontal="center" vertical="center"/>
      <protection hidden="1"/>
    </xf>
    <xf numFmtId="0" fontId="35" fillId="14" borderId="3" xfId="0" applyFont="1" applyFill="1" applyBorder="1" applyAlignment="1" applyProtection="1">
      <alignment horizontal="center" vertical="center" wrapText="1"/>
      <protection hidden="1"/>
    </xf>
    <xf numFmtId="0" fontId="41" fillId="0" borderId="0" xfId="0" applyFont="1" applyAlignment="1">
      <alignment horizontal="right" vertical="center" indent="1"/>
    </xf>
    <xf numFmtId="0" fontId="35" fillId="0" borderId="3" xfId="0" applyFont="1" applyFill="1" applyBorder="1" applyAlignment="1" applyProtection="1">
      <alignment horizontal="center" vertical="center"/>
      <protection locked="0"/>
    </xf>
    <xf numFmtId="49" fontId="42" fillId="0" borderId="3" xfId="0" applyNumberFormat="1" applyFont="1" applyBorder="1" applyAlignment="1" applyProtection="1">
      <alignment horizontal="left" vertical="center"/>
      <protection locked="0"/>
    </xf>
    <xf numFmtId="0" fontId="43" fillId="0" borderId="4" xfId="0" applyFont="1" applyFill="1" applyBorder="1" applyAlignment="1" applyProtection="1">
      <alignment horizontal="center" vertical="center"/>
      <protection locked="0"/>
    </xf>
    <xf numFmtId="0" fontId="43" fillId="0" borderId="6" xfId="0" applyFont="1" applyFill="1" applyBorder="1" applyAlignment="1" applyProtection="1">
      <alignment horizontal="center" vertical="center"/>
      <protection locked="0"/>
    </xf>
    <xf numFmtId="0" fontId="38" fillId="0" borderId="6" xfId="0" applyFont="1" applyFill="1" applyBorder="1" applyAlignment="1" applyProtection="1">
      <alignment horizontal="right" vertical="center"/>
      <protection hidden="1"/>
    </xf>
    <xf numFmtId="0" fontId="38" fillId="0" borderId="7" xfId="0" applyFont="1" applyFill="1" applyBorder="1" applyAlignment="1" applyProtection="1">
      <alignment horizontal="right" vertical="center"/>
      <protection hidden="1"/>
    </xf>
    <xf numFmtId="0" fontId="44" fillId="0" borderId="6" xfId="0" applyNumberFormat="1" applyFont="1" applyFill="1" applyBorder="1" applyAlignment="1" applyProtection="1">
      <alignment horizontal="center" vertical="center"/>
      <protection hidden="1"/>
    </xf>
    <xf numFmtId="167" fontId="45" fillId="0" borderId="6" xfId="0" applyNumberFormat="1" applyFont="1" applyFill="1" applyBorder="1" applyAlignment="1" applyProtection="1">
      <alignment horizontal="center" vertical="center"/>
      <protection hidden="1"/>
    </xf>
    <xf numFmtId="0" fontId="34" fillId="0" borderId="4" xfId="0" applyFont="1" applyFill="1" applyBorder="1" applyAlignment="1" applyProtection="1">
      <alignment horizontal="right" vertical="center" wrapText="1"/>
      <protection hidden="1"/>
    </xf>
    <xf numFmtId="0" fontId="46" fillId="0" borderId="6" xfId="0" applyFont="1" applyFill="1" applyBorder="1" applyAlignment="1" applyProtection="1">
      <alignment horizontal="right" vertical="center" wrapText="1"/>
      <protection hidden="1"/>
    </xf>
    <xf numFmtId="0" fontId="46" fillId="0" borderId="7" xfId="0" applyFont="1" applyFill="1" applyBorder="1" applyAlignment="1" applyProtection="1">
      <alignment horizontal="right" vertical="center" wrapText="1"/>
      <protection hidden="1"/>
    </xf>
    <xf numFmtId="0" fontId="46" fillId="0" borderId="4" xfId="0" applyFont="1" applyFill="1" applyBorder="1" applyAlignment="1" applyProtection="1">
      <alignment horizontal="right" vertical="center" wrapText="1"/>
      <protection hidden="1"/>
    </xf>
    <xf numFmtId="0" fontId="47" fillId="0" borderId="12" xfId="0" applyFont="1" applyBorder="1" applyAlignment="1" applyProtection="1">
      <alignment horizontal="left" vertical="center"/>
      <protection locked="0"/>
    </xf>
    <xf numFmtId="0" fontId="48" fillId="14" borderId="3" xfId="0" applyFont="1" applyFill="1" applyBorder="1" applyAlignment="1" applyProtection="1">
      <alignment horizontal="center" vertical="center" wrapText="1"/>
      <protection hidden="1"/>
    </xf>
    <xf numFmtId="0" fontId="48" fillId="14" borderId="3" xfId="0" applyFont="1" applyFill="1" applyBorder="1" applyAlignment="1" applyProtection="1">
      <alignment horizontal="left" vertical="center"/>
      <protection hidden="1"/>
    </xf>
    <xf numFmtId="0" fontId="48" fillId="14" borderId="3" xfId="0" applyFont="1" applyFill="1" applyBorder="1" applyAlignment="1" applyProtection="1">
      <alignment horizontal="center" vertical="center"/>
      <protection hidden="1"/>
    </xf>
    <xf numFmtId="0" fontId="48" fillId="0" borderId="3" xfId="0" applyFont="1" applyBorder="1" applyAlignment="1" applyProtection="1">
      <alignment horizontal="center" vertical="center"/>
      <protection locked="0"/>
    </xf>
    <xf numFmtId="0" fontId="48" fillId="0" borderId="3" xfId="0" applyFont="1" applyFill="1" applyBorder="1" applyAlignment="1" applyProtection="1">
      <alignment horizontal="center" vertical="center"/>
      <protection locked="0"/>
    </xf>
    <xf numFmtId="0" fontId="0" fillId="0" borderId="3" xfId="0" applyBorder="1" applyAlignment="1">
      <alignment wrapText="1"/>
    </xf>
    <xf numFmtId="0" fontId="26" fillId="0" borderId="0" xfId="0" applyFont="1" applyAlignment="1" applyProtection="1">
      <alignment horizontal="center"/>
      <protection hidden="1"/>
    </xf>
    <xf numFmtId="0" fontId="27" fillId="0" borderId="0" xfId="0" applyFont="1" applyProtection="1">
      <protection hidden="1"/>
    </xf>
    <xf numFmtId="0" fontId="27" fillId="0" borderId="18" xfId="0" applyFont="1" applyBorder="1" applyAlignment="1" applyProtection="1">
      <alignment vertical="center"/>
      <protection locked="0"/>
    </xf>
    <xf numFmtId="0" fontId="27" fillId="0" borderId="0" xfId="0" applyFont="1" applyBorder="1" applyAlignment="1" applyProtection="1">
      <alignment vertical="center"/>
      <protection locked="0"/>
    </xf>
    <xf numFmtId="0" fontId="27" fillId="0" borderId="0" xfId="0" applyFont="1" applyAlignment="1" applyProtection="1">
      <alignment vertical="center"/>
      <protection locked="0"/>
    </xf>
    <xf numFmtId="170" fontId="25" fillId="0" borderId="0" xfId="0" applyNumberFormat="1" applyFont="1" applyProtection="1">
      <protection hidden="1"/>
    </xf>
    <xf numFmtId="178" fontId="27" fillId="0" borderId="0" xfId="0" applyNumberFormat="1" applyFont="1" applyFill="1" applyBorder="1" applyAlignment="1" applyProtection="1">
      <alignment horizontal="center" vertical="center"/>
      <protection hidden="1"/>
    </xf>
    <xf numFmtId="0" fontId="25" fillId="0" borderId="0" xfId="0" applyFont="1" applyAlignment="1" applyProtection="1">
      <alignment horizontal="left"/>
      <protection hidden="1"/>
    </xf>
    <xf numFmtId="9" fontId="27" fillId="0" borderId="0" xfId="8" applyFont="1" applyAlignment="1" applyProtection="1">
      <alignment horizontal="center" vertical="center"/>
      <protection locked="0"/>
    </xf>
    <xf numFmtId="0" fontId="52" fillId="0" borderId="0" xfId="0" applyFont="1" applyProtection="1">
      <protection hidden="1"/>
    </xf>
    <xf numFmtId="177" fontId="27" fillId="0" borderId="0" xfId="0" applyNumberFormat="1" applyFont="1" applyAlignment="1" applyProtection="1">
      <alignment horizontal="center" vertical="center"/>
      <protection locked="0"/>
    </xf>
    <xf numFmtId="177" fontId="25" fillId="0" borderId="0" xfId="0" applyNumberFormat="1" applyFont="1" applyProtection="1">
      <protection hidden="1"/>
    </xf>
    <xf numFmtId="9" fontId="25" fillId="0" borderId="0" xfId="8" applyFont="1" applyAlignment="1" applyProtection="1">
      <alignment horizontal="center" vertical="center"/>
      <protection hidden="1"/>
    </xf>
    <xf numFmtId="175" fontId="53" fillId="0" borderId="0" xfId="0" applyNumberFormat="1" applyFont="1" applyAlignment="1" applyProtection="1">
      <alignment horizontal="center" vertical="center"/>
      <protection hidden="1"/>
    </xf>
    <xf numFmtId="175" fontId="27" fillId="0" borderId="0" xfId="0" applyNumberFormat="1" applyFont="1" applyAlignment="1" applyProtection="1">
      <alignment horizontal="center" vertical="center"/>
      <protection locked="0"/>
    </xf>
    <xf numFmtId="170" fontId="25" fillId="0" borderId="0" xfId="0" applyNumberFormat="1" applyFont="1" applyAlignment="1" applyProtection="1">
      <alignment horizontal="center" vertical="center"/>
      <protection hidden="1"/>
    </xf>
    <xf numFmtId="177" fontId="25" fillId="0" borderId="0" xfId="8" applyNumberFormat="1" applyFont="1" applyAlignment="1" applyProtection="1">
      <alignment horizontal="center" vertical="center"/>
      <protection hidden="1"/>
    </xf>
    <xf numFmtId="0" fontId="25" fillId="0" borderId="0" xfId="0" applyFont="1" applyProtection="1">
      <protection locked="0"/>
    </xf>
    <xf numFmtId="0" fontId="27" fillId="0" borderId="0" xfId="0" applyFont="1" applyAlignment="1" applyProtection="1">
      <alignment horizontal="center" vertical="center"/>
      <protection hidden="1"/>
    </xf>
    <xf numFmtId="177" fontId="25" fillId="0" borderId="0" xfId="0" applyNumberFormat="1" applyFont="1" applyProtection="1">
      <protection locked="0"/>
    </xf>
    <xf numFmtId="0" fontId="27" fillId="0" borderId="0" xfId="0" applyFont="1" applyFill="1" applyProtection="1">
      <protection hidden="1"/>
    </xf>
    <xf numFmtId="0" fontId="25" fillId="0" borderId="0" xfId="0" applyFont="1" applyFill="1" applyAlignment="1" applyProtection="1">
      <alignment horizontal="left"/>
      <protection hidden="1"/>
    </xf>
    <xf numFmtId="0" fontId="25" fillId="0" borderId="0" xfId="0" applyFont="1" applyFill="1" applyProtection="1">
      <protection locked="0"/>
    </xf>
    <xf numFmtId="0" fontId="25" fillId="0" borderId="0" xfId="0" applyFont="1" applyFill="1" applyProtection="1">
      <protection hidden="1"/>
    </xf>
    <xf numFmtId="0" fontId="27" fillId="0" borderId="0" xfId="0" applyFont="1" applyFill="1" applyProtection="1">
      <protection locked="0"/>
    </xf>
    <xf numFmtId="177" fontId="54" fillId="0" borderId="0" xfId="0" applyNumberFormat="1" applyFont="1" applyFill="1" applyAlignment="1" applyProtection="1">
      <alignment horizontal="center" vertical="center"/>
      <protection locked="0"/>
    </xf>
    <xf numFmtId="182" fontId="55" fillId="0" borderId="0" xfId="0" applyNumberFormat="1" applyFont="1" applyFill="1" applyAlignment="1">
      <alignment horizontal="center" vertical="center" wrapText="1"/>
    </xf>
    <xf numFmtId="182" fontId="56" fillId="0" borderId="0" xfId="0" applyNumberFormat="1" applyFont="1" applyFill="1" applyAlignment="1">
      <alignment horizontal="center" vertical="center" wrapText="1"/>
    </xf>
    <xf numFmtId="0" fontId="27" fillId="0" borderId="0" xfId="0" applyFont="1" applyFill="1" applyAlignment="1">
      <alignment horizontal="center" wrapText="1"/>
    </xf>
    <xf numFmtId="0" fontId="27" fillId="0" borderId="0" xfId="0" applyFont="1" applyBorder="1" applyAlignment="1" applyProtection="1">
      <alignment horizontal="center" vertical="center"/>
      <protection locked="0"/>
    </xf>
    <xf numFmtId="0" fontId="27" fillId="0" borderId="0" xfId="0" applyFont="1" applyFill="1" applyBorder="1" applyAlignment="1" applyProtection="1">
      <alignment horizontal="center" vertical="center"/>
      <protection locked="0"/>
    </xf>
    <xf numFmtId="182" fontId="55" fillId="0" borderId="0" xfId="0" applyNumberFormat="1" applyFont="1" applyAlignment="1">
      <alignment horizontal="center" vertical="center"/>
    </xf>
    <xf numFmtId="9" fontId="27" fillId="0" borderId="0" xfId="9" applyNumberFormat="1" applyFont="1" applyFill="1" applyBorder="1" applyAlignment="1" applyProtection="1">
      <alignment horizontal="center" vertical="center"/>
      <protection locked="0"/>
    </xf>
    <xf numFmtId="182" fontId="57" fillId="0" borderId="0" xfId="0" applyNumberFormat="1" applyFont="1" applyAlignment="1">
      <alignment horizontal="center" vertical="center"/>
    </xf>
    <xf numFmtId="0" fontId="27" fillId="0" borderId="0" xfId="0" applyFont="1" applyAlignment="1" applyProtection="1">
      <alignment horizontal="center" vertical="center"/>
      <protection locked="0"/>
    </xf>
    <xf numFmtId="9" fontId="27" fillId="0" borderId="0" xfId="0" applyNumberFormat="1" applyFont="1" applyAlignment="1" applyProtection="1">
      <alignment horizontal="center" vertical="center"/>
      <protection locked="0"/>
    </xf>
    <xf numFmtId="176" fontId="58" fillId="0" borderId="0" xfId="0" applyNumberFormat="1" applyFont="1" applyFill="1" applyBorder="1" applyAlignment="1" applyProtection="1">
      <alignment horizontal="center" vertical="center"/>
      <protection hidden="1"/>
    </xf>
    <xf numFmtId="168" fontId="59" fillId="0" borderId="0" xfId="0" applyNumberFormat="1" applyFont="1" applyAlignment="1" applyProtection="1">
      <alignment horizontal="center" vertical="center"/>
      <protection locked="0"/>
    </xf>
    <xf numFmtId="168" fontId="27" fillId="0" borderId="0" xfId="0" applyNumberFormat="1" applyFont="1" applyAlignment="1" applyProtection="1">
      <alignment horizontal="center" vertical="center"/>
      <protection locked="0"/>
    </xf>
    <xf numFmtId="9" fontId="59" fillId="0" borderId="0" xfId="0" applyNumberFormat="1" applyFont="1" applyAlignment="1" applyProtection="1">
      <alignment horizontal="center" vertical="center"/>
      <protection locked="0"/>
    </xf>
    <xf numFmtId="199" fontId="60" fillId="0" borderId="0" xfId="0" applyNumberFormat="1" applyFont="1" applyBorder="1" applyAlignment="1" applyProtection="1">
      <alignment horizontal="center" vertical="center"/>
      <protection hidden="1"/>
    </xf>
    <xf numFmtId="9" fontId="27" fillId="0" borderId="0" xfId="8" applyNumberFormat="1" applyFont="1" applyBorder="1" applyAlignment="1" applyProtection="1">
      <alignment horizontal="center" vertical="center"/>
      <protection locked="0"/>
    </xf>
    <xf numFmtId="178" fontId="61" fillId="0" borderId="0" xfId="0" applyNumberFormat="1" applyFont="1" applyFill="1" applyBorder="1" applyAlignment="1" applyProtection="1">
      <alignment horizontal="center" vertical="center"/>
      <protection locked="0"/>
    </xf>
    <xf numFmtId="188" fontId="62" fillId="0" borderId="0" xfId="0" applyNumberFormat="1" applyFont="1" applyBorder="1" applyAlignment="1" applyProtection="1">
      <alignment horizontal="center" vertical="center"/>
    </xf>
    <xf numFmtId="189" fontId="62" fillId="0" borderId="0" xfId="0" applyNumberFormat="1" applyFont="1" applyBorder="1" applyAlignment="1" applyProtection="1">
      <alignment horizontal="center" vertical="center"/>
    </xf>
    <xf numFmtId="0" fontId="28" fillId="0" borderId="0" xfId="0" applyFont="1" applyAlignment="1" applyProtection="1">
      <alignment vertical="center"/>
      <protection locked="0"/>
    </xf>
    <xf numFmtId="0" fontId="28" fillId="0" borderId="0" xfId="0" applyFont="1" applyProtection="1">
      <protection hidden="1"/>
    </xf>
    <xf numFmtId="0" fontId="23" fillId="0" borderId="0" xfId="0" applyFont="1"/>
    <xf numFmtId="0" fontId="4" fillId="0" borderId="0" xfId="0" applyFont="1" applyAlignment="1" applyProtection="1">
      <alignment horizontal="right" vertical="center"/>
      <protection hidden="1"/>
    </xf>
    <xf numFmtId="0" fontId="4" fillId="0" borderId="0" xfId="0" applyFont="1" applyBorder="1" applyAlignment="1" applyProtection="1">
      <alignment horizontal="right" vertical="center"/>
      <protection hidden="1"/>
    </xf>
    <xf numFmtId="0" fontId="15" fillId="0" borderId="0" xfId="0" applyFont="1" applyBorder="1" applyAlignment="1" applyProtection="1">
      <alignment horizontal="left" vertical="center"/>
      <protection hidden="1"/>
    </xf>
    <xf numFmtId="0" fontId="24" fillId="0" borderId="0" xfId="0" applyFont="1" applyBorder="1" applyAlignment="1" applyProtection="1">
      <alignment horizontal="center" vertical="center"/>
      <protection hidden="1"/>
    </xf>
    <xf numFmtId="0" fontId="35" fillId="13" borderId="3" xfId="0" applyFont="1" applyFill="1" applyBorder="1" applyAlignment="1" applyProtection="1">
      <alignment horizontal="center" vertical="center"/>
      <protection locked="0"/>
    </xf>
    <xf numFmtId="0" fontId="5" fillId="13" borderId="3" xfId="0" applyFont="1" applyFill="1" applyBorder="1" applyAlignment="1" applyProtection="1">
      <alignment horizontal="center" vertical="center"/>
      <protection locked="0"/>
    </xf>
    <xf numFmtId="0" fontId="4" fillId="0" borderId="6" xfId="0" applyFont="1" applyFill="1" applyBorder="1" applyAlignment="1" applyProtection="1">
      <alignment horizontal="right" vertical="center" wrapText="1"/>
      <protection hidden="1"/>
    </xf>
    <xf numFmtId="0" fontId="4" fillId="0" borderId="6" xfId="0" applyFont="1" applyFill="1" applyBorder="1" applyAlignment="1" applyProtection="1">
      <alignment horizontal="right" vertical="center"/>
      <protection hidden="1"/>
    </xf>
    <xf numFmtId="0" fontId="4" fillId="0" borderId="7" xfId="0" applyFont="1" applyFill="1" applyBorder="1" applyAlignment="1" applyProtection="1">
      <alignment horizontal="right" vertical="center"/>
      <protection hidden="1"/>
    </xf>
    <xf numFmtId="9" fontId="48" fillId="13" borderId="3" xfId="8" applyFont="1" applyFill="1" applyBorder="1" applyAlignment="1" applyProtection="1">
      <alignment horizontal="center" vertical="center"/>
      <protection locked="0"/>
    </xf>
    <xf numFmtId="0" fontId="48" fillId="13" borderId="3" xfId="0" applyFont="1" applyFill="1" applyBorder="1" applyAlignment="1" applyProtection="1">
      <alignment horizontal="center" vertical="center"/>
      <protection locked="0"/>
    </xf>
    <xf numFmtId="2" fontId="48" fillId="13" borderId="3" xfId="0" applyNumberFormat="1" applyFont="1" applyFill="1" applyBorder="1" applyAlignment="1" applyProtection="1">
      <alignment horizontal="center" vertical="center"/>
      <protection hidden="1"/>
    </xf>
    <xf numFmtId="0" fontId="0" fillId="0" borderId="3" xfId="0" applyFill="1" applyBorder="1" applyAlignment="1">
      <alignment wrapText="1"/>
    </xf>
    <xf numFmtId="0" fontId="39" fillId="13" borderId="4" xfId="0" applyNumberFormat="1" applyFont="1" applyFill="1" applyBorder="1" applyAlignment="1" applyProtection="1">
      <alignment vertical="center"/>
      <protection locked="0"/>
    </xf>
    <xf numFmtId="0" fontId="46" fillId="13" borderId="3" xfId="0" applyFont="1" applyFill="1" applyBorder="1" applyAlignment="1" applyProtection="1">
      <alignment horizontal="center" vertical="center"/>
      <protection locked="0"/>
    </xf>
    <xf numFmtId="0" fontId="0" fillId="0" borderId="5" xfId="0" applyBorder="1" applyAlignment="1"/>
    <xf numFmtId="0" fontId="39" fillId="13" borderId="4" xfId="0" applyNumberFormat="1" applyFont="1" applyFill="1" applyBorder="1" applyAlignment="1" applyProtection="1">
      <alignment horizontal="left" vertical="center"/>
      <protection locked="0"/>
    </xf>
    <xf numFmtId="0" fontId="5" fillId="0" borderId="20" xfId="0" applyFont="1" applyFill="1" applyBorder="1" applyAlignment="1" applyProtection="1">
      <alignment horizontal="left"/>
      <protection locked="0"/>
    </xf>
    <xf numFmtId="0" fontId="63" fillId="0" borderId="0" xfId="0" applyFont="1" applyBorder="1" applyAlignment="1" applyProtection="1">
      <alignment horizontal="right" vertical="center"/>
      <protection locked="0"/>
    </xf>
    <xf numFmtId="0" fontId="63" fillId="0" borderId="0" xfId="0" applyFont="1" applyProtection="1">
      <protection locked="0"/>
    </xf>
    <xf numFmtId="0" fontId="66" fillId="0" borderId="14" xfId="0" applyFont="1" applyFill="1" applyBorder="1" applyAlignment="1" applyProtection="1">
      <alignment vertical="center"/>
      <protection hidden="1"/>
    </xf>
    <xf numFmtId="0" fontId="63" fillId="0" borderId="0" xfId="0" applyFont="1" applyAlignment="1" applyProtection="1">
      <alignment horizontal="right" vertical="center"/>
      <protection hidden="1"/>
    </xf>
    <xf numFmtId="0" fontId="65" fillId="0" borderId="0" xfId="0" applyFont="1" applyAlignment="1" applyProtection="1">
      <alignment vertical="center"/>
      <protection locked="0"/>
    </xf>
    <xf numFmtId="0" fontId="67" fillId="0" borderId="0" xfId="0" applyFont="1"/>
    <xf numFmtId="0" fontId="67" fillId="0" borderId="0" xfId="0" applyFont="1" applyProtection="1">
      <protection hidden="1"/>
    </xf>
    <xf numFmtId="0" fontId="68" fillId="0" borderId="0" xfId="0" applyFont="1"/>
    <xf numFmtId="0" fontId="65" fillId="0" borderId="0" xfId="0" applyFont="1" applyBorder="1" applyAlignment="1" applyProtection="1">
      <alignment vertical="center"/>
      <protection hidden="1"/>
    </xf>
    <xf numFmtId="0" fontId="63" fillId="0" borderId="0" xfId="0" applyFont="1" applyFill="1" applyBorder="1" applyProtection="1">
      <protection locked="0"/>
    </xf>
    <xf numFmtId="0" fontId="65" fillId="0" borderId="0" xfId="0" applyFont="1" applyFill="1" applyAlignment="1" applyProtection="1">
      <alignment horizontal="right" vertical="center"/>
      <protection hidden="1"/>
    </xf>
    <xf numFmtId="14" fontId="63" fillId="0" borderId="0" xfId="0" applyNumberFormat="1" applyFont="1" applyAlignment="1" applyProtection="1">
      <alignment horizontal="center" vertical="center"/>
      <protection locked="0"/>
    </xf>
    <xf numFmtId="0" fontId="63" fillId="0" borderId="0" xfId="0" applyFont="1" applyFill="1" applyBorder="1" applyAlignment="1" applyProtection="1">
      <alignment horizontal="right" vertical="center"/>
      <protection locked="0"/>
    </xf>
    <xf numFmtId="0" fontId="63" fillId="0" borderId="6" xfId="0" applyFont="1" applyFill="1" applyBorder="1" applyAlignment="1" applyProtection="1">
      <alignment horizontal="center" vertical="center"/>
      <protection locked="0"/>
    </xf>
    <xf numFmtId="0" fontId="63" fillId="0" borderId="0" xfId="0" applyFont="1" applyBorder="1" applyAlignment="1" applyProtection="1">
      <alignment vertical="center"/>
      <protection locked="0"/>
    </xf>
    <xf numFmtId="0" fontId="65" fillId="0" borderId="0" xfId="0" applyFont="1" applyBorder="1" applyAlignment="1" applyProtection="1">
      <alignment horizontal="right" vertical="center"/>
      <protection locked="0" hidden="1"/>
    </xf>
    <xf numFmtId="0" fontId="63" fillId="0" borderId="11" xfId="0" applyFont="1" applyFill="1" applyBorder="1" applyAlignment="1" applyProtection="1">
      <alignment horizontal="right" vertical="center"/>
      <protection locked="0"/>
    </xf>
    <xf numFmtId="0" fontId="65" fillId="0" borderId="0" xfId="0" applyFont="1" applyBorder="1" applyAlignment="1" applyProtection="1">
      <alignment vertical="center"/>
      <protection locked="0"/>
    </xf>
    <xf numFmtId="0" fontId="68" fillId="0" borderId="0" xfId="0" applyFont="1" applyFill="1"/>
    <xf numFmtId="49" fontId="63" fillId="0" borderId="0" xfId="0" applyNumberFormat="1" applyFont="1" applyBorder="1" applyAlignment="1" applyProtection="1">
      <alignment vertical="center"/>
      <protection locked="0"/>
    </xf>
    <xf numFmtId="0" fontId="63" fillId="0" borderId="11" xfId="0" applyFont="1" applyFill="1" applyBorder="1" applyAlignment="1" applyProtection="1">
      <alignment vertical="center"/>
      <protection hidden="1"/>
    </xf>
    <xf numFmtId="173" fontId="63" fillId="0" borderId="0" xfId="0" applyNumberFormat="1" applyFont="1" applyBorder="1" applyAlignment="1" applyProtection="1">
      <alignment horizontal="center" vertical="center"/>
      <protection locked="0"/>
    </xf>
    <xf numFmtId="173" fontId="67" fillId="0" borderId="0" xfId="0" applyNumberFormat="1" applyFont="1"/>
    <xf numFmtId="0" fontId="63" fillId="0" borderId="11" xfId="0" applyFont="1" applyFill="1" applyBorder="1" applyAlignment="1" applyProtection="1">
      <alignment vertical="center" wrapText="1"/>
      <protection locked="0"/>
    </xf>
    <xf numFmtId="203" fontId="63" fillId="0" borderId="6" xfId="0" applyNumberFormat="1" applyFont="1" applyBorder="1" applyAlignment="1" applyProtection="1">
      <alignment horizontal="center" vertical="center"/>
      <protection locked="0"/>
    </xf>
    <xf numFmtId="0" fontId="63" fillId="0" borderId="22" xfId="0" applyFont="1" applyBorder="1"/>
    <xf numFmtId="0" fontId="68" fillId="0" borderId="22" xfId="0" applyFont="1" applyBorder="1"/>
    <xf numFmtId="0" fontId="69" fillId="0" borderId="0" xfId="0" applyFont="1" applyFill="1" applyBorder="1" applyAlignment="1" applyProtection="1">
      <alignment horizontal="left" vertical="center" wrapText="1"/>
      <protection locked="0"/>
    </xf>
    <xf numFmtId="40" fontId="69" fillId="0" borderId="0" xfId="8" applyNumberFormat="1" applyFont="1" applyFill="1" applyBorder="1" applyAlignment="1" applyProtection="1">
      <alignment horizontal="center" vertical="center"/>
      <protection locked="0"/>
    </xf>
    <xf numFmtId="203" fontId="69" fillId="0" borderId="0" xfId="0" applyNumberFormat="1" applyFont="1" applyBorder="1" applyAlignment="1" applyProtection="1">
      <alignment horizontal="center" vertical="center"/>
      <protection locked="0"/>
    </xf>
    <xf numFmtId="0" fontId="67" fillId="0" borderId="0" xfId="0" applyFont="1" applyFill="1"/>
    <xf numFmtId="9" fontId="69" fillId="0" borderId="11" xfId="8" applyFont="1" applyFill="1" applyBorder="1" applyAlignment="1" applyProtection="1">
      <alignment horizontal="center" vertical="center"/>
      <protection locked="0"/>
    </xf>
    <xf numFmtId="0" fontId="67" fillId="0" borderId="0" xfId="0" applyFont="1" applyFill="1" applyBorder="1" applyAlignment="1" applyProtection="1">
      <alignment horizontal="left" vertical="center"/>
      <protection hidden="1"/>
    </xf>
    <xf numFmtId="200" fontId="67" fillId="0" borderId="0" xfId="8" applyNumberFormat="1" applyFont="1" applyFill="1" applyBorder="1" applyAlignment="1" applyProtection="1">
      <alignment horizontal="center" vertical="center"/>
      <protection hidden="1"/>
    </xf>
    <xf numFmtId="0" fontId="68" fillId="0" borderId="0" xfId="0" applyFont="1" applyFill="1" applyAlignment="1">
      <alignment wrapText="1"/>
    </xf>
    <xf numFmtId="0" fontId="67" fillId="0" borderId="0" xfId="0" applyFont="1" applyFill="1" applyAlignment="1">
      <alignment wrapText="1"/>
    </xf>
    <xf numFmtId="0" fontId="63" fillId="0" borderId="6" xfId="0" applyFont="1" applyFill="1" applyBorder="1" applyAlignment="1" applyProtection="1">
      <alignment horizontal="left"/>
      <protection locked="0"/>
    </xf>
    <xf numFmtId="0" fontId="63" fillId="0" borderId="0" xfId="0" applyFont="1"/>
    <xf numFmtId="9" fontId="63" fillId="0" borderId="6" xfId="8" applyFont="1" applyBorder="1" applyAlignment="1" applyProtection="1">
      <alignment horizontal="center" vertical="center"/>
      <protection locked="0"/>
    </xf>
    <xf numFmtId="0" fontId="70" fillId="0" borderId="0" xfId="0" applyFont="1"/>
    <xf numFmtId="0" fontId="63" fillId="0" borderId="0" xfId="0" applyFont="1" applyFill="1" applyBorder="1" applyAlignment="1" applyProtection="1">
      <alignment horizontal="left" vertical="center"/>
      <protection hidden="1"/>
    </xf>
    <xf numFmtId="9" fontId="63" fillId="0" borderId="0" xfId="8" applyFont="1" applyFill="1" applyBorder="1" applyAlignment="1" applyProtection="1">
      <alignment horizontal="center" vertical="center"/>
      <protection locked="0"/>
    </xf>
    <xf numFmtId="0" fontId="63" fillId="0" borderId="0" xfId="0" applyFont="1" applyAlignment="1">
      <alignment horizontal="left"/>
    </xf>
    <xf numFmtId="9" fontId="67" fillId="0" borderId="0" xfId="8" applyFont="1" applyFill="1" applyBorder="1" applyAlignment="1" applyProtection="1">
      <alignment horizontal="center" vertical="center"/>
      <protection locked="0"/>
    </xf>
    <xf numFmtId="0" fontId="63" fillId="0" borderId="0" xfId="0" applyFont="1" applyFill="1" applyBorder="1" applyProtection="1">
      <protection hidden="1"/>
    </xf>
    <xf numFmtId="176" fontId="63" fillId="0" borderId="0" xfId="0" applyNumberFormat="1" applyFont="1" applyFill="1" applyBorder="1" applyAlignment="1" applyProtection="1">
      <alignment horizontal="center" vertical="center"/>
      <protection locked="0"/>
    </xf>
    <xf numFmtId="0" fontId="63" fillId="0" borderId="0" xfId="0" applyFont="1" applyFill="1" applyBorder="1" applyAlignment="1" applyProtection="1">
      <alignment horizontal="center" vertical="center"/>
      <protection locked="0"/>
    </xf>
    <xf numFmtId="0" fontId="71" fillId="0" borderId="0" xfId="0" applyFont="1" applyFill="1" applyBorder="1" applyAlignment="1" applyProtection="1">
      <alignment horizontal="center" vertical="center"/>
      <protection locked="0"/>
    </xf>
    <xf numFmtId="1" fontId="63" fillId="0" borderId="0" xfId="0" applyNumberFormat="1" applyFont="1" applyFill="1" applyBorder="1" applyAlignment="1" applyProtection="1">
      <alignment horizontal="center" vertical="center"/>
      <protection locked="0"/>
    </xf>
    <xf numFmtId="0" fontId="72" fillId="0" borderId="0" xfId="0" applyFont="1"/>
    <xf numFmtId="0" fontId="67" fillId="0" borderId="0" xfId="0" applyFont="1" applyFill="1" applyProtection="1">
      <protection hidden="1"/>
    </xf>
    <xf numFmtId="0" fontId="63" fillId="0" borderId="0" xfId="0" applyFont="1" applyFill="1" applyAlignment="1" applyProtection="1">
      <alignment vertical="center"/>
      <protection hidden="1"/>
    </xf>
    <xf numFmtId="164" fontId="63" fillId="0" borderId="0" xfId="0" applyNumberFormat="1" applyFont="1" applyFill="1" applyAlignment="1" applyProtection="1">
      <alignment horizontal="center" vertical="center"/>
      <protection locked="0"/>
    </xf>
    <xf numFmtId="0" fontId="63" fillId="0" borderId="0" xfId="0" applyFont="1" applyBorder="1" applyProtection="1">
      <protection hidden="1"/>
    </xf>
    <xf numFmtId="0" fontId="63" fillId="0" borderId="0" xfId="0" applyFont="1" applyBorder="1" applyAlignment="1">
      <alignment horizontal="center" vertical="center"/>
    </xf>
    <xf numFmtId="0" fontId="63" fillId="0" borderId="0" xfId="0" applyFont="1" applyAlignment="1" applyProtection="1">
      <alignment vertical="center"/>
      <protection hidden="1"/>
    </xf>
    <xf numFmtId="168" fontId="73" fillId="0" borderId="0" xfId="0" applyNumberFormat="1" applyFont="1" applyAlignment="1" applyProtection="1">
      <alignment horizontal="center" vertical="center"/>
      <protection locked="0"/>
    </xf>
    <xf numFmtId="168" fontId="63" fillId="0" borderId="0" xfId="0" applyNumberFormat="1" applyFont="1" applyBorder="1" applyAlignment="1" applyProtection="1">
      <alignment horizontal="center" vertical="center"/>
      <protection locked="0"/>
    </xf>
    <xf numFmtId="0" fontId="64" fillId="0" borderId="0" xfId="0" applyFont="1" applyProtection="1">
      <protection hidden="1"/>
    </xf>
    <xf numFmtId="9" fontId="73" fillId="0" borderId="0" xfId="0" applyNumberFormat="1" applyFont="1" applyAlignment="1" applyProtection="1">
      <alignment horizontal="center" vertical="center"/>
      <protection locked="0"/>
    </xf>
    <xf numFmtId="0" fontId="66" fillId="0" borderId="0" xfId="0" applyFont="1" applyAlignment="1" applyProtection="1">
      <alignment vertical="center"/>
      <protection hidden="1"/>
    </xf>
    <xf numFmtId="9" fontId="63" fillId="0" borderId="0" xfId="8" applyNumberFormat="1" applyFont="1" applyBorder="1" applyAlignment="1" applyProtection="1">
      <alignment horizontal="center" vertical="center"/>
      <protection locked="0"/>
    </xf>
    <xf numFmtId="0" fontId="65" fillId="0" borderId="0" xfId="0" applyFont="1" applyBorder="1" applyProtection="1">
      <protection locked="0"/>
    </xf>
    <xf numFmtId="176" fontId="63" fillId="0" borderId="0" xfId="0" applyNumberFormat="1" applyFont="1" applyBorder="1" applyAlignment="1" applyProtection="1">
      <alignment horizontal="left"/>
      <protection locked="0"/>
    </xf>
    <xf numFmtId="0" fontId="63" fillId="0" borderId="0" xfId="0" applyFont="1" applyBorder="1" applyProtection="1">
      <protection locked="0"/>
    </xf>
    <xf numFmtId="0" fontId="68" fillId="0" borderId="0" xfId="0" applyFont="1" applyProtection="1">
      <protection locked="0"/>
    </xf>
    <xf numFmtId="179" fontId="63" fillId="0" borderId="11" xfId="0" applyNumberFormat="1" applyFont="1" applyFill="1" applyBorder="1" applyAlignment="1" applyProtection="1">
      <alignment horizontal="center" vertical="center"/>
      <protection locked="0"/>
    </xf>
    <xf numFmtId="0" fontId="63" fillId="0" borderId="0" xfId="0" applyFont="1" applyAlignment="1" applyProtection="1">
      <alignment horizontal="right" vertical="center"/>
      <protection locked="0"/>
    </xf>
    <xf numFmtId="0" fontId="63" fillId="0" borderId="0" xfId="0" applyFont="1" applyAlignment="1" applyProtection="1">
      <alignment vertical="center"/>
      <protection locked="0"/>
    </xf>
    <xf numFmtId="205" fontId="63" fillId="0" borderId="0" xfId="0" applyNumberFormat="1" applyFont="1" applyAlignment="1" applyProtection="1">
      <alignment vertical="center"/>
      <protection locked="0"/>
    </xf>
    <xf numFmtId="206" fontId="64" fillId="0" borderId="0" xfId="0" applyNumberFormat="1" applyFont="1" applyBorder="1" applyAlignment="1" applyProtection="1">
      <alignment horizontal="center" vertical="center"/>
      <protection hidden="1"/>
    </xf>
    <xf numFmtId="0" fontId="74" fillId="0" borderId="0" xfId="0" applyFont="1" applyProtection="1">
      <protection locked="0"/>
    </xf>
    <xf numFmtId="0" fontId="74" fillId="0" borderId="0" xfId="0" applyFont="1"/>
    <xf numFmtId="0" fontId="74" fillId="0" borderId="0" xfId="0" applyFont="1" applyFill="1" applyProtection="1">
      <protection locked="0"/>
    </xf>
    <xf numFmtId="186" fontId="27" fillId="16" borderId="3" xfId="0" applyNumberFormat="1" applyFont="1" applyFill="1" applyBorder="1" applyAlignment="1" applyProtection="1">
      <alignment horizontal="left"/>
      <protection locked="0"/>
    </xf>
    <xf numFmtId="202" fontId="63" fillId="0" borderId="11" xfId="0" applyNumberFormat="1" applyFont="1" applyFill="1" applyBorder="1" applyAlignment="1" applyProtection="1">
      <alignment horizontal="center" vertical="center"/>
      <protection locked="0"/>
    </xf>
    <xf numFmtId="202" fontId="63" fillId="0" borderId="0" xfId="0" applyNumberFormat="1" applyFont="1" applyFill="1" applyAlignment="1" applyProtection="1">
      <alignment horizontal="center" vertical="center"/>
      <protection locked="0"/>
    </xf>
    <xf numFmtId="0" fontId="61" fillId="0" borderId="0" xfId="0" applyFont="1" applyAlignment="1" applyProtection="1">
      <alignment vertical="center" wrapText="1"/>
      <protection locked="0"/>
    </xf>
    <xf numFmtId="0" fontId="61" fillId="0" borderId="0" xfId="0" applyFont="1" applyBorder="1" applyAlignment="1" applyProtection="1">
      <alignment vertical="center"/>
      <protection hidden="1"/>
    </xf>
    <xf numFmtId="0" fontId="27" fillId="0" borderId="11" xfId="0" applyFont="1" applyBorder="1" applyAlignment="1" applyProtection="1">
      <alignment vertical="center"/>
      <protection locked="0"/>
    </xf>
    <xf numFmtId="0" fontId="27" fillId="0" borderId="0" xfId="0" applyFont="1" applyBorder="1" applyAlignment="1" applyProtection="1">
      <alignment horizontal="right" vertical="center"/>
      <protection locked="0"/>
    </xf>
    <xf numFmtId="0" fontId="27" fillId="0" borderId="0" xfId="0" applyFont="1" applyAlignment="1" applyProtection="1">
      <alignment vertical="center"/>
      <protection hidden="1"/>
    </xf>
    <xf numFmtId="0" fontId="27" fillId="0" borderId="0" xfId="0" applyFont="1" applyBorder="1" applyAlignment="1" applyProtection="1">
      <alignment horizontal="left" vertical="center"/>
      <protection locked="0"/>
    </xf>
    <xf numFmtId="0" fontId="61" fillId="0" borderId="0" xfId="0" applyFont="1" applyAlignment="1" applyProtection="1">
      <alignment horizontal="right" vertical="center"/>
      <protection locked="0" hidden="1"/>
    </xf>
    <xf numFmtId="0" fontId="27" fillId="0" borderId="11" xfId="0" applyFont="1" applyFill="1" applyBorder="1" applyAlignment="1" applyProtection="1">
      <alignment horizontal="right" vertical="center"/>
      <protection locked="0"/>
    </xf>
    <xf numFmtId="0" fontId="61" fillId="0" borderId="0" xfId="0" applyFont="1" applyBorder="1" applyAlignment="1" applyProtection="1">
      <alignment vertical="center"/>
      <protection locked="0"/>
    </xf>
    <xf numFmtId="0" fontId="27" fillId="0" borderId="0" xfId="0" applyFont="1" applyAlignment="1" applyProtection="1">
      <alignment horizontal="right"/>
      <protection locked="0"/>
    </xf>
    <xf numFmtId="49" fontId="27" fillId="0" borderId="0" xfId="0" applyNumberFormat="1" applyFont="1" applyBorder="1" applyAlignment="1" applyProtection="1">
      <alignment vertical="center"/>
      <protection locked="0"/>
    </xf>
    <xf numFmtId="0" fontId="27" fillId="0" borderId="0" xfId="0" applyFont="1" applyFill="1" applyBorder="1" applyAlignment="1" applyProtection="1">
      <alignment vertical="center"/>
      <protection locked="0"/>
    </xf>
    <xf numFmtId="173" fontId="25" fillId="0" borderId="0" xfId="0" applyNumberFormat="1" applyFont="1" applyProtection="1">
      <protection hidden="1"/>
    </xf>
    <xf numFmtId="0" fontId="27" fillId="0" borderId="0" xfId="0" applyFont="1" applyFill="1" applyBorder="1" applyAlignment="1" applyProtection="1">
      <alignment vertical="center"/>
      <protection hidden="1"/>
    </xf>
    <xf numFmtId="0" fontId="61" fillId="0" borderId="6" xfId="0" applyFont="1" applyBorder="1" applyAlignment="1" applyProtection="1">
      <alignment vertical="center"/>
      <protection hidden="1"/>
    </xf>
    <xf numFmtId="173" fontId="27" fillId="0" borderId="6" xfId="0" applyNumberFormat="1" applyFont="1" applyBorder="1" applyAlignment="1" applyProtection="1">
      <alignment horizontal="center" vertical="center"/>
      <protection locked="0"/>
    </xf>
    <xf numFmtId="195" fontId="27" fillId="0" borderId="0" xfId="0" applyNumberFormat="1" applyFont="1" applyAlignment="1" applyProtection="1">
      <alignment horizontal="left" vertical="center"/>
      <protection locked="0" hidden="1"/>
    </xf>
    <xf numFmtId="196" fontId="27" fillId="0" borderId="0" xfId="0" applyNumberFormat="1" applyFont="1" applyAlignment="1" applyProtection="1">
      <alignment horizontal="left" vertical="center"/>
      <protection locked="0" hidden="1"/>
    </xf>
    <xf numFmtId="197" fontId="27" fillId="0" borderId="0" xfId="0" applyNumberFormat="1" applyFont="1" applyAlignment="1" applyProtection="1">
      <alignment horizontal="left" vertical="center"/>
      <protection locked="0" hidden="1"/>
    </xf>
    <xf numFmtId="198" fontId="27" fillId="0" borderId="0" xfId="0" applyNumberFormat="1" applyFont="1" applyAlignment="1" applyProtection="1">
      <alignment horizontal="left" vertical="center"/>
      <protection hidden="1"/>
    </xf>
    <xf numFmtId="0" fontId="27" fillId="0" borderId="0" xfId="0" applyFont="1" applyFill="1" applyAlignment="1" applyProtection="1">
      <alignment vertical="center"/>
      <protection hidden="1"/>
    </xf>
    <xf numFmtId="177" fontId="27" fillId="0" borderId="0" xfId="0" applyNumberFormat="1" applyFont="1" applyAlignment="1" applyProtection="1">
      <alignment horizontal="left" vertical="center"/>
      <protection locked="0"/>
    </xf>
    <xf numFmtId="0" fontId="27" fillId="0" borderId="0" xfId="0" applyFont="1" applyBorder="1" applyProtection="1">
      <protection hidden="1"/>
    </xf>
    <xf numFmtId="0" fontId="61" fillId="17" borderId="6" xfId="0" applyFont="1" applyFill="1" applyBorder="1" applyAlignment="1" applyProtection="1">
      <alignment vertical="center"/>
      <protection hidden="1"/>
    </xf>
    <xf numFmtId="187" fontId="25" fillId="0" borderId="0" xfId="0" applyNumberFormat="1" applyFont="1" applyAlignment="1" applyProtection="1">
      <alignment horizontal="center" vertical="center"/>
      <protection hidden="1"/>
    </xf>
    <xf numFmtId="168" fontId="59" fillId="0" borderId="0" xfId="0" applyNumberFormat="1" applyFont="1" applyAlignment="1" applyProtection="1">
      <alignment horizontal="left" vertical="center"/>
      <protection locked="0"/>
    </xf>
    <xf numFmtId="174" fontId="53" fillId="18" borderId="6" xfId="0" applyNumberFormat="1" applyFont="1" applyFill="1" applyBorder="1" applyAlignment="1" applyProtection="1">
      <alignment horizontal="left" vertical="center"/>
      <protection hidden="1"/>
    </xf>
    <xf numFmtId="0" fontId="62" fillId="0" borderId="0" xfId="0" applyFont="1" applyAlignment="1" applyProtection="1">
      <alignment vertical="center"/>
      <protection hidden="1"/>
    </xf>
    <xf numFmtId="0" fontId="62" fillId="0" borderId="15" xfId="0" applyFont="1" applyFill="1" applyBorder="1" applyAlignment="1" applyProtection="1">
      <alignment vertical="center"/>
      <protection hidden="1"/>
    </xf>
    <xf numFmtId="178" fontId="61" fillId="0" borderId="15" xfId="0" applyNumberFormat="1" applyFont="1" applyFill="1" applyBorder="1" applyAlignment="1" applyProtection="1">
      <alignment horizontal="center" vertical="center"/>
      <protection hidden="1"/>
    </xf>
    <xf numFmtId="0" fontId="62" fillId="0" borderId="0" xfId="0" applyFont="1" applyFill="1" applyBorder="1" applyAlignment="1" applyProtection="1">
      <alignment vertical="center"/>
      <protection locked="0"/>
    </xf>
    <xf numFmtId="0" fontId="62" fillId="0" borderId="0" xfId="0" applyFont="1" applyBorder="1" applyProtection="1"/>
    <xf numFmtId="199" fontId="54" fillId="0" borderId="0" xfId="0" applyNumberFormat="1" applyFont="1" applyAlignment="1" applyProtection="1">
      <alignment horizontal="center" vertical="center"/>
      <protection locked="0"/>
    </xf>
    <xf numFmtId="0" fontId="27" fillId="0" borderId="0" xfId="0" applyFont="1" applyBorder="1" applyAlignment="1" applyProtection="1">
      <alignment horizontal="center" vertical="center"/>
      <protection hidden="1"/>
    </xf>
    <xf numFmtId="0" fontId="27" fillId="0" borderId="11" xfId="0" applyFont="1" applyBorder="1" applyAlignment="1" applyProtection="1">
      <alignment horizontal="center" vertical="center"/>
      <protection locked="0"/>
    </xf>
    <xf numFmtId="179" fontId="27" fillId="0" borderId="0" xfId="0" applyNumberFormat="1" applyFont="1" applyBorder="1" applyAlignment="1" applyProtection="1">
      <alignment horizontal="center" vertical="center"/>
      <protection locked="0"/>
    </xf>
    <xf numFmtId="0" fontId="27" fillId="0" borderId="0" xfId="0" applyFont="1" applyAlignment="1" applyProtection="1">
      <alignment horizontal="right" vertical="center"/>
      <protection locked="0"/>
    </xf>
    <xf numFmtId="179" fontId="27" fillId="0" borderId="6" xfId="0" applyNumberFormat="1" applyFont="1" applyBorder="1" applyAlignment="1" applyProtection="1">
      <alignment horizontal="center" vertical="center"/>
      <protection locked="0"/>
    </xf>
    <xf numFmtId="190" fontId="27" fillId="0" borderId="0" xfId="0" applyNumberFormat="1" applyFont="1" applyAlignment="1" applyProtection="1">
      <alignment horizontal="left" vertical="center"/>
      <protection locked="0"/>
    </xf>
    <xf numFmtId="191" fontId="27" fillId="0" borderId="0" xfId="0" applyNumberFormat="1" applyFont="1" applyAlignment="1" applyProtection="1">
      <alignment horizontal="left" vertical="center"/>
      <protection locked="0"/>
    </xf>
    <xf numFmtId="0" fontId="27" fillId="14" borderId="6" xfId="0" applyNumberFormat="1" applyFont="1" applyFill="1" applyBorder="1" applyAlignment="1" applyProtection="1">
      <alignment horizontal="center" vertical="center"/>
      <protection locked="0"/>
    </xf>
    <xf numFmtId="0" fontId="28" fillId="0" borderId="0" xfId="0" applyFont="1" applyProtection="1">
      <protection locked="0"/>
    </xf>
    <xf numFmtId="0" fontId="65" fillId="0" borderId="0" xfId="0" applyFont="1" applyAlignment="1" applyProtection="1">
      <alignment vertical="center" wrapText="1"/>
      <protection locked="0"/>
    </xf>
    <xf numFmtId="49" fontId="63" fillId="0" borderId="6" xfId="0" applyNumberFormat="1" applyFont="1" applyBorder="1" applyAlignment="1" applyProtection="1">
      <alignment vertical="center"/>
      <protection locked="0"/>
    </xf>
    <xf numFmtId="0" fontId="63" fillId="0" borderId="0" xfId="0" applyFont="1" applyAlignment="1" applyProtection="1">
      <protection locked="0"/>
    </xf>
    <xf numFmtId="166" fontId="63" fillId="0" borderId="0" xfId="8" applyNumberFormat="1" applyFont="1" applyFill="1" applyBorder="1" applyAlignment="1" applyProtection="1">
      <alignment horizontal="center" vertical="center"/>
      <protection locked="0"/>
    </xf>
    <xf numFmtId="165" fontId="63" fillId="0" borderId="6" xfId="8" applyNumberFormat="1" applyFont="1" applyBorder="1" applyAlignment="1" applyProtection="1">
      <alignment horizontal="center" vertical="center"/>
      <protection locked="0"/>
    </xf>
    <xf numFmtId="179" fontId="63" fillId="0" borderId="11" xfId="0" applyNumberFormat="1" applyFont="1" applyFill="1" applyBorder="1" applyAlignment="1" applyProtection="1">
      <alignment horizontal="left" vertical="center"/>
      <protection locked="0"/>
    </xf>
    <xf numFmtId="0" fontId="27" fillId="0" borderId="0" xfId="0" applyFont="1" applyBorder="1" applyAlignment="1" applyProtection="1">
      <alignment horizontal="right"/>
      <protection hidden="1"/>
    </xf>
    <xf numFmtId="0" fontId="26" fillId="0" borderId="0" xfId="0" applyFont="1" applyAlignment="1" applyProtection="1">
      <alignment horizontal="center" vertical="center"/>
      <protection hidden="1"/>
    </xf>
    <xf numFmtId="0" fontId="27" fillId="0" borderId="0" xfId="0" applyFont="1" applyBorder="1" applyProtection="1">
      <protection locked="0"/>
    </xf>
    <xf numFmtId="185" fontId="63" fillId="0" borderId="0" xfId="0" applyNumberFormat="1" applyFont="1" applyAlignment="1" applyProtection="1">
      <alignment horizontal="center" vertical="center"/>
      <protection locked="0"/>
    </xf>
    <xf numFmtId="49" fontId="27" fillId="0" borderId="11" xfId="0" applyNumberFormat="1" applyFont="1" applyBorder="1" applyAlignment="1" applyProtection="1">
      <alignment horizontal="center" vertical="center"/>
      <protection locked="0"/>
    </xf>
    <xf numFmtId="0" fontId="63" fillId="0" borderId="6" xfId="4" applyFont="1" applyFill="1" applyBorder="1" applyAlignment="1" applyProtection="1">
      <alignment horizontal="center" vertical="center"/>
      <protection locked="0"/>
    </xf>
    <xf numFmtId="0" fontId="61" fillId="0" borderId="0" xfId="0" applyFont="1" applyBorder="1" applyAlignment="1" applyProtection="1">
      <alignment horizontal="right" vertical="center"/>
      <protection locked="0" hidden="1"/>
    </xf>
    <xf numFmtId="0" fontId="27" fillId="0" borderId="0" xfId="0" applyFont="1" applyAlignment="1" applyProtection="1">
      <protection locked="0"/>
    </xf>
    <xf numFmtId="0" fontId="27" fillId="0" borderId="0" xfId="0" applyFont="1" applyAlignment="1" applyProtection="1">
      <alignment horizontal="center"/>
      <protection locked="0"/>
    </xf>
    <xf numFmtId="0" fontId="27" fillId="0" borderId="0" xfId="0" applyFont="1" applyBorder="1" applyAlignment="1" applyProtection="1">
      <alignment vertical="center"/>
      <protection hidden="1"/>
    </xf>
    <xf numFmtId="0" fontId="27" fillId="0" borderId="0" xfId="0" applyNumberFormat="1" applyFont="1" applyAlignment="1" applyProtection="1">
      <protection locked="0"/>
    </xf>
    <xf numFmtId="0" fontId="27" fillId="0" borderId="0" xfId="0" applyNumberFormat="1" applyFont="1" applyAlignment="1" applyProtection="1">
      <alignment vertical="center"/>
      <protection locked="0"/>
    </xf>
    <xf numFmtId="0" fontId="75" fillId="0" borderId="0" xfId="0" applyFont="1" applyFill="1" applyBorder="1" applyAlignment="1" applyProtection="1">
      <alignment horizontal="right" vertical="center"/>
      <protection locked="0"/>
    </xf>
    <xf numFmtId="0" fontId="78" fillId="0" borderId="0" xfId="0" applyFont="1" applyAlignment="1" applyProtection="1">
      <alignment horizontal="left" vertical="center"/>
      <protection hidden="1"/>
    </xf>
    <xf numFmtId="0" fontId="25" fillId="0" borderId="0" xfId="0" applyFont="1" applyAlignment="1">
      <alignment horizontal="center" vertical="center"/>
    </xf>
    <xf numFmtId="171" fontId="27" fillId="0" borderId="0" xfId="0" applyNumberFormat="1" applyFont="1" applyAlignment="1" applyProtection="1">
      <protection locked="0"/>
    </xf>
    <xf numFmtId="0" fontId="27" fillId="0" borderId="0" xfId="0" applyFont="1" applyBorder="1" applyAlignment="1" applyProtection="1">
      <alignment horizontal="left" vertical="center"/>
      <protection hidden="1"/>
    </xf>
    <xf numFmtId="0" fontId="27" fillId="0" borderId="11" xfId="0" applyFont="1" applyBorder="1" applyProtection="1">
      <protection hidden="1"/>
    </xf>
    <xf numFmtId="0" fontId="27" fillId="0" borderId="0" xfId="0" applyFont="1" applyFill="1" applyBorder="1" applyAlignment="1" applyProtection="1">
      <alignment horizontal="center"/>
      <protection locked="0"/>
    </xf>
    <xf numFmtId="0" fontId="27" fillId="0" borderId="0" xfId="0" applyFont="1" applyFill="1" applyBorder="1" applyProtection="1">
      <protection locked="0"/>
    </xf>
    <xf numFmtId="0" fontId="27" fillId="0" borderId="0" xfId="0" applyFont="1" applyFill="1" applyBorder="1" applyAlignment="1" applyProtection="1">
      <alignment vertical="center"/>
    </xf>
    <xf numFmtId="173" fontId="25" fillId="0" borderId="0" xfId="0" applyNumberFormat="1" applyFont="1" applyAlignment="1" applyProtection="1">
      <alignment horizontal="center" vertical="center"/>
      <protection hidden="1"/>
    </xf>
    <xf numFmtId="1" fontId="27" fillId="0" borderId="0" xfId="0" applyNumberFormat="1" applyFont="1" applyFill="1" applyBorder="1" applyAlignment="1" applyProtection="1">
      <alignment horizontal="center" vertical="center"/>
      <protection hidden="1"/>
    </xf>
    <xf numFmtId="169" fontId="27" fillId="0" borderId="0" xfId="0" applyNumberFormat="1" applyFont="1" applyFill="1" applyBorder="1" applyAlignment="1" applyProtection="1">
      <alignment horizontal="center" vertical="center"/>
      <protection locked="0"/>
    </xf>
    <xf numFmtId="168" fontId="27" fillId="0" borderId="0" xfId="9" applyNumberFormat="1" applyFont="1" applyFill="1" applyBorder="1" applyAlignment="1" applyProtection="1">
      <alignment horizontal="center" vertical="center"/>
      <protection locked="0"/>
    </xf>
    <xf numFmtId="0" fontId="26" fillId="0" borderId="0" xfId="0" applyFont="1" applyProtection="1">
      <protection hidden="1"/>
    </xf>
    <xf numFmtId="0" fontId="61" fillId="0" borderId="0" xfId="0" applyFont="1"/>
    <xf numFmtId="175" fontId="53" fillId="0" borderId="0" xfId="0" applyNumberFormat="1" applyFont="1" applyBorder="1" applyAlignment="1" applyProtection="1">
      <alignment horizontal="center" vertical="center"/>
      <protection hidden="1"/>
    </xf>
    <xf numFmtId="175" fontId="53" fillId="0" borderId="0" xfId="0" applyNumberFormat="1" applyFont="1" applyFill="1" applyBorder="1" applyAlignment="1" applyProtection="1">
      <alignment horizontal="center" vertical="center"/>
      <protection hidden="1"/>
    </xf>
    <xf numFmtId="175" fontId="27" fillId="0" borderId="0" xfId="0" applyNumberFormat="1" applyFont="1" applyFill="1" applyBorder="1" applyAlignment="1" applyProtection="1">
      <alignment horizontal="center" vertical="center"/>
      <protection locked="0"/>
    </xf>
    <xf numFmtId="40" fontId="27" fillId="0" borderId="0" xfId="0" applyNumberFormat="1" applyFont="1" applyFill="1" applyBorder="1" applyAlignment="1" applyProtection="1">
      <alignment horizontal="center" vertical="center"/>
      <protection locked="0"/>
    </xf>
    <xf numFmtId="9" fontId="27" fillId="0" borderId="0" xfId="0" applyNumberFormat="1" applyFont="1" applyFill="1" applyBorder="1" applyAlignment="1" applyProtection="1">
      <alignment horizontal="center" vertical="center"/>
      <protection locked="0"/>
    </xf>
    <xf numFmtId="176" fontId="27" fillId="0" borderId="0" xfId="0" applyNumberFormat="1" applyFont="1" applyFill="1" applyBorder="1" applyAlignment="1" applyProtection="1">
      <alignment horizontal="center" vertical="center"/>
      <protection locked="0"/>
    </xf>
    <xf numFmtId="40" fontId="27" fillId="0" borderId="0" xfId="9" applyNumberFormat="1" applyFont="1" applyFill="1" applyBorder="1" applyAlignment="1" applyProtection="1">
      <alignment horizontal="center" vertical="center"/>
      <protection locked="0"/>
    </xf>
    <xf numFmtId="9" fontId="25" fillId="0" borderId="0" xfId="9" applyFont="1" applyAlignment="1" applyProtection="1">
      <alignment horizontal="center" vertical="center"/>
      <protection hidden="1"/>
    </xf>
    <xf numFmtId="0" fontId="27" fillId="0" borderId="0" xfId="0" applyFont="1" applyFill="1" applyBorder="1" applyProtection="1">
      <protection hidden="1"/>
    </xf>
    <xf numFmtId="40" fontId="54" fillId="0" borderId="0" xfId="9" applyNumberFormat="1" applyFont="1" applyFill="1" applyBorder="1" applyAlignment="1" applyProtection="1">
      <alignment horizontal="center" vertical="center"/>
      <protection locked="0"/>
    </xf>
    <xf numFmtId="9" fontId="54" fillId="0" borderId="0" xfId="9" applyNumberFormat="1" applyFont="1" applyFill="1" applyBorder="1" applyAlignment="1" applyProtection="1">
      <alignment horizontal="center" vertical="center"/>
      <protection locked="0"/>
    </xf>
    <xf numFmtId="175" fontId="25" fillId="0" borderId="0" xfId="9" applyNumberFormat="1" applyFont="1" applyAlignment="1" applyProtection="1">
      <alignment horizontal="center" vertical="center"/>
      <protection hidden="1"/>
    </xf>
    <xf numFmtId="164" fontId="80" fillId="0" borderId="0" xfId="0" applyNumberFormat="1" applyFont="1" applyFill="1" applyBorder="1" applyAlignment="1" applyProtection="1">
      <alignment horizontal="center" vertical="center"/>
      <protection hidden="1"/>
    </xf>
    <xf numFmtId="0" fontId="81" fillId="0" borderId="0" xfId="0" applyFont="1"/>
    <xf numFmtId="40" fontId="59" fillId="0" borderId="0" xfId="0" applyNumberFormat="1" applyFont="1" applyAlignment="1" applyProtection="1">
      <alignment horizontal="center" vertical="center"/>
      <protection locked="0"/>
    </xf>
    <xf numFmtId="0" fontId="27" fillId="0" borderId="0" xfId="0" applyNumberFormat="1" applyFont="1" applyFill="1" applyBorder="1" applyAlignment="1" applyProtection="1">
      <alignment vertical="center"/>
      <protection hidden="1"/>
    </xf>
    <xf numFmtId="0" fontId="27" fillId="0" borderId="0" xfId="9" applyNumberFormat="1" applyFont="1" applyFill="1" applyBorder="1" applyAlignment="1" applyProtection="1">
      <alignment horizontal="center" vertical="center"/>
      <protection locked="0"/>
    </xf>
    <xf numFmtId="0" fontId="27" fillId="0" borderId="0" xfId="0" applyNumberFormat="1" applyFont="1" applyAlignment="1" applyProtection="1">
      <alignment horizontal="center" vertical="center"/>
      <protection locked="0"/>
    </xf>
    <xf numFmtId="180" fontId="53" fillId="0" borderId="0" xfId="0" applyNumberFormat="1" applyFont="1" applyFill="1" applyBorder="1" applyAlignment="1" applyProtection="1">
      <alignment horizontal="center" vertical="center"/>
      <protection hidden="1"/>
    </xf>
    <xf numFmtId="9" fontId="27" fillId="0" borderId="0" xfId="9" applyNumberFormat="1" applyFont="1" applyBorder="1" applyAlignment="1" applyProtection="1">
      <alignment horizontal="center" vertical="center"/>
      <protection locked="0"/>
    </xf>
    <xf numFmtId="0" fontId="62" fillId="0" borderId="0" xfId="0" applyFont="1" applyBorder="1" applyAlignment="1" applyProtection="1">
      <alignment horizontal="left"/>
      <protection locked="0"/>
    </xf>
    <xf numFmtId="176" fontId="27" fillId="0" borderId="0" xfId="0" applyNumberFormat="1" applyFont="1" applyBorder="1" applyAlignment="1" applyProtection="1">
      <alignment horizontal="center"/>
      <protection locked="0"/>
    </xf>
    <xf numFmtId="0" fontId="27" fillId="0" borderId="0" xfId="0" applyFont="1" applyBorder="1" applyAlignment="1" applyProtection="1">
      <alignment horizontal="center"/>
      <protection locked="0"/>
    </xf>
    <xf numFmtId="0" fontId="27" fillId="0" borderId="0" xfId="0" applyFont="1" applyFill="1" applyAlignment="1" applyProtection="1">
      <alignment horizontal="right" vertical="center"/>
      <protection locked="0"/>
    </xf>
    <xf numFmtId="179" fontId="82" fillId="0" borderId="11" xfId="0" applyNumberFormat="1" applyFont="1" applyFill="1" applyBorder="1" applyAlignment="1" applyProtection="1">
      <alignment horizontal="center" vertical="center"/>
      <protection locked="0"/>
    </xf>
    <xf numFmtId="179" fontId="82" fillId="0" borderId="0" xfId="0" applyNumberFormat="1" applyFont="1" applyFill="1" applyBorder="1" applyAlignment="1" applyProtection="1">
      <alignment horizontal="center" vertical="center"/>
      <protection locked="0"/>
    </xf>
    <xf numFmtId="0" fontId="27" fillId="0" borderId="0" xfId="0" applyFont="1" applyBorder="1" applyAlignment="1" applyProtection="1">
      <alignment horizontal="right" vertical="center"/>
      <protection hidden="1"/>
    </xf>
    <xf numFmtId="0" fontId="25" fillId="0" borderId="0" xfId="0" applyFont="1" applyAlignment="1" applyProtection="1">
      <alignment horizontal="left" vertical="center"/>
      <protection hidden="1"/>
    </xf>
    <xf numFmtId="182" fontId="63" fillId="0" borderId="6" xfId="0" applyNumberFormat="1" applyFont="1" applyBorder="1" applyAlignment="1" applyProtection="1">
      <alignment horizontal="left" vertical="center"/>
      <protection locked="0"/>
    </xf>
    <xf numFmtId="0" fontId="25" fillId="0" borderId="0" xfId="0" applyFont="1" applyAlignment="1" applyProtection="1">
      <alignment horizontal="center" vertical="center"/>
      <protection locked="0"/>
    </xf>
    <xf numFmtId="0" fontId="68" fillId="0" borderId="8" xfId="0" applyFont="1" applyBorder="1" applyAlignment="1"/>
    <xf numFmtId="0" fontId="68" fillId="0" borderId="0" xfId="0" applyFont="1" applyBorder="1"/>
    <xf numFmtId="0" fontId="68" fillId="0" borderId="0" xfId="0" applyFont="1" applyBorder="1" applyAlignment="1"/>
    <xf numFmtId="0" fontId="68" fillId="0" borderId="0" xfId="0" applyFont="1" applyFill="1" applyBorder="1" applyAlignment="1"/>
    <xf numFmtId="0" fontId="68" fillId="0" borderId="5" xfId="0" applyFont="1" applyBorder="1" applyAlignment="1"/>
    <xf numFmtId="0" fontId="27" fillId="0" borderId="0" xfId="0" applyFont="1" applyFill="1" applyBorder="1" applyAlignment="1" applyProtection="1">
      <alignment horizontal="right" vertical="center"/>
      <protection locked="0"/>
    </xf>
    <xf numFmtId="165" fontId="27" fillId="0" borderId="11" xfId="0" applyNumberFormat="1" applyFont="1" applyBorder="1" applyAlignment="1" applyProtection="1">
      <alignment vertical="center"/>
      <protection locked="0"/>
    </xf>
    <xf numFmtId="165" fontId="27" fillId="14" borderId="6" xfId="0" applyNumberFormat="1" applyFont="1" applyFill="1" applyBorder="1" applyAlignment="1" applyProtection="1">
      <alignment horizontal="center" vertical="center"/>
      <protection hidden="1"/>
    </xf>
    <xf numFmtId="171" fontId="27" fillId="0" borderId="0" xfId="0" applyNumberFormat="1" applyFont="1" applyFill="1" applyAlignment="1" applyProtection="1">
      <protection locked="0"/>
    </xf>
    <xf numFmtId="0" fontId="27" fillId="0" borderId="0" xfId="0" applyFont="1" applyFill="1" applyBorder="1" applyAlignment="1" applyProtection="1">
      <alignment horizontal="left" vertical="center"/>
      <protection hidden="1"/>
    </xf>
    <xf numFmtId="172" fontId="27" fillId="0" borderId="15" xfId="0" applyNumberFormat="1" applyFont="1" applyFill="1" applyBorder="1" applyAlignment="1" applyProtection="1">
      <alignment horizontal="center" vertical="center"/>
      <protection hidden="1"/>
    </xf>
    <xf numFmtId="0" fontId="27" fillId="0" borderId="14" xfId="0" applyFont="1" applyFill="1" applyBorder="1" applyAlignment="1" applyProtection="1">
      <alignment vertical="center"/>
      <protection hidden="1"/>
    </xf>
    <xf numFmtId="165" fontId="27" fillId="0" borderId="0" xfId="0" applyNumberFormat="1" applyFont="1" applyAlignment="1" applyProtection="1">
      <alignment horizontal="center" vertical="center"/>
      <protection locked="0"/>
    </xf>
    <xf numFmtId="165" fontId="27" fillId="16" borderId="3" xfId="0" applyNumberFormat="1" applyFont="1" applyFill="1" applyBorder="1" applyAlignment="1" applyProtection="1">
      <alignment horizontal="left"/>
      <protection locked="0"/>
    </xf>
    <xf numFmtId="40" fontId="27" fillId="14" borderId="11" xfId="0" applyNumberFormat="1" applyFont="1" applyFill="1" applyBorder="1" applyAlignment="1" applyProtection="1">
      <alignment horizontal="center" vertical="center"/>
      <protection hidden="1"/>
    </xf>
    <xf numFmtId="182" fontId="55" fillId="20" borderId="0" xfId="0" applyNumberFormat="1" applyFont="1" applyFill="1" applyAlignment="1">
      <alignment horizontal="center" vertical="center"/>
    </xf>
    <xf numFmtId="0" fontId="25" fillId="20" borderId="0" xfId="0" applyFont="1" applyFill="1" applyProtection="1">
      <protection hidden="1"/>
    </xf>
    <xf numFmtId="0" fontId="27" fillId="20" borderId="0" xfId="0" applyFont="1" applyFill="1" applyBorder="1" applyAlignment="1" applyProtection="1">
      <alignment vertical="center"/>
      <protection locked="0"/>
    </xf>
    <xf numFmtId="9" fontId="27" fillId="20" borderId="0" xfId="9" applyNumberFormat="1" applyFont="1" applyFill="1" applyBorder="1" applyAlignment="1" applyProtection="1">
      <alignment horizontal="center" vertical="center"/>
      <protection locked="0"/>
    </xf>
    <xf numFmtId="0" fontId="27" fillId="20" borderId="0" xfId="0" applyFont="1" applyFill="1"/>
    <xf numFmtId="0" fontId="61" fillId="20" borderId="6" xfId="0" applyFont="1" applyFill="1" applyBorder="1" applyAlignment="1" applyProtection="1">
      <alignment vertical="center"/>
      <protection hidden="1"/>
    </xf>
    <xf numFmtId="187" fontId="25" fillId="20" borderId="0" xfId="0" applyNumberFormat="1" applyFont="1" applyFill="1" applyAlignment="1" applyProtection="1">
      <alignment horizontal="center" vertical="center"/>
      <protection hidden="1"/>
    </xf>
    <xf numFmtId="0" fontId="25" fillId="20" borderId="0" xfId="0" applyFont="1" applyFill="1" applyAlignment="1" applyProtection="1">
      <alignment horizontal="center" vertical="center"/>
      <protection hidden="1"/>
    </xf>
    <xf numFmtId="0" fontId="27" fillId="20" borderId="0" xfId="0" applyFont="1" applyFill="1" applyAlignment="1" applyProtection="1">
      <alignment vertical="center"/>
      <protection hidden="1"/>
    </xf>
    <xf numFmtId="9" fontId="27" fillId="20" borderId="0" xfId="0" applyNumberFormat="1" applyFont="1" applyFill="1" applyAlignment="1" applyProtection="1">
      <alignment horizontal="center" vertical="center"/>
      <protection locked="0"/>
    </xf>
    <xf numFmtId="2" fontId="27" fillId="0" borderId="0" xfId="0" applyNumberFormat="1" applyFont="1" applyAlignment="1" applyProtection="1">
      <alignment horizontal="center" vertical="center"/>
      <protection locked="0"/>
    </xf>
    <xf numFmtId="0" fontId="27" fillId="0" borderId="3" xfId="0" applyFont="1" applyBorder="1" applyAlignment="1" applyProtection="1">
      <alignment horizontal="left"/>
      <protection hidden="1"/>
    </xf>
    <xf numFmtId="0" fontId="18" fillId="0" borderId="0" xfId="4" applyFont="1" applyFill="1" applyBorder="1" applyAlignment="1" applyProtection="1">
      <alignment horizontal="center" vertical="center"/>
      <protection hidden="1"/>
    </xf>
    <xf numFmtId="0" fontId="15" fillId="0" borderId="0" xfId="4" applyFont="1" applyFill="1" applyBorder="1" applyAlignment="1" applyProtection="1">
      <alignment horizontal="center" vertical="center"/>
      <protection hidden="1"/>
    </xf>
    <xf numFmtId="49" fontId="34" fillId="0" borderId="11" xfId="0" applyNumberFormat="1" applyFont="1" applyBorder="1" applyAlignment="1" applyProtection="1">
      <alignment horizontal="left" vertical="center"/>
      <protection locked="0"/>
    </xf>
    <xf numFmtId="0" fontId="34" fillId="0" borderId="11" xfId="0" applyNumberFormat="1" applyFont="1" applyBorder="1" applyAlignment="1" applyProtection="1">
      <alignment horizontal="left" vertical="center"/>
      <protection locked="0"/>
    </xf>
    <xf numFmtId="0" fontId="27" fillId="0" borderId="0" xfId="0" applyFont="1" applyAlignment="1" applyProtection="1">
      <alignment horizontal="right" vertical="center"/>
      <protection hidden="1"/>
    </xf>
    <xf numFmtId="0" fontId="61" fillId="0" borderId="0" xfId="0" applyFont="1" applyAlignment="1" applyProtection="1">
      <alignment horizontal="center" vertical="center" wrapText="1"/>
      <protection locked="0"/>
    </xf>
    <xf numFmtId="49" fontId="27" fillId="0" borderId="6" xfId="0" applyNumberFormat="1" applyFont="1" applyBorder="1" applyAlignment="1" applyProtection="1">
      <alignment horizontal="left" vertical="center"/>
      <protection locked="0"/>
    </xf>
    <xf numFmtId="0" fontId="61" fillId="0" borderId="0" xfId="0" applyFont="1" applyAlignment="1" applyProtection="1">
      <alignment horizontal="right" vertical="center"/>
      <protection hidden="1"/>
    </xf>
    <xf numFmtId="179" fontId="53" fillId="15" borderId="11" xfId="0" applyNumberFormat="1" applyFont="1" applyFill="1" applyBorder="1" applyAlignment="1" applyProtection="1">
      <alignment horizontal="center" vertical="center"/>
      <protection hidden="1"/>
    </xf>
    <xf numFmtId="0" fontId="61" fillId="0" borderId="0" xfId="0" applyFont="1" applyBorder="1" applyAlignment="1" applyProtection="1">
      <alignment horizontal="center" vertical="center"/>
      <protection hidden="1"/>
    </xf>
    <xf numFmtId="49" fontId="63" fillId="0" borderId="6" xfId="0" applyNumberFormat="1" applyFont="1" applyBorder="1" applyAlignment="1" applyProtection="1">
      <alignment horizontal="left" vertical="center"/>
      <protection locked="0"/>
    </xf>
    <xf numFmtId="0" fontId="65" fillId="0" borderId="0" xfId="0" applyFont="1" applyAlignment="1" applyProtection="1">
      <alignment horizontal="right" vertical="center"/>
      <protection locked="0"/>
    </xf>
    <xf numFmtId="0" fontId="65" fillId="0" borderId="0" xfId="0" applyFont="1" applyAlignment="1" applyProtection="1">
      <alignment horizontal="center" vertical="center" wrapText="1"/>
      <protection locked="0"/>
    </xf>
    <xf numFmtId="2" fontId="27" fillId="0" borderId="0" xfId="0" applyNumberFormat="1" applyFont="1" applyFill="1" applyBorder="1" applyAlignment="1" applyProtection="1">
      <alignment horizontal="center" vertical="center"/>
      <protection locked="0"/>
    </xf>
    <xf numFmtId="2" fontId="27" fillId="0" borderId="0" xfId="0" applyNumberFormat="1" applyFont="1" applyBorder="1" applyAlignment="1" applyProtection="1">
      <alignment horizontal="center" vertical="center"/>
      <protection locked="0"/>
    </xf>
    <xf numFmtId="168" fontId="27" fillId="0" borderId="0" xfId="0" applyNumberFormat="1" applyFont="1" applyBorder="1" applyAlignment="1" applyProtection="1">
      <alignment horizontal="center" vertical="center"/>
      <protection locked="0"/>
    </xf>
    <xf numFmtId="1" fontId="27" fillId="0" borderId="0" xfId="0" applyNumberFormat="1" applyFont="1" applyAlignment="1" applyProtection="1">
      <alignment horizontal="center" vertical="center"/>
      <protection locked="0"/>
    </xf>
    <xf numFmtId="2" fontId="27" fillId="20" borderId="0" xfId="9" applyNumberFormat="1" applyFont="1" applyFill="1" applyBorder="1" applyAlignment="1" applyProtection="1">
      <alignment horizontal="center" vertical="center"/>
      <protection locked="0"/>
    </xf>
    <xf numFmtId="40" fontId="61" fillId="20" borderId="6" xfId="0" applyNumberFormat="1" applyFont="1" applyFill="1" applyBorder="1" applyAlignment="1" applyProtection="1">
      <alignment horizontal="center" vertical="center"/>
      <protection hidden="1"/>
    </xf>
    <xf numFmtId="40" fontId="53" fillId="15" borderId="9" xfId="0" applyNumberFormat="1" applyFont="1" applyFill="1" applyBorder="1" applyAlignment="1" applyProtection="1">
      <alignment horizontal="center" vertical="center"/>
      <protection hidden="1"/>
    </xf>
    <xf numFmtId="168" fontId="59" fillId="13" borderId="0" xfId="0" applyNumberFormat="1" applyFont="1" applyFill="1" applyAlignment="1" applyProtection="1">
      <alignment horizontal="center" vertical="center"/>
      <protection locked="0"/>
    </xf>
    <xf numFmtId="168" fontId="27" fillId="13" borderId="0" xfId="9" applyNumberFormat="1" applyFont="1" applyFill="1" applyBorder="1" applyAlignment="1" applyProtection="1">
      <alignment horizontal="center" vertical="center"/>
      <protection locked="0"/>
    </xf>
    <xf numFmtId="177" fontId="27" fillId="0" borderId="0" xfId="0" applyNumberFormat="1" applyFont="1" applyFill="1" applyAlignment="1" applyProtection="1">
      <alignment horizontal="center" vertical="center"/>
      <protection hidden="1"/>
    </xf>
    <xf numFmtId="177" fontId="25" fillId="0" borderId="0" xfId="0" applyNumberFormat="1" applyFont="1" applyFill="1" applyProtection="1">
      <protection locked="0"/>
    </xf>
    <xf numFmtId="40" fontId="27" fillId="0" borderId="0" xfId="0" applyNumberFormat="1" applyFont="1" applyFill="1" applyBorder="1" applyAlignment="1" applyProtection="1">
      <alignment horizontal="center" vertical="center"/>
      <protection hidden="1"/>
    </xf>
    <xf numFmtId="170" fontId="25" fillId="0" borderId="0" xfId="0" applyNumberFormat="1" applyFont="1" applyFill="1" applyAlignment="1" applyProtection="1">
      <alignment horizontal="center" vertical="center"/>
      <protection hidden="1"/>
    </xf>
    <xf numFmtId="177" fontId="25" fillId="0" borderId="0" xfId="0" applyNumberFormat="1" applyFont="1" applyFill="1" applyProtection="1">
      <protection hidden="1"/>
    </xf>
    <xf numFmtId="177" fontId="27" fillId="0" borderId="0" xfId="0" applyNumberFormat="1" applyFont="1" applyFill="1" applyAlignment="1" applyProtection="1">
      <alignment horizontal="center" vertical="center"/>
      <protection locked="0"/>
    </xf>
    <xf numFmtId="0" fontId="35" fillId="0" borderId="3" xfId="0" applyFont="1" applyFill="1" applyBorder="1" applyAlignment="1" applyProtection="1">
      <alignment vertical="center"/>
      <protection hidden="1"/>
    </xf>
    <xf numFmtId="0" fontId="35" fillId="0" borderId="3" xfId="0" applyFont="1" applyFill="1" applyBorder="1" applyAlignment="1" applyProtection="1">
      <alignment horizontal="center" vertical="center"/>
      <protection hidden="1"/>
    </xf>
    <xf numFmtId="0" fontId="35" fillId="0" borderId="3" xfId="0" applyFont="1" applyFill="1" applyBorder="1" applyAlignment="1" applyProtection="1">
      <alignment horizontal="center" vertical="center" wrapText="1"/>
      <protection hidden="1"/>
    </xf>
    <xf numFmtId="0" fontId="35" fillId="0" borderId="12" xfId="0" applyFont="1" applyFill="1" applyBorder="1" applyAlignment="1" applyProtection="1">
      <alignment horizontal="center" vertical="center"/>
      <protection hidden="1"/>
    </xf>
    <xf numFmtId="164" fontId="47" fillId="0" borderId="12" xfId="0" applyNumberFormat="1" applyFont="1" applyFill="1" applyBorder="1" applyAlignment="1" applyProtection="1">
      <alignment horizontal="left" vertical="center"/>
      <protection locked="0"/>
    </xf>
    <xf numFmtId="0" fontId="48" fillId="0" borderId="3" xfId="0" applyFont="1" applyFill="1" applyBorder="1" applyAlignment="1" applyProtection="1">
      <alignment horizontal="center" vertical="center" wrapText="1"/>
      <protection hidden="1"/>
    </xf>
    <xf numFmtId="0" fontId="48" fillId="0" borderId="3" xfId="0" applyFont="1" applyFill="1" applyBorder="1" applyAlignment="1" applyProtection="1">
      <alignment horizontal="left" vertical="center" wrapText="1"/>
      <protection hidden="1"/>
    </xf>
    <xf numFmtId="0" fontId="48" fillId="0" borderId="3" xfId="0" applyFont="1" applyFill="1" applyBorder="1" applyAlignment="1" applyProtection="1">
      <alignment horizontal="left" vertical="center"/>
      <protection hidden="1"/>
    </xf>
    <xf numFmtId="0" fontId="48" fillId="0" borderId="3" xfId="0" applyFont="1" applyFill="1" applyBorder="1" applyAlignment="1" applyProtection="1">
      <alignment horizontal="center" vertical="center"/>
      <protection hidden="1"/>
    </xf>
    <xf numFmtId="165" fontId="4" fillId="0" borderId="3" xfId="0" applyNumberFormat="1" applyFont="1" applyFill="1" applyBorder="1" applyAlignment="1" applyProtection="1">
      <alignment horizontal="center" vertical="center"/>
      <protection hidden="1"/>
    </xf>
    <xf numFmtId="170" fontId="4" fillId="0" borderId="3" xfId="0" applyNumberFormat="1" applyFont="1" applyFill="1" applyBorder="1" applyAlignment="1" applyProtection="1">
      <alignment horizontal="center" vertical="center"/>
      <protection hidden="1"/>
    </xf>
    <xf numFmtId="0" fontId="50" fillId="0" borderId="3" xfId="0" applyFont="1" applyFill="1" applyBorder="1" applyAlignment="1" applyProtection="1">
      <alignment horizontal="center" vertical="center" wrapText="1"/>
      <protection hidden="1"/>
    </xf>
    <xf numFmtId="165" fontId="49" fillId="0" borderId="3" xfId="0" applyNumberFormat="1" applyFont="1" applyFill="1" applyBorder="1" applyAlignment="1" applyProtection="1">
      <alignment horizontal="center" vertical="center"/>
      <protection hidden="1"/>
    </xf>
    <xf numFmtId="169" fontId="49" fillId="0" borderId="3" xfId="0" applyNumberFormat="1" applyFont="1" applyFill="1" applyBorder="1" applyAlignment="1" applyProtection="1">
      <alignment horizontal="center" vertical="center"/>
      <protection hidden="1"/>
    </xf>
    <xf numFmtId="0" fontId="27" fillId="0" borderId="16" xfId="0" applyFont="1" applyFill="1" applyBorder="1" applyAlignment="1" applyProtection="1">
      <alignment vertical="center"/>
      <protection hidden="1"/>
    </xf>
    <xf numFmtId="0" fontId="83" fillId="0" borderId="0" xfId="0" applyFont="1" applyAlignment="1" applyProtection="1">
      <alignment vertical="center"/>
      <protection locked="0"/>
    </xf>
    <xf numFmtId="0" fontId="84" fillId="0" borderId="0" xfId="0" applyFont="1" applyAlignment="1" applyProtection="1">
      <alignment vertical="center"/>
      <protection locked="0"/>
    </xf>
    <xf numFmtId="40" fontId="53" fillId="18" borderId="6" xfId="0" applyNumberFormat="1" applyFont="1" applyFill="1" applyBorder="1" applyAlignment="1" applyProtection="1">
      <alignment horizontal="center" vertical="center"/>
      <protection hidden="1"/>
    </xf>
    <xf numFmtId="2" fontId="27" fillId="0" borderId="0" xfId="0" applyNumberFormat="1" applyFont="1" applyFill="1" applyAlignment="1" applyProtection="1">
      <alignment horizontal="center" vertical="center"/>
      <protection hidden="1"/>
    </xf>
    <xf numFmtId="1" fontId="27" fillId="0" borderId="0" xfId="0" applyNumberFormat="1" applyFont="1" applyFill="1" applyAlignment="1" applyProtection="1">
      <alignment horizontal="center" vertical="center"/>
      <protection hidden="1"/>
    </xf>
    <xf numFmtId="2" fontId="27" fillId="0" borderId="9" xfId="0" applyNumberFormat="1" applyFont="1" applyFill="1" applyBorder="1" applyAlignment="1" applyProtection="1">
      <alignment horizontal="center" vertical="center"/>
      <protection hidden="1"/>
    </xf>
    <xf numFmtId="0" fontId="27" fillId="0" borderId="17" xfId="0" applyFont="1" applyFill="1" applyBorder="1" applyAlignment="1" applyProtection="1">
      <alignment horizontal="center" vertical="center" wrapText="1"/>
      <protection hidden="1"/>
    </xf>
    <xf numFmtId="0" fontId="27" fillId="0" borderId="0" xfId="0" applyFont="1" applyFill="1" applyBorder="1" applyAlignment="1" applyProtection="1">
      <alignment horizontal="center"/>
      <protection hidden="1"/>
    </xf>
    <xf numFmtId="194" fontId="27" fillId="0" borderId="3" xfId="0" applyNumberFormat="1" applyFont="1" applyFill="1" applyBorder="1" applyAlignment="1" applyProtection="1">
      <alignment horizontal="center"/>
      <protection hidden="1"/>
    </xf>
    <xf numFmtId="0" fontId="27" fillId="0" borderId="0" xfId="0" applyFont="1" applyFill="1" applyAlignment="1" applyProtection="1">
      <alignment vertical="center"/>
      <protection locked="0"/>
    </xf>
    <xf numFmtId="172" fontId="27" fillId="0" borderId="19" xfId="0" applyNumberFormat="1" applyFont="1" applyFill="1" applyBorder="1" applyAlignment="1" applyProtection="1">
      <alignment horizontal="center" vertical="center"/>
      <protection hidden="1"/>
    </xf>
    <xf numFmtId="170" fontId="25" fillId="0" borderId="0" xfId="0" applyNumberFormat="1" applyFont="1" applyFill="1" applyProtection="1">
      <protection hidden="1"/>
    </xf>
    <xf numFmtId="1" fontId="25" fillId="0" borderId="0" xfId="0" applyNumberFormat="1" applyFont="1" applyFill="1" applyProtection="1">
      <protection hidden="1"/>
    </xf>
    <xf numFmtId="164" fontId="27" fillId="0" borderId="0" xfId="0" applyNumberFormat="1" applyFont="1" applyFill="1" applyAlignment="1" applyProtection="1">
      <alignment horizontal="center" vertical="center"/>
      <protection locked="0"/>
    </xf>
    <xf numFmtId="40" fontId="27" fillId="0" borderId="0" xfId="0" applyNumberFormat="1" applyFont="1" applyFill="1" applyAlignment="1" applyProtection="1">
      <alignment horizontal="center" vertical="center"/>
      <protection hidden="1"/>
    </xf>
    <xf numFmtId="177" fontId="51" fillId="0" borderId="0" xfId="0" applyNumberFormat="1" applyFont="1" applyFill="1" applyBorder="1" applyAlignment="1" applyProtection="1">
      <alignment horizontal="center" vertical="center"/>
      <protection locked="0"/>
    </xf>
    <xf numFmtId="9" fontId="51" fillId="0" borderId="0" xfId="8" applyFont="1" applyFill="1" applyBorder="1" applyAlignment="1" applyProtection="1">
      <alignment horizontal="center" vertical="center"/>
      <protection locked="0"/>
    </xf>
    <xf numFmtId="2" fontId="27" fillId="0" borderId="0" xfId="0" applyNumberFormat="1" applyFont="1" applyAlignment="1" applyProtection="1">
      <alignment horizontal="center" vertical="center"/>
      <protection hidden="1"/>
    </xf>
    <xf numFmtId="10" fontId="27" fillId="0" borderId="0" xfId="0" applyNumberFormat="1" applyFont="1" applyAlignment="1" applyProtection="1">
      <alignment horizontal="center" vertical="center"/>
      <protection hidden="1"/>
    </xf>
    <xf numFmtId="0" fontId="27" fillId="13" borderId="11" xfId="0" applyFont="1" applyFill="1" applyBorder="1" applyAlignment="1" applyProtection="1">
      <alignment horizontal="center" vertical="center"/>
      <protection locked="0"/>
    </xf>
    <xf numFmtId="2" fontId="27" fillId="13" borderId="11" xfId="0" applyNumberFormat="1" applyFont="1" applyFill="1" applyBorder="1" applyAlignment="1" applyProtection="1">
      <alignment horizontal="center" vertical="center"/>
      <protection locked="0"/>
    </xf>
    <xf numFmtId="2" fontId="63" fillId="0" borderId="3" xfId="0" applyNumberFormat="1" applyFont="1" applyFill="1" applyBorder="1" applyAlignment="1" applyProtection="1">
      <alignment horizontal="center"/>
      <protection hidden="1"/>
    </xf>
    <xf numFmtId="40" fontId="61" fillId="0" borderId="15" xfId="0" applyNumberFormat="1" applyFont="1" applyFill="1" applyBorder="1" applyAlignment="1" applyProtection="1">
      <alignment horizontal="center" vertical="center"/>
      <protection hidden="1"/>
    </xf>
    <xf numFmtId="0" fontId="73" fillId="0" borderId="13" xfId="0" applyFont="1" applyFill="1" applyBorder="1" applyAlignment="1" applyProtection="1">
      <alignment horizontal="center"/>
      <protection locked="0"/>
    </xf>
    <xf numFmtId="49" fontId="27" fillId="0" borderId="6" xfId="0" applyNumberFormat="1" applyFont="1" applyBorder="1" applyAlignment="1" applyProtection="1">
      <alignment horizontal="center" vertical="center"/>
      <protection locked="0"/>
    </xf>
    <xf numFmtId="2" fontId="27" fillId="16" borderId="3" xfId="0" applyNumberFormat="1" applyFont="1" applyFill="1" applyBorder="1" applyAlignment="1" applyProtection="1">
      <alignment horizontal="center"/>
      <protection locked="0"/>
    </xf>
    <xf numFmtId="165" fontId="27" fillId="0" borderId="0" xfId="0" applyNumberFormat="1" applyFont="1" applyFill="1" applyBorder="1" applyAlignment="1" applyProtection="1">
      <alignment horizontal="center" vertical="center"/>
      <protection hidden="1"/>
    </xf>
    <xf numFmtId="2" fontId="27" fillId="0" borderId="0" xfId="0" applyNumberFormat="1" applyFont="1" applyFill="1" applyBorder="1" applyAlignment="1" applyProtection="1">
      <alignment horizontal="center" vertical="center"/>
      <protection hidden="1"/>
    </xf>
    <xf numFmtId="2" fontId="27" fillId="0" borderId="0" xfId="0" applyNumberFormat="1" applyFont="1" applyFill="1" applyBorder="1" applyAlignment="1" applyProtection="1">
      <alignment horizontal="center" vertical="center" wrapText="1"/>
      <protection hidden="1"/>
    </xf>
    <xf numFmtId="40" fontId="35" fillId="0" borderId="3" xfId="0" applyNumberFormat="1" applyFont="1" applyFill="1" applyBorder="1" applyAlignment="1" applyProtection="1">
      <alignment horizontal="center" vertical="center"/>
      <protection hidden="1"/>
    </xf>
    <xf numFmtId="2" fontId="27" fillId="0" borderId="11" xfId="0" applyNumberFormat="1" applyFont="1" applyFill="1" applyBorder="1" applyAlignment="1" applyProtection="1">
      <alignment horizontal="center" vertical="center"/>
      <protection hidden="1"/>
    </xf>
    <xf numFmtId="168" fontId="27" fillId="13" borderId="0" xfId="0" applyNumberFormat="1" applyFont="1" applyFill="1" applyBorder="1" applyAlignment="1" applyProtection="1">
      <alignment horizontal="center" vertical="center"/>
      <protection locked="0"/>
    </xf>
    <xf numFmtId="2" fontId="27" fillId="13" borderId="0" xfId="0" applyNumberFormat="1" applyFont="1" applyFill="1" applyBorder="1" applyAlignment="1" applyProtection="1">
      <alignment horizontal="center" vertical="center"/>
      <protection locked="0"/>
    </xf>
    <xf numFmtId="40" fontId="27" fillId="0" borderId="11" xfId="0" applyNumberFormat="1" applyFont="1" applyFill="1" applyBorder="1" applyAlignment="1" applyProtection="1">
      <alignment horizontal="center" vertical="center"/>
      <protection hidden="1"/>
    </xf>
    <xf numFmtId="2" fontId="61" fillId="0" borderId="6" xfId="0" applyNumberFormat="1" applyFont="1" applyFill="1" applyBorder="1" applyAlignment="1" applyProtection="1">
      <alignment horizontal="center" vertical="center"/>
      <protection hidden="1"/>
    </xf>
    <xf numFmtId="174" fontId="61" fillId="0" borderId="6" xfId="0" applyNumberFormat="1" applyFont="1" applyFill="1" applyBorder="1" applyAlignment="1" applyProtection="1">
      <alignment horizontal="left" vertical="center"/>
      <protection hidden="1"/>
    </xf>
    <xf numFmtId="40" fontId="61" fillId="0" borderId="6" xfId="0" applyNumberFormat="1" applyFont="1" applyFill="1" applyBorder="1" applyAlignment="1" applyProtection="1">
      <alignment horizontal="center" vertical="center"/>
    </xf>
    <xf numFmtId="40" fontId="61" fillId="0" borderId="6" xfId="0" applyNumberFormat="1" applyFont="1" applyFill="1" applyBorder="1" applyAlignment="1" applyProtection="1">
      <alignment horizontal="center" vertical="center"/>
      <protection hidden="1"/>
    </xf>
    <xf numFmtId="0" fontId="27" fillId="0" borderId="11" xfId="0" applyFont="1" applyFill="1" applyBorder="1" applyAlignment="1" applyProtection="1">
      <alignment vertical="center" wrapText="1"/>
      <protection hidden="1"/>
    </xf>
    <xf numFmtId="0" fontId="27" fillId="0" borderId="11" xfId="0" applyFont="1" applyFill="1" applyBorder="1" applyAlignment="1" applyProtection="1">
      <alignment horizontal="center" vertical="center" wrapText="1"/>
      <protection locked="0"/>
    </xf>
    <xf numFmtId="178" fontId="61" fillId="0" borderId="6" xfId="0" applyNumberFormat="1" applyFont="1" applyFill="1" applyBorder="1" applyAlignment="1" applyProtection="1">
      <alignment horizontal="center" vertical="center"/>
      <protection hidden="1"/>
    </xf>
    <xf numFmtId="177" fontId="61" fillId="0" borderId="0" xfId="0" applyNumberFormat="1" applyFont="1" applyFill="1" applyAlignment="1" applyProtection="1">
      <alignment horizontal="center" vertical="center"/>
      <protection hidden="1"/>
    </xf>
    <xf numFmtId="0" fontId="61" fillId="0" borderId="0" xfId="0" applyFont="1" applyFill="1" applyAlignment="1" applyProtection="1">
      <alignment horizontal="center" vertical="center"/>
      <protection locked="0"/>
    </xf>
    <xf numFmtId="0" fontId="61" fillId="0" borderId="0" xfId="0" applyFont="1" applyFill="1"/>
    <xf numFmtId="0" fontId="61" fillId="0" borderId="0" xfId="0" applyFont="1" applyFill="1" applyProtection="1">
      <protection hidden="1"/>
    </xf>
    <xf numFmtId="0" fontId="61" fillId="0" borderId="0" xfId="0" applyFont="1" applyFill="1" applyProtection="1">
      <protection locked="0"/>
    </xf>
    <xf numFmtId="174" fontId="61" fillId="0" borderId="6" xfId="0" applyNumberFormat="1" applyFont="1" applyFill="1" applyBorder="1" applyAlignment="1" applyProtection="1">
      <alignment horizontal="center" vertical="center"/>
      <protection hidden="1"/>
    </xf>
    <xf numFmtId="0" fontId="61" fillId="0" borderId="0" xfId="0" applyFont="1" applyFill="1" applyAlignment="1" applyProtection="1">
      <alignment horizontal="center" vertical="center"/>
      <protection hidden="1"/>
    </xf>
    <xf numFmtId="40" fontId="61" fillId="0" borderId="9" xfId="0" applyNumberFormat="1" applyFont="1" applyFill="1" applyBorder="1" applyAlignment="1" applyProtection="1">
      <alignment horizontal="center" vertical="center"/>
      <protection hidden="1"/>
    </xf>
    <xf numFmtId="2" fontId="8" fillId="13" borderId="6" xfId="4" applyNumberFormat="1" applyFont="1" applyFill="1" applyBorder="1" applyAlignment="1" applyProtection="1">
      <alignment horizontal="center" vertical="center"/>
      <protection locked="0"/>
    </xf>
    <xf numFmtId="10" fontId="8" fillId="13" borderId="6" xfId="4" applyNumberFormat="1" applyFont="1" applyFill="1" applyBorder="1" applyAlignment="1" applyProtection="1">
      <alignment horizontal="center" vertical="center"/>
      <protection locked="0"/>
    </xf>
    <xf numFmtId="10" fontId="17" fillId="0" borderId="11" xfId="5" applyNumberFormat="1" applyFont="1" applyFill="1" applyBorder="1" applyAlignment="1" applyProtection="1">
      <alignment horizontal="center" vertical="center"/>
    </xf>
    <xf numFmtId="2" fontId="15" fillId="0" borderId="11" xfId="4" applyNumberFormat="1" applyFont="1" applyFill="1" applyBorder="1" applyAlignment="1" applyProtection="1">
      <alignment horizontal="center" vertical="center"/>
    </xf>
    <xf numFmtId="178" fontId="86" fillId="0" borderId="6" xfId="0" applyNumberFormat="1" applyFont="1" applyFill="1" applyBorder="1" applyAlignment="1" applyProtection="1">
      <alignment horizontal="left" vertical="center"/>
      <protection hidden="1"/>
    </xf>
    <xf numFmtId="178" fontId="87" fillId="0" borderId="6" xfId="0" applyNumberFormat="1" applyFont="1" applyFill="1" applyBorder="1" applyAlignment="1" applyProtection="1">
      <alignment horizontal="center" vertical="center"/>
      <protection hidden="1"/>
    </xf>
    <xf numFmtId="177" fontId="87" fillId="0" borderId="0" xfId="0" applyNumberFormat="1" applyFont="1" applyFill="1" applyProtection="1">
      <protection hidden="1"/>
    </xf>
    <xf numFmtId="0" fontId="87" fillId="0" borderId="0" xfId="0" applyFont="1" applyFill="1" applyProtection="1">
      <protection hidden="1"/>
    </xf>
    <xf numFmtId="0" fontId="87" fillId="0" borderId="0" xfId="0" applyFont="1" applyFill="1" applyProtection="1">
      <protection locked="0"/>
    </xf>
    <xf numFmtId="178" fontId="61" fillId="0" borderId="6" xfId="0" applyNumberFormat="1" applyFont="1" applyFill="1" applyBorder="1" applyAlignment="1" applyProtection="1">
      <alignment horizontal="left" vertical="center"/>
      <protection hidden="1"/>
    </xf>
    <xf numFmtId="178" fontId="27" fillId="0" borderId="6" xfId="0" applyNumberFormat="1" applyFont="1" applyFill="1" applyBorder="1" applyAlignment="1" applyProtection="1">
      <alignment horizontal="center" vertical="center"/>
      <protection hidden="1"/>
    </xf>
    <xf numFmtId="178" fontId="27" fillId="0" borderId="0" xfId="0" applyNumberFormat="1" applyFont="1" applyFill="1" applyProtection="1">
      <protection hidden="1"/>
    </xf>
    <xf numFmtId="177" fontId="27" fillId="0" borderId="0" xfId="0" applyNumberFormat="1" applyFont="1" applyFill="1" applyProtection="1">
      <protection hidden="1"/>
    </xf>
    <xf numFmtId="178" fontId="86" fillId="0" borderId="6" xfId="0" applyNumberFormat="1" applyFont="1" applyFill="1" applyBorder="1" applyAlignment="1" applyProtection="1">
      <alignment horizontal="center" vertical="center"/>
      <protection hidden="1"/>
    </xf>
    <xf numFmtId="178" fontId="88" fillId="0" borderId="6" xfId="0" applyNumberFormat="1" applyFont="1" applyFill="1" applyBorder="1" applyAlignment="1" applyProtection="1">
      <alignment horizontal="center" vertical="center"/>
      <protection hidden="1"/>
    </xf>
    <xf numFmtId="178" fontId="89" fillId="0" borderId="6" xfId="0" applyNumberFormat="1" applyFont="1" applyFill="1" applyBorder="1" applyAlignment="1" applyProtection="1">
      <alignment horizontal="center" vertical="center"/>
      <protection hidden="1"/>
    </xf>
    <xf numFmtId="182" fontId="55" fillId="0" borderId="24" xfId="0" applyNumberFormat="1" applyFont="1" applyFill="1" applyBorder="1" applyAlignment="1">
      <alignment horizontal="center" vertical="center" wrapText="1"/>
    </xf>
    <xf numFmtId="182" fontId="56" fillId="0" borderId="24" xfId="0" applyNumberFormat="1" applyFont="1" applyFill="1" applyBorder="1" applyAlignment="1">
      <alignment horizontal="center" vertical="center" wrapText="1"/>
    </xf>
    <xf numFmtId="0" fontId="27" fillId="0" borderId="24" xfId="0" applyFont="1" applyFill="1" applyBorder="1" applyAlignment="1">
      <alignment horizontal="center" wrapText="1"/>
    </xf>
    <xf numFmtId="0" fontId="27" fillId="0" borderId="23" xfId="0" applyFont="1" applyFill="1" applyBorder="1" applyAlignment="1" applyProtection="1">
      <alignment vertical="center" wrapText="1"/>
      <protection hidden="1"/>
    </xf>
    <xf numFmtId="0" fontId="27" fillId="0" borderId="24" xfId="0" applyFont="1" applyFill="1" applyBorder="1" applyAlignment="1" applyProtection="1">
      <alignment horizontal="center" vertical="center" wrapText="1"/>
      <protection locked="0"/>
    </xf>
    <xf numFmtId="0" fontId="25" fillId="0" borderId="24" xfId="0" applyFont="1" applyFill="1" applyBorder="1" applyProtection="1">
      <protection hidden="1"/>
    </xf>
    <xf numFmtId="0" fontId="27" fillId="0" borderId="24" xfId="0" applyFont="1" applyFill="1" applyBorder="1" applyProtection="1">
      <protection locked="0"/>
    </xf>
    <xf numFmtId="178" fontId="90" fillId="0" borderId="6" xfId="0" applyNumberFormat="1" applyFont="1" applyFill="1" applyBorder="1" applyAlignment="1" applyProtection="1">
      <alignment horizontal="left" vertical="center"/>
      <protection hidden="1"/>
    </xf>
    <xf numFmtId="177" fontId="89" fillId="0" borderId="0" xfId="0" applyNumberFormat="1" applyFont="1" applyFill="1" applyProtection="1">
      <protection hidden="1"/>
    </xf>
    <xf numFmtId="0" fontId="89" fillId="0" borderId="0" xfId="0" applyFont="1" applyFill="1" applyProtection="1">
      <protection locked="0"/>
    </xf>
    <xf numFmtId="0" fontId="89" fillId="0" borderId="0" xfId="0" applyFont="1" applyFill="1" applyProtection="1">
      <protection hidden="1"/>
    </xf>
    <xf numFmtId="1" fontId="27" fillId="0" borderId="11" xfId="0" applyNumberFormat="1" applyFont="1" applyFill="1" applyBorder="1" applyAlignment="1" applyProtection="1">
      <alignment horizontal="center" vertical="center" wrapText="1"/>
      <protection locked="0"/>
    </xf>
    <xf numFmtId="175" fontId="27" fillId="0" borderId="0" xfId="0" applyNumberFormat="1" applyFont="1" applyFill="1" applyBorder="1" applyAlignment="1" applyProtection="1">
      <alignment horizontal="center" vertical="center"/>
      <protection hidden="1"/>
    </xf>
    <xf numFmtId="175" fontId="27" fillId="0" borderId="9" xfId="0" applyNumberFormat="1" applyFont="1" applyFill="1" applyBorder="1" applyAlignment="1" applyProtection="1">
      <alignment horizontal="center" vertical="center"/>
      <protection hidden="1"/>
    </xf>
    <xf numFmtId="0" fontId="27" fillId="13" borderId="11" xfId="0" applyFont="1" applyFill="1" applyBorder="1" applyAlignment="1" applyProtection="1">
      <alignment horizontal="center" vertical="center" wrapText="1"/>
      <protection locked="0"/>
    </xf>
    <xf numFmtId="2" fontId="27" fillId="13" borderId="11" xfId="0" applyNumberFormat="1" applyFont="1" applyFill="1" applyBorder="1" applyAlignment="1" applyProtection="1">
      <alignment horizontal="center" vertical="center" wrapText="1"/>
      <protection locked="0"/>
    </xf>
    <xf numFmtId="2" fontId="27" fillId="13" borderId="6" xfId="0" applyNumberFormat="1" applyFont="1" applyFill="1" applyBorder="1" applyAlignment="1" applyProtection="1">
      <alignment horizontal="center" vertical="center"/>
      <protection locked="0" hidden="1"/>
    </xf>
    <xf numFmtId="2" fontId="27" fillId="13" borderId="0" xfId="0" applyNumberFormat="1" applyFont="1" applyFill="1" applyAlignment="1" applyProtection="1">
      <alignment horizontal="center" vertical="center"/>
      <protection locked="0"/>
    </xf>
    <xf numFmtId="0" fontId="27" fillId="13" borderId="16" xfId="0" applyFont="1" applyFill="1" applyBorder="1" applyAlignment="1" applyProtection="1">
      <alignment horizontal="center" vertical="center"/>
      <protection hidden="1"/>
    </xf>
    <xf numFmtId="192" fontId="27" fillId="0" borderId="3" xfId="0" applyNumberFormat="1" applyFont="1" applyFill="1" applyBorder="1" applyAlignment="1" applyProtection="1">
      <alignment horizontal="center"/>
      <protection locked="0"/>
    </xf>
    <xf numFmtId="0" fontId="27" fillId="0" borderId="3" xfId="0" applyFont="1" applyFill="1" applyBorder="1" applyAlignment="1" applyProtection="1">
      <alignment horizontal="center"/>
      <protection locked="0"/>
    </xf>
    <xf numFmtId="2" fontId="27" fillId="0" borderId="3" xfId="0" applyNumberFormat="1" applyFont="1" applyFill="1" applyBorder="1" applyAlignment="1" applyProtection="1">
      <alignment horizontal="left"/>
      <protection locked="0"/>
    </xf>
    <xf numFmtId="186" fontId="27" fillId="0" borderId="3" xfId="0" applyNumberFormat="1" applyFont="1" applyFill="1" applyBorder="1" applyAlignment="1" applyProtection="1">
      <alignment horizontal="center"/>
      <protection locked="0"/>
    </xf>
    <xf numFmtId="193" fontId="27" fillId="0" borderId="3" xfId="0" applyNumberFormat="1" applyFont="1" applyFill="1" applyBorder="1" applyAlignment="1" applyProtection="1">
      <alignment horizontal="center"/>
      <protection locked="0"/>
    </xf>
    <xf numFmtId="9" fontId="27" fillId="0" borderId="3" xfId="8" applyNumberFormat="1" applyFont="1" applyFill="1" applyBorder="1" applyAlignment="1" applyProtection="1">
      <alignment horizontal="center"/>
      <protection locked="0"/>
    </xf>
    <xf numFmtId="3" fontId="25" fillId="0" borderId="0" xfId="0" applyNumberFormat="1" applyFont="1" applyFill="1" applyBorder="1" applyAlignment="1" applyProtection="1">
      <alignment horizontal="right" vertical="center"/>
      <protection hidden="1"/>
    </xf>
    <xf numFmtId="173" fontId="27" fillId="0" borderId="3" xfId="0" applyNumberFormat="1" applyFont="1" applyFill="1" applyBorder="1" applyAlignment="1" applyProtection="1">
      <alignment horizontal="center"/>
      <protection hidden="1"/>
    </xf>
    <xf numFmtId="173" fontId="25" fillId="0" borderId="0" xfId="0" applyNumberFormat="1" applyFont="1" applyFill="1" applyProtection="1">
      <protection hidden="1"/>
    </xf>
    <xf numFmtId="10" fontId="27" fillId="13" borderId="0" xfId="8" applyNumberFormat="1" applyFont="1" applyFill="1" applyBorder="1" applyAlignment="1" applyProtection="1">
      <alignment horizontal="center" vertical="center"/>
      <protection locked="0"/>
    </xf>
    <xf numFmtId="10" fontId="27" fillId="13" borderId="0" xfId="8" applyNumberFormat="1" applyFont="1" applyFill="1" applyAlignment="1" applyProtection="1">
      <alignment horizontal="center" vertical="center"/>
      <protection locked="0"/>
    </xf>
    <xf numFmtId="165" fontId="27" fillId="13" borderId="3" xfId="0" applyNumberFormat="1" applyFont="1" applyFill="1" applyBorder="1" applyAlignment="1" applyProtection="1">
      <alignment horizontal="left"/>
      <protection locked="0"/>
    </xf>
    <xf numFmtId="2" fontId="27" fillId="13" borderId="3" xfId="0" applyNumberFormat="1" applyFont="1" applyFill="1" applyBorder="1" applyAlignment="1" applyProtection="1">
      <alignment horizontal="left"/>
      <protection locked="0"/>
    </xf>
    <xf numFmtId="10" fontId="27" fillId="13" borderId="3" xfId="0" applyNumberFormat="1" applyFont="1" applyFill="1" applyBorder="1" applyAlignment="1" applyProtection="1">
      <alignment horizontal="left"/>
      <protection locked="0"/>
    </xf>
    <xf numFmtId="165" fontId="27" fillId="13" borderId="3" xfId="0" applyNumberFormat="1" applyFont="1" applyFill="1" applyBorder="1" applyAlignment="1" applyProtection="1">
      <alignment horizontal="left"/>
      <protection hidden="1"/>
    </xf>
    <xf numFmtId="0" fontId="0" fillId="13" borderId="0" xfId="0" applyFill="1" applyBorder="1"/>
    <xf numFmtId="49" fontId="63" fillId="13" borderId="6" xfId="0" applyNumberFormat="1" applyFont="1" applyFill="1" applyBorder="1" applyAlignment="1" applyProtection="1">
      <alignment vertical="center"/>
      <protection locked="0"/>
    </xf>
    <xf numFmtId="0" fontId="0" fillId="19" borderId="3" xfId="0" applyFill="1" applyBorder="1" applyAlignment="1">
      <alignment wrapText="1"/>
    </xf>
    <xf numFmtId="2" fontId="63" fillId="0" borderId="14" xfId="0" applyNumberFormat="1" applyFont="1" applyFill="1" applyBorder="1" applyAlignment="1" applyProtection="1">
      <alignment vertical="center"/>
      <protection hidden="1"/>
    </xf>
    <xf numFmtId="2" fontId="63" fillId="0" borderId="15" xfId="0" applyNumberFormat="1" applyFont="1" applyFill="1" applyBorder="1" applyAlignment="1" applyProtection="1">
      <alignment horizontal="center" vertical="center"/>
      <protection hidden="1"/>
    </xf>
    <xf numFmtId="2" fontId="63" fillId="0" borderId="19" xfId="0" applyNumberFormat="1" applyFont="1" applyFill="1" applyBorder="1" applyAlignment="1" applyProtection="1">
      <alignment horizontal="center" vertical="center"/>
      <protection hidden="1"/>
    </xf>
    <xf numFmtId="2" fontId="63" fillId="0" borderId="0" xfId="0" applyNumberFormat="1" applyFont="1" applyFill="1" applyProtection="1">
      <protection locked="0"/>
    </xf>
    <xf numFmtId="39" fontId="63" fillId="0" borderId="6" xfId="0" applyNumberFormat="1" applyFont="1" applyBorder="1" applyAlignment="1" applyProtection="1">
      <alignment horizontal="center" vertical="center"/>
      <protection locked="0"/>
    </xf>
    <xf numFmtId="37" fontId="63" fillId="0" borderId="6" xfId="0" applyNumberFormat="1" applyFont="1" applyBorder="1" applyAlignment="1" applyProtection="1">
      <alignment horizontal="center" vertical="center"/>
      <protection locked="0"/>
    </xf>
    <xf numFmtId="0" fontId="65" fillId="0" borderId="21" xfId="0" applyFont="1" applyFill="1" applyBorder="1" applyAlignment="1" applyProtection="1">
      <alignment vertical="center"/>
      <protection hidden="1"/>
    </xf>
    <xf numFmtId="0" fontId="63" fillId="0" borderId="0" xfId="0" applyFont="1" applyFill="1"/>
    <xf numFmtId="40" fontId="65" fillId="0" borderId="21" xfId="0" applyNumberFormat="1" applyFont="1" applyFill="1" applyBorder="1" applyAlignment="1" applyProtection="1">
      <alignment horizontal="center" vertical="center"/>
      <protection hidden="1"/>
    </xf>
    <xf numFmtId="0" fontId="65" fillId="0" borderId="0" xfId="0" applyFont="1" applyFill="1"/>
    <xf numFmtId="0" fontId="65" fillId="0" borderId="0" xfId="0" applyFont="1" applyFill="1" applyProtection="1">
      <protection hidden="1"/>
    </xf>
    <xf numFmtId="0" fontId="63" fillId="0" borderId="0" xfId="0" applyFont="1" applyFill="1" applyBorder="1" applyAlignment="1" applyProtection="1">
      <alignment horizontal="left" vertical="center" wrapText="1"/>
      <protection locked="0"/>
    </xf>
    <xf numFmtId="40" fontId="63" fillId="0" borderId="0" xfId="8" applyNumberFormat="1" applyFont="1" applyFill="1" applyBorder="1" applyAlignment="1" applyProtection="1">
      <alignment horizontal="center" vertical="center"/>
      <protection locked="0"/>
    </xf>
    <xf numFmtId="0" fontId="63" fillId="0" borderId="0" xfId="0" applyFont="1" applyFill="1" applyBorder="1" applyAlignment="1" applyProtection="1">
      <alignment horizontal="left" vertical="center"/>
      <protection locked="0"/>
    </xf>
    <xf numFmtId="0" fontId="63" fillId="0" borderId="11" xfId="0" applyFont="1" applyFill="1" applyBorder="1" applyAlignment="1" applyProtection="1">
      <alignment horizontal="left" vertical="center"/>
      <protection hidden="1"/>
    </xf>
    <xf numFmtId="9" fontId="63" fillId="0" borderId="11" xfId="8" applyFont="1" applyFill="1" applyBorder="1" applyAlignment="1" applyProtection="1">
      <alignment horizontal="center" vertical="center"/>
      <protection locked="0"/>
    </xf>
    <xf numFmtId="2" fontId="65" fillId="0" borderId="21" xfId="0" applyNumberFormat="1" applyFont="1" applyFill="1" applyBorder="1" applyAlignment="1" applyProtection="1">
      <alignment vertical="center"/>
      <protection hidden="1"/>
    </xf>
    <xf numFmtId="2" fontId="65" fillId="0" borderId="21" xfId="0" applyNumberFormat="1" applyFont="1" applyFill="1" applyBorder="1" applyAlignment="1" applyProtection="1">
      <alignment horizontal="center" vertical="center"/>
      <protection hidden="1"/>
    </xf>
    <xf numFmtId="2" fontId="65" fillId="0" borderId="0" xfId="0" applyNumberFormat="1" applyFont="1" applyFill="1"/>
    <xf numFmtId="2" fontId="65" fillId="0" borderId="0" xfId="0" applyNumberFormat="1" applyFont="1" applyFill="1" applyProtection="1">
      <protection hidden="1"/>
    </xf>
    <xf numFmtId="0" fontId="65" fillId="0" borderId="11" xfId="0" applyFont="1" applyFill="1" applyBorder="1" applyAlignment="1" applyProtection="1">
      <alignment vertical="center" wrapText="1"/>
      <protection hidden="1"/>
    </xf>
    <xf numFmtId="0" fontId="65" fillId="0" borderId="11" xfId="0" applyFont="1" applyFill="1" applyBorder="1" applyAlignment="1" applyProtection="1">
      <alignment horizontal="center" vertical="center" wrapText="1"/>
      <protection locked="0"/>
    </xf>
    <xf numFmtId="0" fontId="64" fillId="0" borderId="0" xfId="0" applyFont="1" applyFill="1" applyAlignment="1">
      <alignment wrapText="1"/>
    </xf>
    <xf numFmtId="0" fontId="91" fillId="0" borderId="0" xfId="0" applyFont="1" applyFill="1" applyAlignment="1">
      <alignment wrapText="1"/>
    </xf>
    <xf numFmtId="2" fontId="63" fillId="0" borderId="6" xfId="0" applyNumberFormat="1" applyFont="1" applyFill="1" applyBorder="1" applyAlignment="1" applyProtection="1">
      <alignment horizontal="center" vertical="center"/>
    </xf>
    <xf numFmtId="2" fontId="63" fillId="0" borderId="6" xfId="0" applyNumberFormat="1" applyFont="1" applyFill="1" applyBorder="1" applyAlignment="1" applyProtection="1">
      <alignment horizontal="center" vertical="center"/>
      <protection hidden="1"/>
    </xf>
    <xf numFmtId="169" fontId="63" fillId="0" borderId="0" xfId="0" applyNumberFormat="1" applyFont="1" applyFill="1" applyBorder="1" applyAlignment="1" applyProtection="1">
      <alignment horizontal="left" vertical="center"/>
      <protection hidden="1"/>
    </xf>
    <xf numFmtId="0" fontId="63" fillId="0" borderId="6" xfId="0" applyFont="1" applyFill="1" applyBorder="1" applyAlignment="1" applyProtection="1">
      <alignment horizontal="left" vertical="center"/>
      <protection hidden="1"/>
    </xf>
    <xf numFmtId="0" fontId="63" fillId="0" borderId="0" xfId="0" applyFont="1" applyFill="1" applyBorder="1" applyAlignment="1" applyProtection="1">
      <alignment horizontal="left"/>
      <protection hidden="1"/>
    </xf>
    <xf numFmtId="0" fontId="63" fillId="0" borderId="0" xfId="0" applyFont="1" applyFill="1" applyAlignment="1">
      <alignment horizontal="left"/>
    </xf>
    <xf numFmtId="40" fontId="63" fillId="0" borderId="0" xfId="0" applyNumberFormat="1" applyFont="1" applyFill="1" applyBorder="1" applyAlignment="1" applyProtection="1">
      <alignment horizontal="center" vertical="center"/>
      <protection hidden="1"/>
    </xf>
    <xf numFmtId="2" fontId="63" fillId="0" borderId="6" xfId="8" applyNumberFormat="1" applyFont="1" applyFill="1" applyBorder="1" applyAlignment="1" applyProtection="1">
      <alignment horizontal="center" vertical="center"/>
      <protection hidden="1"/>
    </xf>
    <xf numFmtId="10" fontId="63" fillId="0" borderId="0" xfId="8" applyNumberFormat="1" applyFont="1" applyFill="1" applyBorder="1" applyAlignment="1" applyProtection="1">
      <alignment horizontal="center" vertical="center"/>
      <protection locked="0"/>
    </xf>
    <xf numFmtId="0" fontId="65" fillId="0" borderId="6" xfId="0" applyFont="1" applyFill="1" applyBorder="1" applyAlignment="1" applyProtection="1">
      <alignment horizontal="left" vertical="center"/>
      <protection hidden="1"/>
    </xf>
    <xf numFmtId="0" fontId="65" fillId="0" borderId="6" xfId="0" applyFont="1" applyFill="1" applyBorder="1" applyAlignment="1" applyProtection="1">
      <alignment vertical="center"/>
      <protection hidden="1"/>
    </xf>
    <xf numFmtId="2" fontId="63" fillId="0" borderId="0" xfId="0" applyNumberFormat="1" applyFont="1" applyFill="1" applyBorder="1" applyAlignment="1" applyProtection="1">
      <alignment horizontal="center" vertical="center"/>
      <protection hidden="1"/>
    </xf>
    <xf numFmtId="2" fontId="65" fillId="0" borderId="6" xfId="8" applyNumberFormat="1" applyFont="1" applyFill="1" applyBorder="1" applyAlignment="1" applyProtection="1">
      <alignment horizontal="center" vertical="center"/>
      <protection hidden="1"/>
    </xf>
    <xf numFmtId="2" fontId="65" fillId="0" borderId="6" xfId="0" applyNumberFormat="1" applyFont="1" applyFill="1" applyBorder="1" applyAlignment="1" applyProtection="1">
      <alignment horizontal="center" vertical="center"/>
      <protection hidden="1"/>
    </xf>
    <xf numFmtId="40" fontId="65" fillId="0" borderId="9" xfId="0" applyNumberFormat="1" applyFont="1" applyFill="1" applyBorder="1" applyAlignment="1" applyProtection="1">
      <alignment horizontal="center" vertical="center"/>
      <protection hidden="1"/>
    </xf>
    <xf numFmtId="40" fontId="64" fillId="0" borderId="9" xfId="0" applyNumberFormat="1" applyFont="1" applyFill="1" applyBorder="1" applyAlignment="1" applyProtection="1">
      <alignment horizontal="center" vertical="center"/>
      <protection hidden="1"/>
    </xf>
    <xf numFmtId="202" fontId="65" fillId="0" borderId="0" xfId="0" applyNumberFormat="1" applyFont="1" applyFill="1" applyBorder="1" applyAlignment="1" applyProtection="1">
      <alignment horizontal="center" vertical="center"/>
      <protection hidden="1"/>
    </xf>
    <xf numFmtId="202" fontId="64" fillId="0" borderId="11" xfId="0" applyNumberFormat="1" applyFont="1" applyFill="1" applyBorder="1" applyAlignment="1" applyProtection="1">
      <alignment horizontal="center" vertical="center"/>
      <protection hidden="1"/>
    </xf>
    <xf numFmtId="2" fontId="63" fillId="0" borderId="0" xfId="0" applyNumberFormat="1" applyFont="1" applyFill="1" applyAlignment="1" applyProtection="1">
      <alignment vertical="center"/>
      <protection hidden="1"/>
    </xf>
    <xf numFmtId="2" fontId="27" fillId="0" borderId="0" xfId="0" applyNumberFormat="1" applyFont="1" applyAlignment="1" applyProtection="1">
      <alignment horizontal="left" vertical="center"/>
      <protection locked="0"/>
    </xf>
    <xf numFmtId="10" fontId="73" fillId="13" borderId="0" xfId="0" applyNumberFormat="1" applyFont="1" applyFill="1" applyAlignment="1" applyProtection="1">
      <alignment horizontal="center" vertical="center"/>
      <protection locked="0"/>
    </xf>
    <xf numFmtId="10" fontId="63" fillId="13" borderId="0" xfId="8" applyNumberFormat="1" applyFont="1" applyFill="1" applyBorder="1" applyAlignment="1" applyProtection="1">
      <alignment horizontal="center" vertical="center"/>
      <protection locked="0"/>
    </xf>
    <xf numFmtId="2" fontId="65" fillId="0" borderId="15" xfId="0" applyNumberFormat="1" applyFont="1" applyFill="1" applyBorder="1" applyAlignment="1" applyProtection="1">
      <alignment horizontal="center" vertical="center"/>
      <protection hidden="1"/>
    </xf>
    <xf numFmtId="2" fontId="63" fillId="0" borderId="0" xfId="0" applyNumberFormat="1" applyFont="1" applyFill="1" applyBorder="1" applyAlignment="1">
      <alignment horizontal="center" vertical="center"/>
    </xf>
    <xf numFmtId="2" fontId="63" fillId="0" borderId="11" xfId="0" applyNumberFormat="1" applyFont="1" applyFill="1" applyBorder="1" applyAlignment="1" applyProtection="1">
      <alignment horizontal="center" vertical="center"/>
      <protection locked="0"/>
    </xf>
    <xf numFmtId="2" fontId="63" fillId="13" borderId="6" xfId="0" applyNumberFormat="1" applyFont="1" applyFill="1" applyBorder="1" applyAlignment="1" applyProtection="1">
      <alignment horizontal="center" vertical="center"/>
      <protection locked="0"/>
    </xf>
    <xf numFmtId="10" fontId="63" fillId="13" borderId="6" xfId="8" applyNumberFormat="1" applyFont="1" applyFill="1" applyBorder="1" applyAlignment="1" applyProtection="1">
      <alignment horizontal="center" vertical="center"/>
      <protection locked="0"/>
    </xf>
    <xf numFmtId="10" fontId="63" fillId="13" borderId="6" xfId="0" applyNumberFormat="1" applyFont="1" applyFill="1" applyBorder="1" applyAlignment="1" applyProtection="1">
      <alignment horizontal="center" vertical="center"/>
      <protection locked="0"/>
    </xf>
    <xf numFmtId="165" fontId="35" fillId="0" borderId="3" xfId="0" applyNumberFormat="1" applyFont="1" applyFill="1" applyBorder="1" applyAlignment="1" applyProtection="1">
      <alignment horizontal="center" vertical="center"/>
      <protection hidden="1"/>
    </xf>
    <xf numFmtId="165" fontId="38" fillId="0" borderId="3" xfId="0" applyNumberFormat="1" applyFont="1" applyFill="1" applyBorder="1" applyAlignment="1" applyProtection="1">
      <alignment horizontal="center" vertical="center"/>
      <protection hidden="1"/>
    </xf>
    <xf numFmtId="2" fontId="38" fillId="0" borderId="7" xfId="0" applyNumberFormat="1" applyFont="1" applyFill="1" applyBorder="1" applyAlignment="1" applyProtection="1">
      <alignment horizontal="center" vertical="center"/>
      <protection hidden="1"/>
    </xf>
    <xf numFmtId="9" fontId="27" fillId="21" borderId="0" xfId="9" applyNumberFormat="1" applyFont="1" applyFill="1" applyBorder="1" applyAlignment="1" applyProtection="1">
      <alignment horizontal="center" vertical="center"/>
      <protection locked="0"/>
    </xf>
    <xf numFmtId="40" fontId="61" fillId="21" borderId="6" xfId="0" applyNumberFormat="1" applyFont="1" applyFill="1" applyBorder="1" applyAlignment="1" applyProtection="1">
      <alignment horizontal="center" vertical="center"/>
      <protection hidden="1"/>
    </xf>
    <xf numFmtId="40" fontId="63" fillId="22" borderId="0" xfId="0" applyNumberFormat="1" applyFont="1" applyFill="1" applyBorder="1" applyAlignment="1" applyProtection="1">
      <alignment horizontal="center" vertical="center"/>
      <protection hidden="1"/>
    </xf>
    <xf numFmtId="0" fontId="63" fillId="22" borderId="11" xfId="0" applyFont="1" applyFill="1" applyBorder="1" applyAlignment="1" applyProtection="1">
      <alignment horizontal="center" vertical="center"/>
      <protection locked="0"/>
    </xf>
    <xf numFmtId="0" fontId="63" fillId="22" borderId="6" xfId="0" applyFont="1" applyFill="1" applyBorder="1" applyAlignment="1" applyProtection="1">
      <alignment horizontal="center" vertical="center"/>
      <protection locked="0"/>
    </xf>
    <xf numFmtId="204" fontId="67" fillId="0" borderId="0" xfId="0" applyNumberFormat="1" applyFont="1" applyFill="1" applyBorder="1" applyAlignment="1" applyProtection="1">
      <alignment horizontal="center" vertical="center"/>
      <protection hidden="1"/>
    </xf>
    <xf numFmtId="178" fontId="86" fillId="22" borderId="6" xfId="0" applyNumberFormat="1" applyFont="1" applyFill="1" applyBorder="1" applyAlignment="1" applyProtection="1">
      <alignment horizontal="center" vertical="center"/>
      <protection hidden="1"/>
    </xf>
    <xf numFmtId="178" fontId="27" fillId="2" borderId="6" xfId="0" applyNumberFormat="1" applyFont="1" applyFill="1" applyBorder="1" applyAlignment="1" applyProtection="1">
      <alignment horizontal="center" vertical="center"/>
      <protection hidden="1"/>
    </xf>
    <xf numFmtId="3" fontId="28" fillId="0" borderId="0" xfId="0" applyNumberFormat="1" applyFont="1" applyAlignment="1" applyProtection="1">
      <alignment vertical="center"/>
      <protection locked="0"/>
    </xf>
    <xf numFmtId="0" fontId="23" fillId="0" borderId="0" xfId="0" applyFont="1" applyFill="1" applyBorder="1"/>
    <xf numFmtId="2" fontId="48" fillId="0" borderId="0" xfId="0" applyNumberFormat="1" applyFont="1" applyFill="1" applyBorder="1" applyAlignment="1" applyProtection="1">
      <alignment horizontal="center" vertical="center"/>
      <protection hidden="1"/>
    </xf>
    <xf numFmtId="10" fontId="48" fillId="0" borderId="0" xfId="0" applyNumberFormat="1" applyFont="1" applyFill="1" applyBorder="1" applyAlignment="1" applyProtection="1">
      <alignment horizontal="center" vertical="center"/>
      <protection hidden="1"/>
    </xf>
    <xf numFmtId="190" fontId="27" fillId="22" borderId="0" xfId="0" applyNumberFormat="1" applyFont="1" applyFill="1" applyAlignment="1" applyProtection="1">
      <alignment horizontal="left" vertical="center"/>
      <protection locked="0"/>
    </xf>
    <xf numFmtId="191" fontId="27" fillId="22" borderId="0" xfId="0" applyNumberFormat="1" applyFont="1" applyFill="1" applyAlignment="1" applyProtection="1">
      <alignment horizontal="left" vertical="center"/>
      <protection locked="0"/>
    </xf>
    <xf numFmtId="0" fontId="27" fillId="22" borderId="11" xfId="0" applyFont="1" applyFill="1" applyBorder="1" applyAlignment="1" applyProtection="1">
      <alignment horizontal="center" vertical="center"/>
      <protection locked="0"/>
    </xf>
    <xf numFmtId="0" fontId="27" fillId="22" borderId="6" xfId="0" applyFont="1" applyFill="1" applyBorder="1" applyAlignment="1" applyProtection="1">
      <alignment horizontal="center" vertical="center"/>
      <protection locked="0"/>
    </xf>
    <xf numFmtId="200" fontId="27" fillId="22" borderId="0" xfId="0" applyNumberFormat="1" applyFont="1" applyFill="1" applyAlignment="1" applyProtection="1">
      <alignment horizontal="center" vertical="center"/>
      <protection locked="0"/>
    </xf>
    <xf numFmtId="201" fontId="27" fillId="22" borderId="6" xfId="0" applyNumberFormat="1" applyFont="1" applyFill="1" applyBorder="1" applyAlignment="1" applyProtection="1">
      <alignment horizontal="center" vertical="center"/>
      <protection hidden="1"/>
    </xf>
    <xf numFmtId="181" fontId="60" fillId="0" borderId="0" xfId="0" applyNumberFormat="1" applyFont="1" applyFill="1" applyAlignment="1" applyProtection="1">
      <alignment horizontal="center" vertical="center"/>
      <protection hidden="1"/>
    </xf>
    <xf numFmtId="0" fontId="27" fillId="0" borderId="6" xfId="0" applyNumberFormat="1" applyFont="1" applyFill="1" applyBorder="1" applyAlignment="1" applyProtection="1">
      <alignment horizontal="center" vertical="center"/>
      <protection locked="0"/>
    </xf>
    <xf numFmtId="183" fontId="27" fillId="0" borderId="0" xfId="0" applyNumberFormat="1" applyFont="1" applyFill="1" applyBorder="1" applyAlignment="1" applyProtection="1">
      <alignment horizontal="center" vertical="center"/>
      <protection hidden="1"/>
    </xf>
    <xf numFmtId="165" fontId="27" fillId="0" borderId="0" xfId="0" applyNumberFormat="1" applyFont="1" applyBorder="1" applyAlignment="1" applyProtection="1">
      <alignment horizontal="center" vertical="center"/>
      <protection locked="0"/>
    </xf>
    <xf numFmtId="171" fontId="27" fillId="0" borderId="0" xfId="0" applyNumberFormat="1" applyFont="1" applyBorder="1" applyAlignment="1" applyProtection="1">
      <protection locked="0"/>
    </xf>
    <xf numFmtId="0" fontId="93" fillId="3" borderId="3" xfId="1" applyFont="1" applyFill="1" applyBorder="1"/>
    <xf numFmtId="2" fontId="27" fillId="0" borderId="6" xfId="0" applyNumberFormat="1" applyFont="1" applyFill="1" applyBorder="1" applyAlignment="1" applyProtection="1">
      <alignment horizontal="center" vertical="center"/>
      <protection hidden="1"/>
    </xf>
    <xf numFmtId="0" fontId="27" fillId="0" borderId="0" xfId="0" applyFont="1" applyBorder="1" applyAlignment="1">
      <alignment horizontal="center"/>
    </xf>
    <xf numFmtId="173" fontId="27" fillId="0" borderId="6" xfId="0" applyNumberFormat="1" applyFont="1" applyFill="1" applyBorder="1" applyAlignment="1" applyProtection="1">
      <alignment horizontal="center" vertical="center"/>
      <protection locked="0"/>
    </xf>
    <xf numFmtId="174" fontId="53" fillId="0" borderId="6" xfId="0" applyNumberFormat="1" applyFont="1" applyFill="1" applyBorder="1" applyAlignment="1" applyProtection="1">
      <alignment horizontal="center" vertical="center"/>
      <protection hidden="1"/>
    </xf>
    <xf numFmtId="174" fontId="53" fillId="0" borderId="6" xfId="0" applyNumberFormat="1" applyFont="1" applyFill="1" applyBorder="1" applyAlignment="1" applyProtection="1">
      <alignment horizontal="center" vertical="center"/>
    </xf>
    <xf numFmtId="178" fontId="61" fillId="23" borderId="6" xfId="0" applyNumberFormat="1" applyFont="1" applyFill="1" applyBorder="1" applyAlignment="1" applyProtection="1">
      <alignment horizontal="center" vertical="center"/>
      <protection hidden="1"/>
    </xf>
    <xf numFmtId="202" fontId="53" fillId="23" borderId="6" xfId="0" applyNumberFormat="1" applyFont="1" applyFill="1" applyBorder="1" applyAlignment="1" applyProtection="1">
      <alignment horizontal="center" vertical="center"/>
      <protection hidden="1"/>
    </xf>
    <xf numFmtId="40" fontId="61" fillId="23" borderId="15" xfId="0" applyNumberFormat="1" applyFont="1" applyFill="1" applyBorder="1" applyAlignment="1" applyProtection="1">
      <alignment horizontal="center" vertical="center"/>
      <protection hidden="1"/>
    </xf>
    <xf numFmtId="188" fontId="62" fillId="23" borderId="0" xfId="0" applyNumberFormat="1" applyFont="1" applyFill="1" applyBorder="1" applyAlignment="1" applyProtection="1">
      <alignment horizontal="center" vertical="center"/>
    </xf>
    <xf numFmtId="189" fontId="62" fillId="23" borderId="0" xfId="0" applyNumberFormat="1" applyFont="1" applyFill="1" applyBorder="1" applyAlignment="1" applyProtection="1">
      <alignment horizontal="center" vertical="center"/>
    </xf>
    <xf numFmtId="40" fontId="61" fillId="23" borderId="6" xfId="0" applyNumberFormat="1" applyFont="1" applyFill="1" applyBorder="1" applyAlignment="1" applyProtection="1">
      <alignment horizontal="center" vertical="center"/>
      <protection hidden="1"/>
    </xf>
    <xf numFmtId="179" fontId="53" fillId="0" borderId="0" xfId="0" applyNumberFormat="1" applyFont="1" applyFill="1" applyBorder="1" applyAlignment="1" applyProtection="1">
      <alignment horizontal="center" vertical="center"/>
      <protection hidden="1"/>
    </xf>
    <xf numFmtId="182" fontId="63" fillId="0" borderId="11" xfId="0" applyNumberFormat="1" applyFont="1" applyBorder="1" applyAlignment="1" applyProtection="1">
      <alignment horizontal="center" vertical="center"/>
      <protection locked="0"/>
    </xf>
    <xf numFmtId="177" fontId="63" fillId="13" borderId="6" xfId="0" applyNumberFormat="1" applyFont="1" applyFill="1" applyBorder="1" applyAlignment="1" applyProtection="1">
      <alignment horizontal="center" vertical="center"/>
      <protection locked="0"/>
    </xf>
    <xf numFmtId="0" fontId="27" fillId="0" borderId="0" xfId="0" applyFont="1" applyAlignment="1">
      <alignment horizontal="center" vertical="center"/>
    </xf>
    <xf numFmtId="0" fontId="27" fillId="24" borderId="11" xfId="0" applyFont="1" applyFill="1" applyBorder="1" applyAlignment="1" applyProtection="1">
      <alignment horizontal="center" vertical="center"/>
      <protection locked="0"/>
    </xf>
    <xf numFmtId="0" fontId="27" fillId="24" borderId="6" xfId="0" applyFont="1" applyFill="1" applyBorder="1" applyAlignment="1" applyProtection="1">
      <alignment horizontal="center" vertical="center"/>
      <protection locked="0"/>
    </xf>
    <xf numFmtId="170" fontId="27" fillId="24" borderId="0" xfId="0" applyNumberFormat="1" applyFont="1" applyFill="1" applyAlignment="1" applyProtection="1">
      <alignment horizontal="center" vertical="center"/>
      <protection locked="0"/>
    </xf>
    <xf numFmtId="184" fontId="27" fillId="24" borderId="6" xfId="0" applyNumberFormat="1" applyFont="1" applyFill="1" applyBorder="1" applyAlignment="1" applyProtection="1">
      <alignment horizontal="center" vertical="center"/>
    </xf>
    <xf numFmtId="182" fontId="55" fillId="0" borderId="0" xfId="0" applyNumberFormat="1" applyFont="1" applyFill="1" applyAlignment="1">
      <alignment horizontal="center" vertical="center"/>
    </xf>
    <xf numFmtId="165" fontId="27" fillId="0" borderId="0" xfId="0" applyNumberFormat="1" applyFont="1" applyFill="1" applyAlignment="1" applyProtection="1">
      <alignment horizontal="center" vertical="center"/>
      <protection locked="0"/>
    </xf>
    <xf numFmtId="165" fontId="27" fillId="0" borderId="0" xfId="0" applyNumberFormat="1" applyFont="1" applyFill="1" applyAlignment="1" applyProtection="1">
      <alignment horizontal="center" vertical="center" wrapText="1"/>
      <protection locked="0"/>
    </xf>
    <xf numFmtId="9" fontId="27" fillId="0" borderId="0" xfId="9" applyFont="1" applyFill="1" applyBorder="1" applyAlignment="1" applyProtection="1">
      <alignment horizontal="center" vertical="center"/>
      <protection locked="0"/>
    </xf>
    <xf numFmtId="168" fontId="27" fillId="0" borderId="0" xfId="0" applyNumberFormat="1" applyFont="1" applyFill="1" applyBorder="1" applyAlignment="1" applyProtection="1">
      <alignment horizontal="center" vertical="center"/>
      <protection locked="0"/>
    </xf>
    <xf numFmtId="0" fontId="61" fillId="0" borderId="0" xfId="0" applyFont="1" applyFill="1" applyBorder="1" applyAlignment="1" applyProtection="1">
      <alignment vertical="center"/>
      <protection locked="0"/>
    </xf>
    <xf numFmtId="49" fontId="27" fillId="0" borderId="9" xfId="0" applyNumberFormat="1" applyFont="1" applyFill="1" applyBorder="1" applyAlignment="1" applyProtection="1">
      <alignment vertical="center"/>
      <protection locked="0"/>
    </xf>
    <xf numFmtId="0" fontId="27" fillId="0" borderId="11" xfId="0" applyFont="1" applyFill="1" applyBorder="1" applyAlignment="1" applyProtection="1">
      <alignment horizontal="center" vertical="center"/>
      <protection locked="0"/>
    </xf>
    <xf numFmtId="0" fontId="27" fillId="0" borderId="11" xfId="0" applyFont="1" applyFill="1" applyBorder="1" applyAlignment="1" applyProtection="1">
      <alignment vertical="center"/>
      <protection locked="0"/>
    </xf>
    <xf numFmtId="2" fontId="27" fillId="0" borderId="11" xfId="0" applyNumberFormat="1" applyFont="1" applyFill="1" applyBorder="1" applyAlignment="1" applyProtection="1">
      <alignment horizontal="center" vertical="center"/>
      <protection locked="0"/>
    </xf>
    <xf numFmtId="165" fontId="27" fillId="0" borderId="11" xfId="0" applyNumberFormat="1" applyFont="1" applyFill="1" applyBorder="1" applyAlignment="1" applyProtection="1">
      <alignment vertical="center"/>
      <protection locked="0"/>
    </xf>
    <xf numFmtId="2" fontId="27" fillId="0" borderId="6" xfId="0" applyNumberFormat="1" applyFont="1" applyFill="1" applyBorder="1" applyAlignment="1" applyProtection="1">
      <alignment horizontal="center" vertical="center"/>
      <protection locked="0"/>
    </xf>
    <xf numFmtId="9" fontId="27" fillId="0" borderId="6" xfId="0" applyNumberFormat="1" applyFont="1" applyFill="1" applyBorder="1" applyAlignment="1" applyProtection="1">
      <alignment horizontal="center" vertical="center"/>
      <protection locked="0"/>
    </xf>
    <xf numFmtId="0" fontId="27" fillId="0" borderId="0" xfId="0" applyFont="1" applyFill="1"/>
    <xf numFmtId="0" fontId="53" fillId="0" borderId="0" xfId="0" applyFont="1" applyFill="1" applyAlignment="1" applyProtection="1">
      <alignment horizontal="center"/>
    </xf>
    <xf numFmtId="0" fontId="27" fillId="0" borderId="0" xfId="0" applyFont="1" applyFill="1" applyAlignment="1" applyProtection="1">
      <alignment horizontal="right"/>
      <protection locked="0"/>
    </xf>
    <xf numFmtId="0" fontId="63" fillId="0" borderId="0" xfId="0" applyNumberFormat="1" applyFont="1" applyFill="1" applyAlignment="1" applyProtection="1">
      <alignment vertical="center"/>
      <protection locked="0"/>
    </xf>
    <xf numFmtId="2" fontId="63" fillId="0" borderId="3" xfId="0" applyNumberFormat="1" applyFont="1" applyFill="1" applyBorder="1" applyAlignment="1" applyProtection="1">
      <alignment horizontal="center"/>
      <protection locked="0"/>
    </xf>
    <xf numFmtId="1" fontId="63" fillId="0" borderId="3" xfId="0" applyNumberFormat="1" applyFont="1" applyFill="1" applyBorder="1" applyAlignment="1" applyProtection="1">
      <alignment horizontal="center"/>
      <protection locked="0"/>
    </xf>
    <xf numFmtId="9" fontId="63" fillId="0" borderId="3" xfId="8" applyNumberFormat="1" applyFont="1" applyFill="1" applyBorder="1" applyAlignment="1" applyProtection="1">
      <alignment horizontal="center"/>
      <protection locked="0"/>
    </xf>
    <xf numFmtId="0" fontId="63" fillId="23" borderId="3" xfId="0" applyFont="1" applyFill="1" applyBorder="1" applyAlignment="1" applyProtection="1">
      <alignment horizontal="center"/>
      <protection locked="0"/>
    </xf>
    <xf numFmtId="165" fontId="27" fillId="0" borderId="0" xfId="0" applyNumberFormat="1" applyFont="1" applyAlignment="1" applyProtection="1">
      <alignment horizontal="left" vertical="center"/>
      <protection locked="0"/>
    </xf>
    <xf numFmtId="10" fontId="27" fillId="0" borderId="0" xfId="0" applyNumberFormat="1" applyFont="1" applyFill="1" applyAlignment="1" applyProtection="1">
      <alignment horizontal="center" vertical="center" wrapText="1"/>
      <protection locked="0"/>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9" fillId="5" borderId="3" xfId="0" applyFont="1" applyFill="1" applyBorder="1" applyAlignment="1">
      <alignment horizontal="center" vertical="center"/>
    </xf>
    <xf numFmtId="0" fontId="4" fillId="5" borderId="3" xfId="0" applyFont="1" applyFill="1" applyBorder="1" applyAlignment="1">
      <alignment horizontal="center" vertical="center"/>
    </xf>
  </cellXfs>
  <cellStyles count="10">
    <cellStyle name="Hyperlink" xfId="1" builtinId="8"/>
    <cellStyle name="Normal" xfId="0" builtinId="0"/>
    <cellStyle name="Normal 2 3 3 4" xfId="3" xr:uid="{00000000-0005-0000-0000-000002000000}"/>
    <cellStyle name="Percent" xfId="8" builtinId="5"/>
    <cellStyle name="Standard 2" xfId="2" xr:uid="{00000000-0005-0000-0000-000003000000}"/>
    <cellStyle name="常规 2 3" xfId="7" xr:uid="{00000000-0005-0000-0000-000004000000}"/>
    <cellStyle name="常规_MOLD1" xfId="6" xr:uid="{00000000-0005-0000-0000-000005000000}"/>
    <cellStyle name="常规_SKIVE1_1" xfId="4" xr:uid="{00000000-0005-0000-0000-000006000000}"/>
    <cellStyle name="百分比 2" xfId="9" xr:uid="{9BD28A2F-2482-4C0B-BA29-8DC6ECA6312F}"/>
    <cellStyle name="百分比 2 2" xfId="5" xr:uid="{00000000-0005-0000-0000-000007000000}"/>
  </cellStyles>
  <dxfs count="42">
    <dxf>
      <font>
        <b/>
        <i/>
        <color rgb="FFFF0000"/>
      </font>
    </dxf>
    <dxf>
      <font>
        <b/>
        <i val="0"/>
        <condense val="0"/>
        <extend val="0"/>
        <color indexed="9"/>
      </font>
      <fill>
        <patternFill patternType="solid">
          <bgColor indexed="12"/>
        </patternFill>
      </fill>
    </dxf>
    <dxf>
      <font>
        <b/>
        <i/>
        <color rgb="FFFFFFFF"/>
      </font>
      <fill>
        <patternFill>
          <bgColor rgb="FFFF0000"/>
        </patternFill>
      </fill>
    </dxf>
    <dxf>
      <font>
        <b/>
        <i val="0"/>
        <condense val="0"/>
        <extend val="0"/>
        <color indexed="10"/>
      </font>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b/>
        <i val="0"/>
        <condense val="0"/>
        <extend val="0"/>
        <color indexed="10"/>
      </font>
    </dxf>
    <dxf>
      <font>
        <b/>
        <i val="0"/>
        <condense val="0"/>
        <extend val="0"/>
        <color indexed="10"/>
      </font>
    </dxf>
    <dxf>
      <font>
        <b/>
        <i/>
        <color rgb="FFFF0000"/>
      </font>
    </dxf>
    <dxf>
      <font>
        <b/>
        <i/>
        <condense val="0"/>
        <extend val="0"/>
        <color indexed="10"/>
      </font>
    </dxf>
    <dxf>
      <font>
        <b/>
        <i val="0"/>
        <condense val="0"/>
        <extend val="0"/>
        <color indexed="10"/>
      </font>
    </dxf>
    <dxf>
      <font>
        <b/>
        <i val="0"/>
        <condense val="0"/>
        <extend val="0"/>
        <color indexed="9"/>
      </font>
      <fill>
        <patternFill patternType="solid">
          <bgColor indexed="12"/>
        </patternFill>
      </fill>
    </dxf>
    <dxf>
      <font>
        <b/>
        <i/>
        <color rgb="FFFFFFFF"/>
      </font>
      <fill>
        <patternFill>
          <bgColor rgb="FFFF0000"/>
        </patternFill>
      </fill>
    </dxf>
    <dxf>
      <font>
        <b/>
        <i/>
        <color rgb="FFFFFFFF"/>
      </font>
      <fill>
        <patternFill>
          <bgColor rgb="FFFF0000"/>
        </patternFill>
      </fill>
    </dxf>
    <dxf>
      <font>
        <b/>
        <i val="0"/>
        <condense val="0"/>
        <extend val="0"/>
        <color indexed="9"/>
      </font>
      <fill>
        <patternFill patternType="solid">
          <bgColor indexed="12"/>
        </patternFill>
      </fill>
    </dxf>
    <dxf>
      <font>
        <b/>
        <i/>
        <color theme="6" tint="0.79995117038483843"/>
      </font>
      <fill>
        <patternFill>
          <bgColor rgb="FFFF0000"/>
        </patternFill>
      </fill>
    </dxf>
    <dxf>
      <font>
        <b/>
        <i val="0"/>
        <condense val="0"/>
        <extend val="0"/>
        <color indexed="9"/>
      </font>
      <fill>
        <patternFill patternType="solid">
          <bgColor indexed="12"/>
        </patternFill>
      </fill>
    </dxf>
    <dxf>
      <fill>
        <patternFill>
          <bgColor indexed="10"/>
        </patternFill>
      </fill>
    </dxf>
    <dxf>
      <font>
        <condense val="0"/>
        <extend val="0"/>
        <color auto="1"/>
      </font>
      <fill>
        <patternFill>
          <bgColor indexed="10"/>
        </patternFill>
      </fill>
    </dxf>
    <dxf>
      <font>
        <b/>
        <i val="0"/>
        <condense val="0"/>
        <extend val="0"/>
        <color indexed="10"/>
      </font>
    </dxf>
    <dxf>
      <fill>
        <patternFill>
          <bgColor indexed="10"/>
        </patternFill>
      </fill>
    </dxf>
    <dxf>
      <font>
        <b val="0"/>
        <i val="0"/>
        <condense val="0"/>
        <extend val="0"/>
      </font>
    </dxf>
    <dxf>
      <font>
        <b/>
        <i/>
        <color rgb="FFFF0000"/>
      </font>
    </dxf>
    <dxf>
      <font>
        <b/>
        <i val="0"/>
        <strike/>
        <condense val="0"/>
        <extend val="0"/>
        <u val="double"/>
        <color indexed="12"/>
      </font>
    </dxf>
    <dxf>
      <font>
        <b/>
        <i val="0"/>
        <strike/>
        <condense val="0"/>
        <extend val="0"/>
        <u val="double"/>
        <color indexed="10"/>
      </font>
    </dxf>
    <dxf>
      <font>
        <b/>
        <i/>
        <color rgb="FFFF0000"/>
      </font>
    </dxf>
    <dxf>
      <font>
        <condense val="0"/>
        <extend val="0"/>
        <color indexed="12"/>
      </font>
    </dxf>
    <dxf>
      <font>
        <condense val="0"/>
        <extend val="0"/>
        <color indexed="12"/>
      </font>
    </dxf>
    <dxf>
      <font>
        <b/>
        <i val="0"/>
        <condense val="0"/>
        <extend val="0"/>
        <color indexed="10"/>
      </font>
    </dxf>
    <dxf>
      <font>
        <b/>
        <i val="0"/>
        <strike/>
        <condense val="0"/>
        <extend val="0"/>
        <u val="double"/>
        <color indexed="12"/>
      </font>
    </dxf>
    <dxf>
      <font>
        <b/>
        <i val="0"/>
        <strike/>
        <condense val="0"/>
        <extend val="0"/>
        <u val="double"/>
        <color indexed="10"/>
      </font>
    </dxf>
    <dxf>
      <font>
        <b/>
        <i/>
        <color rgb="FFFF0000"/>
      </font>
    </dxf>
    <dxf>
      <font>
        <b/>
        <i/>
        <color rgb="FFFFFFFF"/>
      </font>
      <fill>
        <patternFill>
          <bgColor rgb="FFFF0000"/>
        </patternFill>
      </fill>
    </dxf>
    <dxf>
      <font>
        <b/>
        <i val="0"/>
        <condense val="0"/>
        <extend val="0"/>
        <color indexed="9"/>
      </font>
      <fill>
        <patternFill patternType="solid">
          <bgColor indexed="12"/>
        </patternFill>
      </fill>
    </dxf>
    <dxf>
      <font>
        <b/>
        <i val="0"/>
        <condense val="0"/>
        <extend val="0"/>
        <color indexed="10"/>
      </font>
    </dxf>
    <dxf>
      <font>
        <condense val="0"/>
        <extend val="0"/>
        <color indexed="12"/>
      </font>
    </dxf>
    <dxf>
      <font>
        <condense val="0"/>
        <extend val="0"/>
        <color indexed="12"/>
      </font>
    </dxf>
    <dxf>
      <fill>
        <patternFill>
          <bgColor indexed="10"/>
        </patternFill>
      </fill>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FFFF99"/>
      <color rgb="FFFFC000"/>
      <color rgb="FF9933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0</xdr:col>
      <xdr:colOff>1885950</xdr:colOff>
      <xdr:row>3</xdr:row>
      <xdr:rowOff>22860</xdr:rowOff>
    </xdr:to>
    <xdr:pic>
      <xdr:nvPicPr>
        <xdr:cNvPr id="3" name="Picture 10">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59080"/>
          <a:ext cx="1885950" cy="472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68580</xdr:rowOff>
    </xdr:from>
    <xdr:to>
      <xdr:col>1</xdr:col>
      <xdr:colOff>580167</xdr:colOff>
      <xdr:row>0</xdr:row>
      <xdr:rowOff>800100</xdr:rowOff>
    </xdr:to>
    <xdr:pic>
      <xdr:nvPicPr>
        <xdr:cNvPr id="2" name="Picture 10">
          <a:extLst>
            <a:ext uri="{FF2B5EF4-FFF2-40B4-BE49-F238E27FC236}">
              <a16:creationId xmlns:a16="http://schemas.microsoft.com/office/drawing/2014/main" id="{1F0E5C0D-5DA8-4836-A318-ECB014FCC1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580"/>
          <a:ext cx="3300507"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implementation.owl" TargetMode="External"/><Relationship Id="rId7"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process.owl" TargetMode="External"/><Relationship Id="rId1" Type="http://schemas.openxmlformats.org/officeDocument/2006/relationships/hyperlink" Target="http://www.inmindcomputing.com/application/products/products-schema-process.owl" TargetMode="External"/><Relationship Id="rId6"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13"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12" Type="http://schemas.openxmlformats.org/officeDocument/2006/relationships/hyperlink" Target="http://www.inmindcomputing.com/application/products/products-schema.owl" TargetMode="External"/><Relationship Id="rId17"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implementation.owl" TargetMode="External"/><Relationship Id="rId16"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schema.owl" TargetMode="External"/><Relationship Id="rId6" Type="http://schemas.openxmlformats.org/officeDocument/2006/relationships/hyperlink" Target="http://www.inmindcomputing.com/application/products/products-schema.owl" TargetMode="External"/><Relationship Id="rId11"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5"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 Id="rId14" Type="http://schemas.openxmlformats.org/officeDocument/2006/relationships/hyperlink" Target="http://www.inmindcomputing.com/application/products/products-schema.ow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inmindcomputing.com/application/products/products-implementation.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schema.ow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inmindcomputing.com/application/application-schema.owl" TargetMode="External"/><Relationship Id="rId13" Type="http://schemas.openxmlformats.org/officeDocument/2006/relationships/hyperlink" Target="http://www.inmindcomputing.com/application/products/products-implementation.owl" TargetMode="External"/><Relationship Id="rId18" Type="http://schemas.openxmlformats.org/officeDocument/2006/relationships/hyperlink" Target="http://www.inmindcomputing.com/application/application-schema.owl" TargetMode="External"/><Relationship Id="rId26" Type="http://schemas.openxmlformats.org/officeDocument/2006/relationships/hyperlink" Target="http://www.inmindcomputing.com/application/products/products-implementation.owl" TargetMode="External"/><Relationship Id="rId39" Type="http://schemas.openxmlformats.org/officeDocument/2006/relationships/hyperlink" Target="http://www.inmindcomputing.com/application/products/products-implementation.owl" TargetMode="External"/><Relationship Id="rId3" Type="http://schemas.openxmlformats.org/officeDocument/2006/relationships/hyperlink" Target="http://www.inmindcomputing.com/application/products/products-implementation.owl" TargetMode="External"/><Relationship Id="rId21" Type="http://schemas.openxmlformats.org/officeDocument/2006/relationships/hyperlink" Target="http://www.inmindcomputing.com/application/products/products-implementation.owl" TargetMode="External"/><Relationship Id="rId34" Type="http://schemas.openxmlformats.org/officeDocument/2006/relationships/hyperlink" Target="http://www.inmindcomputing.com/application/products/products-implementation.owl" TargetMode="External"/><Relationship Id="rId42" Type="http://schemas.openxmlformats.org/officeDocument/2006/relationships/hyperlink" Target="http://www.inmindcomputing.com/application/products/products-implementation.owl" TargetMode="External"/><Relationship Id="rId7" Type="http://schemas.openxmlformats.org/officeDocument/2006/relationships/hyperlink" Target="http://www.inmindcomputing.com/platform/platform-schema.owl" TargetMode="External"/><Relationship Id="rId12" Type="http://schemas.openxmlformats.org/officeDocument/2006/relationships/hyperlink" Target="http://www.inmindcomputing.com/application/products/products-implementation.owl" TargetMode="External"/><Relationship Id="rId17" Type="http://schemas.openxmlformats.org/officeDocument/2006/relationships/hyperlink" Target="http://www.inmindcomputing.com/platform/platform-schema.owl" TargetMode="External"/><Relationship Id="rId25" Type="http://schemas.openxmlformats.org/officeDocument/2006/relationships/hyperlink" Target="http://www.inmindcomputing.com/application/products/products-implementation.owl" TargetMode="External"/><Relationship Id="rId33" Type="http://schemas.openxmlformats.org/officeDocument/2006/relationships/hyperlink" Target="http://www.inmindcomputing.com/platform/platform-schema.owl" TargetMode="External"/><Relationship Id="rId38" Type="http://schemas.openxmlformats.org/officeDocument/2006/relationships/hyperlink" Target="http://www.inmindcomputing.com/application/products/products-implementation.owl" TargetMode="External"/><Relationship Id="rId2" Type="http://schemas.openxmlformats.org/officeDocument/2006/relationships/hyperlink" Target="http://www.inmindcomputing.com/application/application-schema.owl" TargetMode="External"/><Relationship Id="rId16" Type="http://schemas.openxmlformats.org/officeDocument/2006/relationships/hyperlink" Target="http://www.inmindcomputing.com/application/products/products-implementation.owl" TargetMode="External"/><Relationship Id="rId20" Type="http://schemas.openxmlformats.org/officeDocument/2006/relationships/hyperlink" Target="http://www.inmindcomputing.com/platform/platform-schema.owl" TargetMode="External"/><Relationship Id="rId29" Type="http://schemas.openxmlformats.org/officeDocument/2006/relationships/hyperlink" Target="http://www.inmindcomputing.com/platform/platform-schema.owl" TargetMode="External"/><Relationship Id="rId41" Type="http://schemas.openxmlformats.org/officeDocument/2006/relationships/hyperlink" Target="http://www.inmindcomputing.com/application/products/products-implementation.owl" TargetMode="External"/><Relationship Id="rId1" Type="http://schemas.openxmlformats.org/officeDocument/2006/relationships/hyperlink" Target="http://www.inmindcomputing.com/application/application-schema.owl" TargetMode="External"/><Relationship Id="rId6" Type="http://schemas.openxmlformats.org/officeDocument/2006/relationships/hyperlink" Target="http://www.inmindcomputing.com/platform/platform-schema.owl" TargetMode="External"/><Relationship Id="rId11" Type="http://schemas.openxmlformats.org/officeDocument/2006/relationships/hyperlink" Target="http://www.inmindcomputing.com/platform/platform-schema.owl" TargetMode="External"/><Relationship Id="rId24" Type="http://schemas.openxmlformats.org/officeDocument/2006/relationships/hyperlink" Target="http://www.inmindcomputing.com/platform/platform-schema.owl" TargetMode="External"/><Relationship Id="rId32" Type="http://schemas.openxmlformats.org/officeDocument/2006/relationships/hyperlink" Target="http://www.inmindcomputing.com/application/application-schema.owl" TargetMode="External"/><Relationship Id="rId37" Type="http://schemas.openxmlformats.org/officeDocument/2006/relationships/hyperlink" Target="http://www.inmindcomputing.com/platform/platform-schema.owl" TargetMode="External"/><Relationship Id="rId40" Type="http://schemas.openxmlformats.org/officeDocument/2006/relationships/hyperlink" Target="http://www.inmindcomputing.com/application/products/products-implementation.owl" TargetMode="External"/><Relationship Id="rId5" Type="http://schemas.openxmlformats.org/officeDocument/2006/relationships/hyperlink" Target="http://www.inmindcomputing.com/application/products/products-implementation.owl" TargetMode="External"/><Relationship Id="rId15" Type="http://schemas.openxmlformats.org/officeDocument/2006/relationships/hyperlink" Target="http://www.inmindcomputing.com/application/application-schema.owl" TargetMode="External"/><Relationship Id="rId23" Type="http://schemas.openxmlformats.org/officeDocument/2006/relationships/hyperlink" Target="http://www.inmindcomputing.com/platform/platform-schema.owl" TargetMode="External"/><Relationship Id="rId28" Type="http://schemas.openxmlformats.org/officeDocument/2006/relationships/hyperlink" Target="http://www.inmindcomputing.com/platform/platform-schema.owl" TargetMode="External"/><Relationship Id="rId36" Type="http://schemas.openxmlformats.org/officeDocument/2006/relationships/hyperlink" Target="http://www.inmindcomputing.com/platform/platform-schema.owl" TargetMode="External"/><Relationship Id="rId10" Type="http://schemas.openxmlformats.org/officeDocument/2006/relationships/hyperlink" Target="http://www.inmindcomputing.com/application/products/products-implementation.owl" TargetMode="External"/><Relationship Id="rId19" Type="http://schemas.openxmlformats.org/officeDocument/2006/relationships/hyperlink" Target="http://www.inmindcomputing.com/application/products/products-implementation.owl" TargetMode="External"/><Relationship Id="rId31" Type="http://schemas.openxmlformats.org/officeDocument/2006/relationships/hyperlink" Target="http://www.inmindcomputing.com/platform/platform-schema.owl" TargetMode="External"/><Relationship Id="rId4" Type="http://schemas.openxmlformats.org/officeDocument/2006/relationships/hyperlink" Target="http://www.inmindcomputing.com/application/products/products-implementation.owl" TargetMode="External"/><Relationship Id="rId9" Type="http://schemas.openxmlformats.org/officeDocument/2006/relationships/hyperlink" Target="http://www.inmindcomputing.com/application/application-schema.owl" TargetMode="External"/><Relationship Id="rId14" Type="http://schemas.openxmlformats.org/officeDocument/2006/relationships/hyperlink" Target="http://www.inmindcomputing.com/platform/platform-schema.owl" TargetMode="External"/><Relationship Id="rId22" Type="http://schemas.openxmlformats.org/officeDocument/2006/relationships/hyperlink" Target="http://www.inmindcomputing.com/application/products/products-implementation.owl" TargetMode="External"/><Relationship Id="rId27" Type="http://schemas.openxmlformats.org/officeDocument/2006/relationships/hyperlink" Target="http://www.inmindcomputing.com/platform/platform-schema.owl" TargetMode="External"/><Relationship Id="rId30" Type="http://schemas.openxmlformats.org/officeDocument/2006/relationships/hyperlink" Target="http://www.inmindcomputing.com/application/products/products-implementation.owl" TargetMode="External"/><Relationship Id="rId35" Type="http://schemas.openxmlformats.org/officeDocument/2006/relationships/hyperlink" Target="http://www.inmindcomputing.com/platform/platform-schema.owl" TargetMode="External"/><Relationship Id="rId43"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0.bin"/><Relationship Id="rId4" Type="http://schemas.openxmlformats.org/officeDocument/2006/relationships/comments" Target="../comments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printerSettings" Target="../printerSettings/printerSettings1.bin"/><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7" Type="http://schemas.openxmlformats.org/officeDocument/2006/relationships/printerSettings" Target="../printerSettings/printerSettings2.bin"/><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process.owl" TargetMode="External"/><Relationship Id="rId5" Type="http://schemas.openxmlformats.org/officeDocument/2006/relationships/hyperlink" Target="http://www.inmindcomputing.com/application/products/products-schema-process.owl" TargetMode="External"/><Relationship Id="rId4" Type="http://schemas.openxmlformats.org/officeDocument/2006/relationships/hyperlink" Target="http://www.inmindcomputing.com/application/products/products-schema.ow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printerSettings" Target="../printerSettings/printerSettings3.bin"/><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printerSettings" Target="../printerSettings/printerSettings4.bin"/><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process.owl" TargetMode="External"/><Relationship Id="rId5" Type="http://schemas.openxmlformats.org/officeDocument/2006/relationships/hyperlink" Target="http://www.inmindcomputing.com/application/products/products-schema-process.owl" TargetMode="External"/><Relationship Id="rId4" Type="http://schemas.openxmlformats.org/officeDocument/2006/relationships/hyperlink" Target="http://www.inmindcomputing.com/application/products/products-schema.ow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implementation.owl" TargetMode="External"/><Relationship Id="rId1"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13" Type="http://schemas.openxmlformats.org/officeDocument/2006/relationships/hyperlink" Target="http://www.inmindcomputing.com/application/products/products-schema.owl" TargetMode="External"/><Relationship Id="rId18" Type="http://schemas.openxmlformats.org/officeDocument/2006/relationships/hyperlink" Target="http://www.inmindcomputing.com/application/products/products-schema.owl" TargetMode="External"/><Relationship Id="rId26"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schema.owl" TargetMode="External"/><Relationship Id="rId21"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12" Type="http://schemas.openxmlformats.org/officeDocument/2006/relationships/hyperlink" Target="http://www.inmindcomputing.com/application/products/products-schema.owl" TargetMode="External"/><Relationship Id="rId17" Type="http://schemas.openxmlformats.org/officeDocument/2006/relationships/hyperlink" Target="http://www.inmindcomputing.com/application/products/products-schema.owl" TargetMode="External"/><Relationship Id="rId25"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implementation.owl" TargetMode="External"/><Relationship Id="rId16" Type="http://schemas.openxmlformats.org/officeDocument/2006/relationships/hyperlink" Target="http://www.inmindcomputing.com/application/products/products-schema.owl" TargetMode="External"/><Relationship Id="rId20" Type="http://schemas.openxmlformats.org/officeDocument/2006/relationships/hyperlink" Target="http://www.inmindcomputing.com/application/products/products-schema.owl" TargetMode="External"/><Relationship Id="rId29"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schema-process.owl" TargetMode="External"/><Relationship Id="rId6" Type="http://schemas.openxmlformats.org/officeDocument/2006/relationships/hyperlink" Target="http://www.inmindcomputing.com/application/products/products-schema.owl" TargetMode="External"/><Relationship Id="rId11" Type="http://schemas.openxmlformats.org/officeDocument/2006/relationships/hyperlink" Target="http://www.inmindcomputing.com/application/products/products-schema.owl" TargetMode="External"/><Relationship Id="rId24"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5" Type="http://schemas.openxmlformats.org/officeDocument/2006/relationships/hyperlink" Target="http://www.inmindcomputing.com/application/products/products-schema.owl" TargetMode="External"/><Relationship Id="rId23" Type="http://schemas.openxmlformats.org/officeDocument/2006/relationships/hyperlink" Target="http://www.inmindcomputing.com/application/products/products-schema.owl" TargetMode="External"/><Relationship Id="rId28"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19"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 Id="rId14" Type="http://schemas.openxmlformats.org/officeDocument/2006/relationships/hyperlink" Target="http://www.inmindcomputing.com/application/products/products-schema.owl" TargetMode="External"/><Relationship Id="rId22" Type="http://schemas.openxmlformats.org/officeDocument/2006/relationships/hyperlink" Target="http://www.inmindcomputing.com/application/products/products-schema.owl" TargetMode="External"/><Relationship Id="rId27" Type="http://schemas.openxmlformats.org/officeDocument/2006/relationships/hyperlink" Target="http://www.inmindcomputing.com/application/products/products-schema.owl" TargetMode="External"/><Relationship Id="rId30" Type="http://schemas.openxmlformats.org/officeDocument/2006/relationships/hyperlink" Target="http://www.inmindcomputing.com/application/products/products-schema.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7334-493B-4C7C-AEAE-063E03EFEBA8}">
  <dimension ref="A1:J11"/>
  <sheetViews>
    <sheetView workbookViewId="0">
      <selection activeCell="C10" sqref="C10"/>
    </sheetView>
  </sheetViews>
  <sheetFormatPr defaultColWidth="8.85546875" defaultRowHeight="15"/>
  <cols>
    <col min="1" max="1" width="38.140625" style="28" customWidth="1"/>
    <col min="2" max="2" width="14.85546875" style="28" bestFit="1" customWidth="1"/>
    <col min="3" max="3" width="16.140625" style="28" customWidth="1"/>
    <col min="4" max="4" width="34.5703125" style="28" customWidth="1"/>
    <col min="5" max="5" width="14.140625" style="28" customWidth="1"/>
    <col min="6" max="6" width="18.140625" style="28" customWidth="1"/>
    <col min="7" max="7" width="8.85546875" style="28"/>
    <col min="8" max="8" width="34.5703125" style="28" customWidth="1"/>
    <col min="9" max="16384" width="8.85546875" style="28"/>
  </cols>
  <sheetData>
    <row r="1" spans="1:10" ht="45">
      <c r="A1" s="100" t="s">
        <v>137</v>
      </c>
      <c r="B1" s="100" t="s">
        <v>138</v>
      </c>
      <c r="C1" s="100" t="s">
        <v>300</v>
      </c>
      <c r="D1" s="100" t="s">
        <v>301</v>
      </c>
      <c r="E1" s="135" t="s">
        <v>408</v>
      </c>
      <c r="F1" s="134" t="s">
        <v>409</v>
      </c>
      <c r="G1" s="136" t="s">
        <v>410</v>
      </c>
      <c r="H1" s="100" t="s">
        <v>302</v>
      </c>
      <c r="I1" s="129" t="s">
        <v>270</v>
      </c>
      <c r="J1" s="132" t="s">
        <v>271</v>
      </c>
    </row>
    <row r="2" spans="1:10">
      <c r="A2" s="88" t="s">
        <v>31</v>
      </c>
      <c r="B2" s="89"/>
      <c r="C2" s="89"/>
      <c r="D2" s="89"/>
      <c r="E2" s="89"/>
      <c r="F2" s="89"/>
      <c r="G2" s="89"/>
      <c r="H2" s="89"/>
      <c r="I2" s="89"/>
      <c r="J2" s="89"/>
    </row>
    <row r="3" spans="1:10">
      <c r="A3" s="88" t="s">
        <v>32</v>
      </c>
      <c r="B3" s="89"/>
      <c r="C3" s="89"/>
      <c r="D3" s="89"/>
      <c r="E3" s="89"/>
      <c r="F3" s="89"/>
      <c r="G3" s="89"/>
      <c r="H3" s="89"/>
      <c r="I3" s="89"/>
      <c r="J3" s="89"/>
    </row>
    <row r="4" spans="1:10">
      <c r="A4" s="2" t="s">
        <v>4</v>
      </c>
      <c r="B4" s="2"/>
      <c r="C4" s="2"/>
      <c r="D4" s="2"/>
      <c r="E4" s="2"/>
      <c r="F4" s="2"/>
      <c r="G4" s="2"/>
      <c r="H4" s="2"/>
      <c r="I4" s="2"/>
      <c r="J4" s="2"/>
    </row>
    <row r="5" spans="1:10">
      <c r="A5" s="2" t="s">
        <v>3</v>
      </c>
      <c r="B5" s="2" t="s">
        <v>3</v>
      </c>
      <c r="C5" s="2" t="s">
        <v>7</v>
      </c>
      <c r="D5" s="2" t="s">
        <v>7</v>
      </c>
      <c r="E5" s="2" t="s">
        <v>7</v>
      </c>
      <c r="F5" s="2" t="s">
        <v>7</v>
      </c>
      <c r="G5" s="2" t="s">
        <v>7</v>
      </c>
      <c r="H5" s="2" t="s">
        <v>7</v>
      </c>
      <c r="I5" s="2" t="s">
        <v>7</v>
      </c>
      <c r="J5" s="2" t="s">
        <v>7</v>
      </c>
    </row>
    <row r="6" spans="1:10">
      <c r="A6" s="2" t="s">
        <v>5</v>
      </c>
      <c r="B6" s="2" t="s">
        <v>15</v>
      </c>
      <c r="C6" s="2" t="s">
        <v>282</v>
      </c>
      <c r="D6" s="2" t="s">
        <v>282</v>
      </c>
      <c r="E6" s="2" t="s">
        <v>10</v>
      </c>
      <c r="F6" s="2" t="s">
        <v>10</v>
      </c>
      <c r="G6" s="2" t="s">
        <v>141</v>
      </c>
      <c r="H6" s="2" t="s">
        <v>141</v>
      </c>
      <c r="I6" s="2" t="s">
        <v>141</v>
      </c>
      <c r="J6" s="2" t="s">
        <v>141</v>
      </c>
    </row>
    <row r="7" spans="1:10">
      <c r="A7" s="3" t="s">
        <v>105</v>
      </c>
      <c r="B7" s="2" t="s">
        <v>190</v>
      </c>
      <c r="C7" s="3" t="s">
        <v>296</v>
      </c>
      <c r="D7" s="3" t="s">
        <v>283</v>
      </c>
      <c r="E7" s="3" t="s">
        <v>411</v>
      </c>
      <c r="F7" s="3" t="s">
        <v>412</v>
      </c>
      <c r="G7" s="3" t="s">
        <v>413</v>
      </c>
      <c r="H7" s="3" t="s">
        <v>305</v>
      </c>
      <c r="I7" s="3" t="s">
        <v>414</v>
      </c>
      <c r="J7" s="3" t="s">
        <v>415</v>
      </c>
    </row>
    <row r="8" spans="1:10">
      <c r="A8" s="2" t="s">
        <v>6</v>
      </c>
      <c r="B8" s="2"/>
      <c r="C8" s="2"/>
      <c r="D8" s="2"/>
      <c r="E8" s="2"/>
      <c r="F8" s="2"/>
      <c r="G8" s="2"/>
      <c r="H8" s="2"/>
      <c r="I8" s="2"/>
      <c r="J8" s="2"/>
    </row>
    <row r="9" spans="1:10">
      <c r="A9" s="1" t="s">
        <v>306</v>
      </c>
      <c r="B9" s="1"/>
      <c r="C9" s="1"/>
      <c r="D9" s="1"/>
      <c r="E9" s="1"/>
      <c r="F9" s="1"/>
      <c r="G9" s="1"/>
      <c r="H9" s="1"/>
      <c r="I9" s="1"/>
      <c r="J9" s="1"/>
    </row>
    <row r="10" spans="1:10" ht="120">
      <c r="A10" s="4" t="s">
        <v>294</v>
      </c>
      <c r="B10" s="1" t="s">
        <v>295</v>
      </c>
      <c r="C10" s="101" t="s">
        <v>303</v>
      </c>
      <c r="D10" s="101" t="s">
        <v>297</v>
      </c>
      <c r="E10" s="200" t="s">
        <v>416</v>
      </c>
      <c r="F10" s="200" t="s">
        <v>417</v>
      </c>
      <c r="G10" s="200" t="s">
        <v>418</v>
      </c>
      <c r="H10" s="200" t="s">
        <v>419</v>
      </c>
      <c r="I10" s="200" t="s">
        <v>420</v>
      </c>
      <c r="J10" s="200" t="s">
        <v>421</v>
      </c>
    </row>
    <row r="11" spans="1:10">
      <c r="A11" s="1" t="s">
        <v>0</v>
      </c>
      <c r="B11" s="1"/>
      <c r="C11" s="1"/>
      <c r="D11" s="1"/>
      <c r="E11" s="1"/>
      <c r="F11" s="1"/>
      <c r="G11" s="1"/>
      <c r="H11" s="1"/>
      <c r="I11" s="1"/>
      <c r="J11" s="1"/>
    </row>
  </sheetData>
  <hyperlinks>
    <hyperlink ref="D7" r:id="rId1" location="hasMSURate//" xr:uid="{910C33CB-2208-4C37-8703-234F66E46A5C}"/>
    <hyperlink ref="C7" r:id="rId2" location="hasPlatingProcessStation//" xr:uid="{D4BD7BF7-322E-45EC-B9AE-C7F9CF48E17E}"/>
    <hyperlink ref="A7" r:id="rId3" location="PlatingProcess//" xr:uid="{C4DEAE54-BEF4-4522-BC15-0353C8B16B89}"/>
    <hyperlink ref="F7" r:id="rId4" location="emcsPlatingProcessPartsPerPitch//" xr:uid="{91FACC2F-B5B5-4299-B68B-061A0DC9ACE8}"/>
    <hyperlink ref="G7" r:id="rId5" location="emcsPlatingProcessMPerMin//" xr:uid="{50F11B2A-F6BC-4AA1-8C17-386C7FAE8229}"/>
    <hyperlink ref="H7" r:id="rId6" location="emcsPlatingProcessPitchMm//" xr:uid="{C789A307-57F0-43EE-8C88-2533DC301119}"/>
    <hyperlink ref="I7" r:id="rId7" location="emcsPlatingProcessWasteAuPercent//" xr:uid="{D3CEBFFA-F292-4372-85BD-1FA61F76E371}"/>
    <hyperlink ref="J7" r:id="rId8" location="emcsPlatingProcessWasteAuCostPerOz//" xr:uid="{1AFDCD8A-CBF3-4FA6-8307-D5BA7A40E367}"/>
    <hyperlink ref="E7" r:id="rId9" location="emcsPlatingProcessEff//" xr:uid="{59A638FF-1ECF-4244-BB26-AEE56F7C086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9"/>
  <dimension ref="A124:R159"/>
  <sheetViews>
    <sheetView topLeftCell="A131" workbookViewId="0">
      <selection activeCell="H146" sqref="H146"/>
    </sheetView>
  </sheetViews>
  <sheetFormatPr defaultColWidth="11.42578125" defaultRowHeight="15"/>
  <cols>
    <col min="1" max="16384" width="11.42578125" style="28"/>
  </cols>
  <sheetData>
    <row r="124" spans="1:4">
      <c r="A124" s="12" t="s">
        <v>73</v>
      </c>
      <c r="B124" s="12"/>
      <c r="C124" s="12"/>
      <c r="D124" s="12"/>
    </row>
    <row r="125" spans="1:4">
      <c r="A125" s="12" t="s">
        <v>68</v>
      </c>
      <c r="B125" s="12"/>
      <c r="C125" s="12"/>
      <c r="D125" s="12"/>
    </row>
    <row r="126" spans="1:4">
      <c r="A126" s="12" t="s">
        <v>72</v>
      </c>
      <c r="B126" s="12"/>
      <c r="C126" s="12"/>
      <c r="D126" s="12"/>
    </row>
    <row r="128" spans="1:4">
      <c r="A128" s="12" t="s">
        <v>71</v>
      </c>
    </row>
    <row r="129" spans="1:18">
      <c r="A129" s="12">
        <v>0</v>
      </c>
    </row>
    <row r="130" spans="1:18">
      <c r="A130" s="12" t="s">
        <v>72</v>
      </c>
    </row>
    <row r="134" spans="1:18" ht="12.75" customHeight="1">
      <c r="A134" s="681" t="s">
        <v>274</v>
      </c>
      <c r="B134" s="682"/>
      <c r="C134" s="683"/>
      <c r="D134" s="681" t="s">
        <v>60</v>
      </c>
      <c r="E134" s="682"/>
      <c r="F134" s="683"/>
      <c r="G134" s="681" t="s">
        <v>275</v>
      </c>
      <c r="H134" s="682"/>
      <c r="I134" s="683"/>
      <c r="J134" s="681" t="s">
        <v>337</v>
      </c>
      <c r="K134" s="682"/>
      <c r="L134" s="683"/>
      <c r="M134" s="681" t="s">
        <v>338</v>
      </c>
      <c r="N134" s="682"/>
      <c r="O134" s="683"/>
      <c r="P134" s="682" t="s">
        <v>75</v>
      </c>
      <c r="Q134" s="682"/>
      <c r="R134" s="683"/>
    </row>
    <row r="135" spans="1:18">
      <c r="A135" s="17"/>
      <c r="B135" s="51" t="s">
        <v>22</v>
      </c>
      <c r="C135" s="20" t="s">
        <v>23</v>
      </c>
      <c r="D135" s="33"/>
      <c r="E135" s="34"/>
      <c r="F135" s="53"/>
      <c r="G135" s="38"/>
      <c r="H135" s="29"/>
      <c r="I135" s="36"/>
      <c r="J135" s="38"/>
      <c r="K135" s="29"/>
      <c r="L135" s="36"/>
      <c r="M135" s="38"/>
      <c r="N135" s="29"/>
      <c r="O135" s="36"/>
      <c r="R135" s="37"/>
    </row>
    <row r="136" spans="1:18">
      <c r="A136" s="12" t="s">
        <v>56</v>
      </c>
      <c r="B136" s="50"/>
      <c r="C136" s="13"/>
      <c r="D136" s="32"/>
      <c r="E136" s="30"/>
      <c r="F136" s="35"/>
      <c r="G136" s="38"/>
      <c r="H136" s="29"/>
      <c r="I136" s="36"/>
      <c r="J136" s="38"/>
      <c r="K136" s="29"/>
      <c r="L136" s="36"/>
      <c r="M136" s="38"/>
      <c r="N136" s="29"/>
      <c r="O136" s="36"/>
      <c r="R136" s="36"/>
    </row>
    <row r="137" spans="1:18">
      <c r="A137" s="12" t="s">
        <v>18</v>
      </c>
      <c r="B137" s="50" t="s">
        <v>17</v>
      </c>
      <c r="C137" s="13" t="s">
        <v>19</v>
      </c>
      <c r="D137" s="32"/>
      <c r="E137" s="30"/>
      <c r="F137" s="35"/>
      <c r="G137" s="38"/>
      <c r="H137" s="29"/>
      <c r="I137" s="36"/>
      <c r="J137" s="38"/>
      <c r="K137" s="29"/>
      <c r="L137" s="36"/>
      <c r="M137" s="38"/>
      <c r="N137" s="29"/>
      <c r="O137" s="36"/>
      <c r="R137" s="36"/>
    </row>
    <row r="138" spans="1:18">
      <c r="A138" s="12" t="s">
        <v>0</v>
      </c>
      <c r="B138" s="50"/>
      <c r="C138" s="13"/>
      <c r="D138" s="32"/>
      <c r="E138" s="30"/>
      <c r="F138" s="35"/>
      <c r="G138" s="38"/>
      <c r="H138" s="29"/>
      <c r="I138" s="36"/>
      <c r="J138" s="38"/>
      <c r="K138" s="29"/>
      <c r="L138" s="36"/>
      <c r="M138" s="38"/>
      <c r="N138" s="29"/>
      <c r="O138" s="36"/>
      <c r="R138" s="36"/>
    </row>
    <row r="139" spans="1:18">
      <c r="A139" s="12"/>
      <c r="B139" s="50" t="s">
        <v>24</v>
      </c>
      <c r="C139" s="19" t="s">
        <v>23</v>
      </c>
      <c r="D139" s="32"/>
      <c r="E139" s="30"/>
      <c r="F139" s="35"/>
      <c r="G139" s="38"/>
      <c r="H139" s="29"/>
      <c r="I139" s="36"/>
      <c r="J139" s="38"/>
      <c r="K139" s="29"/>
      <c r="L139" s="36"/>
      <c r="M139" s="38"/>
      <c r="N139" s="29"/>
      <c r="O139" s="36"/>
      <c r="R139" s="36"/>
    </row>
    <row r="140" spans="1:18">
      <c r="A140" s="14"/>
      <c r="B140" s="15"/>
      <c r="C140" s="16"/>
      <c r="D140" s="14"/>
      <c r="E140" s="48" t="s">
        <v>22</v>
      </c>
      <c r="F140" s="18" t="s">
        <v>23</v>
      </c>
      <c r="G140" s="38"/>
      <c r="H140" s="29"/>
      <c r="I140" s="36"/>
      <c r="J140" s="38"/>
      <c r="K140" s="29"/>
      <c r="L140" s="36"/>
      <c r="M140" s="38"/>
      <c r="N140" s="29"/>
      <c r="O140" s="36"/>
      <c r="R140" s="36"/>
    </row>
    <row r="141" spans="1:18">
      <c r="A141" s="14" t="s">
        <v>74</v>
      </c>
      <c r="B141" s="15"/>
      <c r="C141" s="16"/>
      <c r="D141" s="14"/>
      <c r="E141" s="49"/>
      <c r="F141" s="16"/>
      <c r="G141" s="38"/>
      <c r="H141" s="29"/>
      <c r="I141" s="36"/>
      <c r="J141" s="38"/>
      <c r="K141" s="29"/>
      <c r="L141" s="36"/>
      <c r="M141" s="38"/>
      <c r="N141" s="29"/>
      <c r="O141" s="36"/>
      <c r="R141" s="36"/>
    </row>
    <row r="142" spans="1:18">
      <c r="A142" s="14" t="s">
        <v>18</v>
      </c>
      <c r="B142" s="15"/>
      <c r="C142" s="16"/>
      <c r="D142" s="14"/>
      <c r="E142" s="49" t="s">
        <v>20</v>
      </c>
      <c r="F142" s="16" t="s">
        <v>21</v>
      </c>
      <c r="G142" s="38"/>
      <c r="H142" s="29"/>
      <c r="I142" s="36"/>
      <c r="J142" s="38"/>
      <c r="K142" s="29"/>
      <c r="L142" s="36"/>
      <c r="M142" s="38"/>
      <c r="N142" s="29"/>
      <c r="O142" s="36"/>
      <c r="R142" s="36"/>
    </row>
    <row r="143" spans="1:18">
      <c r="A143" s="14" t="s">
        <v>0</v>
      </c>
      <c r="B143" s="15"/>
      <c r="C143" s="16"/>
      <c r="D143" s="14"/>
      <c r="E143" s="49"/>
      <c r="F143" s="16"/>
      <c r="G143" s="38"/>
      <c r="H143" s="29"/>
      <c r="I143" s="36"/>
      <c r="J143" s="38"/>
      <c r="K143" s="29"/>
      <c r="L143" s="36"/>
      <c r="M143" s="38"/>
      <c r="N143" s="29"/>
      <c r="O143" s="36"/>
      <c r="R143" s="36"/>
    </row>
    <row r="144" spans="1:18">
      <c r="A144" s="14"/>
      <c r="B144" s="15"/>
      <c r="C144" s="16"/>
      <c r="D144" s="14"/>
      <c r="E144" s="49" t="s">
        <v>24</v>
      </c>
      <c r="F144" s="18" t="s">
        <v>23</v>
      </c>
      <c r="G144" s="38"/>
      <c r="H144" s="29"/>
      <c r="I144" s="36"/>
      <c r="J144" s="38"/>
      <c r="K144" s="29"/>
      <c r="L144" s="36"/>
      <c r="M144" s="38"/>
      <c r="N144" s="29"/>
      <c r="O144" s="36"/>
      <c r="R144" s="36"/>
    </row>
    <row r="145" spans="1:18" s="31" customFormat="1">
      <c r="A145" s="43"/>
      <c r="B145" s="43"/>
      <c r="C145" s="43"/>
      <c r="D145" s="43"/>
      <c r="E145" s="43"/>
      <c r="F145" s="43"/>
      <c r="G145" s="44"/>
      <c r="H145" s="44" t="s">
        <v>22</v>
      </c>
      <c r="I145" s="52"/>
      <c r="J145" s="32"/>
      <c r="K145" s="30"/>
      <c r="L145" s="35"/>
      <c r="M145" s="32"/>
      <c r="N145" s="30"/>
      <c r="O145" s="35"/>
      <c r="R145" s="35"/>
    </row>
    <row r="146" spans="1:18" s="31" customFormat="1">
      <c r="A146" s="44" t="s">
        <v>276</v>
      </c>
      <c r="B146" s="45"/>
      <c r="C146" s="46"/>
      <c r="D146" s="44"/>
      <c r="E146" s="45"/>
      <c r="F146" s="46"/>
      <c r="G146" s="44"/>
      <c r="H146" s="45"/>
      <c r="I146" s="46"/>
      <c r="J146" s="32"/>
      <c r="K146" s="30"/>
      <c r="L146" s="35"/>
      <c r="M146" s="32"/>
      <c r="N146" s="30"/>
      <c r="O146" s="35"/>
      <c r="R146" s="35"/>
    </row>
    <row r="147" spans="1:18" s="31" customFormat="1">
      <c r="A147" s="44" t="s">
        <v>18</v>
      </c>
      <c r="B147" s="43"/>
      <c r="C147" s="43"/>
      <c r="D147" s="43"/>
      <c r="E147" s="43"/>
      <c r="F147" s="43"/>
      <c r="G147" s="44"/>
      <c r="H147" s="44" t="s">
        <v>277</v>
      </c>
      <c r="I147" s="52" t="s">
        <v>278</v>
      </c>
      <c r="J147" s="32"/>
      <c r="K147" s="30"/>
      <c r="L147" s="35"/>
      <c r="M147" s="32"/>
      <c r="N147" s="30"/>
      <c r="O147" s="35"/>
      <c r="R147" s="35"/>
    </row>
    <row r="148" spans="1:18" s="31" customFormat="1">
      <c r="A148" s="44" t="s">
        <v>0</v>
      </c>
      <c r="B148" s="43"/>
      <c r="C148" s="43"/>
      <c r="D148" s="43"/>
      <c r="E148" s="43"/>
      <c r="F148" s="43"/>
      <c r="G148" s="44"/>
      <c r="H148" s="44"/>
      <c r="I148" s="52"/>
      <c r="J148" s="32"/>
      <c r="K148" s="30"/>
      <c r="L148" s="35"/>
      <c r="M148" s="32"/>
      <c r="N148" s="30"/>
      <c r="O148" s="35"/>
      <c r="R148" s="35"/>
    </row>
    <row r="149" spans="1:18" s="31" customFormat="1">
      <c r="A149" s="43"/>
      <c r="B149" s="43"/>
      <c r="C149" s="43"/>
      <c r="D149" s="43"/>
      <c r="E149" s="43"/>
      <c r="F149" s="43"/>
      <c r="G149" s="44"/>
      <c r="H149" s="44" t="s">
        <v>24</v>
      </c>
      <c r="I149" s="52"/>
      <c r="J149" s="32"/>
      <c r="K149" s="30"/>
      <c r="L149" s="35"/>
      <c r="M149" s="32"/>
      <c r="N149" s="30"/>
      <c r="O149" s="35"/>
      <c r="R149" s="35"/>
    </row>
    <row r="150" spans="1:18" s="31" customFormat="1">
      <c r="A150" s="43"/>
      <c r="B150" s="43"/>
      <c r="C150" s="43"/>
      <c r="D150" s="43"/>
      <c r="E150" s="43"/>
      <c r="F150" s="43"/>
      <c r="G150" s="44"/>
      <c r="H150" s="45"/>
      <c r="I150" s="46"/>
      <c r="J150" s="44"/>
      <c r="K150" s="44" t="s">
        <v>22</v>
      </c>
      <c r="L150" s="52"/>
      <c r="M150" s="32"/>
      <c r="N150" s="30"/>
      <c r="O150" s="35"/>
      <c r="R150" s="35"/>
    </row>
    <row r="151" spans="1:18" s="31" customFormat="1">
      <c r="A151" s="44" t="s">
        <v>339</v>
      </c>
      <c r="B151" s="45"/>
      <c r="C151" s="46"/>
      <c r="D151" s="44"/>
      <c r="E151" s="45"/>
      <c r="F151" s="46"/>
      <c r="G151" s="44"/>
      <c r="H151" s="45"/>
      <c r="I151" s="46"/>
      <c r="J151" s="44"/>
      <c r="K151" s="45"/>
      <c r="L151" s="46"/>
      <c r="M151" s="32"/>
      <c r="N151" s="30"/>
      <c r="O151" s="35"/>
      <c r="R151" s="35"/>
    </row>
    <row r="152" spans="1:18" s="31" customFormat="1">
      <c r="A152" s="44" t="s">
        <v>18</v>
      </c>
      <c r="B152" s="45"/>
      <c r="C152" s="46"/>
      <c r="D152" s="44"/>
      <c r="E152" s="45"/>
      <c r="F152" s="46"/>
      <c r="G152" s="44"/>
      <c r="H152" s="45"/>
      <c r="I152" s="46"/>
      <c r="J152" s="44"/>
      <c r="K152" s="44" t="s">
        <v>340</v>
      </c>
      <c r="L152" s="52" t="s">
        <v>341</v>
      </c>
      <c r="M152" s="32"/>
      <c r="N152" s="30"/>
      <c r="O152" s="35"/>
      <c r="R152" s="35"/>
    </row>
    <row r="153" spans="1:18" s="31" customFormat="1">
      <c r="A153" s="44" t="s">
        <v>0</v>
      </c>
      <c r="B153" s="45"/>
      <c r="C153" s="46"/>
      <c r="D153" s="44"/>
      <c r="E153" s="45"/>
      <c r="F153" s="46"/>
      <c r="G153" s="44"/>
      <c r="H153" s="45"/>
      <c r="I153" s="46"/>
      <c r="J153" s="44"/>
      <c r="K153" s="44"/>
      <c r="L153" s="52"/>
      <c r="M153" s="32"/>
      <c r="N153" s="30"/>
      <c r="O153" s="35"/>
      <c r="R153" s="35"/>
    </row>
    <row r="154" spans="1:18" s="31" customFormat="1">
      <c r="A154" s="43"/>
      <c r="B154" s="43"/>
      <c r="C154" s="43"/>
      <c r="D154" s="43"/>
      <c r="E154" s="43"/>
      <c r="F154" s="43"/>
      <c r="G154" s="44"/>
      <c r="H154" s="45"/>
      <c r="I154" s="46"/>
      <c r="J154" s="44"/>
      <c r="K154" s="44" t="s">
        <v>24</v>
      </c>
      <c r="L154" s="52"/>
      <c r="M154" s="32"/>
      <c r="N154" s="30"/>
      <c r="O154" s="35"/>
      <c r="R154" s="35"/>
    </row>
    <row r="155" spans="1:18">
      <c r="A155" s="39"/>
      <c r="B155" s="39"/>
      <c r="C155" s="39"/>
      <c r="D155" s="39"/>
      <c r="E155" s="39"/>
      <c r="F155" s="39"/>
      <c r="G155" s="40"/>
      <c r="H155" s="41"/>
      <c r="I155" s="42"/>
      <c r="J155" s="40"/>
      <c r="K155" s="41"/>
      <c r="L155" s="42"/>
      <c r="M155" s="40"/>
      <c r="N155" s="40" t="s">
        <v>22</v>
      </c>
      <c r="O155" s="47"/>
      <c r="R155" s="36"/>
    </row>
    <row r="156" spans="1:18">
      <c r="A156" s="40" t="s">
        <v>342</v>
      </c>
      <c r="B156" s="39"/>
      <c r="C156" s="39"/>
      <c r="D156" s="39"/>
      <c r="E156" s="39"/>
      <c r="F156" s="39"/>
      <c r="G156" s="40"/>
      <c r="H156" s="41"/>
      <c r="I156" s="42"/>
      <c r="J156" s="40"/>
      <c r="K156" s="41"/>
      <c r="L156" s="42"/>
      <c r="M156" s="40"/>
      <c r="N156" s="41"/>
      <c r="O156" s="42"/>
      <c r="R156" s="36"/>
    </row>
    <row r="157" spans="1:18">
      <c r="A157" s="40" t="s">
        <v>18</v>
      </c>
      <c r="B157" s="39"/>
      <c r="C157" s="39"/>
      <c r="D157" s="39"/>
      <c r="E157" s="39"/>
      <c r="F157" s="39"/>
      <c r="G157" s="40"/>
      <c r="H157" s="41"/>
      <c r="I157" s="42"/>
      <c r="J157" s="40"/>
      <c r="K157" s="41"/>
      <c r="L157" s="42"/>
      <c r="M157" s="40"/>
      <c r="N157" s="40" t="s">
        <v>343</v>
      </c>
      <c r="O157" s="47" t="s">
        <v>344</v>
      </c>
      <c r="R157" s="36"/>
    </row>
    <row r="158" spans="1:18">
      <c r="A158" s="40" t="s">
        <v>0</v>
      </c>
      <c r="B158" s="39"/>
      <c r="C158" s="39"/>
      <c r="D158" s="39"/>
      <c r="E158" s="39"/>
      <c r="F158" s="39"/>
      <c r="G158" s="40"/>
      <c r="H158" s="41"/>
      <c r="I158" s="42"/>
      <c r="J158" s="40"/>
      <c r="K158" s="41"/>
      <c r="L158" s="42"/>
      <c r="M158" s="40"/>
      <c r="N158" s="40"/>
      <c r="O158" s="47"/>
      <c r="R158" s="36"/>
    </row>
    <row r="159" spans="1:18">
      <c r="A159" s="39"/>
      <c r="B159" s="39"/>
      <c r="C159" s="39"/>
      <c r="D159" s="39"/>
      <c r="E159" s="39"/>
      <c r="F159" s="39"/>
      <c r="G159" s="40"/>
      <c r="H159" s="41"/>
      <c r="I159" s="42"/>
      <c r="J159" s="40"/>
      <c r="K159" s="41"/>
      <c r="L159" s="42"/>
      <c r="M159" s="40"/>
      <c r="N159" s="40" t="s">
        <v>24</v>
      </c>
      <c r="O159" s="47"/>
      <c r="R159" s="36"/>
    </row>
  </sheetData>
  <mergeCells count="6">
    <mergeCell ref="J134:L134"/>
    <mergeCell ref="M134:O134"/>
    <mergeCell ref="P134:R134"/>
    <mergeCell ref="A134:C134"/>
    <mergeCell ref="D134:F134"/>
    <mergeCell ref="G134:I134"/>
  </mergeCells>
  <pageMargins left="0.7" right="0.7" top="0.78740157499999996" bottom="0.78740157499999996"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CAE2-393E-4A31-B147-3995F31BFB92}">
  <dimension ref="A1:AG31"/>
  <sheetViews>
    <sheetView topLeftCell="B1" workbookViewId="0">
      <selection activeCell="H10" sqref="H10"/>
    </sheetView>
  </sheetViews>
  <sheetFormatPr defaultColWidth="8.85546875" defaultRowHeight="15"/>
  <cols>
    <col min="1" max="1" width="38.140625" style="28" customWidth="1"/>
    <col min="2" max="2" width="14.85546875" style="28" bestFit="1" customWidth="1"/>
    <col min="3" max="4" width="16.140625" style="28" customWidth="1"/>
    <col min="5" max="5" width="34.5703125" style="28" customWidth="1"/>
    <col min="6" max="16384" width="8.85546875" style="28"/>
  </cols>
  <sheetData>
    <row r="1" spans="1:33">
      <c r="A1" s="100" t="s">
        <v>137</v>
      </c>
      <c r="B1" s="100" t="s">
        <v>138</v>
      </c>
      <c r="C1" s="100" t="s">
        <v>899</v>
      </c>
      <c r="D1" s="100" t="s">
        <v>960</v>
      </c>
      <c r="E1" s="100" t="s">
        <v>900</v>
      </c>
      <c r="F1" s="28" t="s">
        <v>901</v>
      </c>
      <c r="G1" s="28" t="s">
        <v>902</v>
      </c>
      <c r="H1" s="28" t="s">
        <v>903</v>
      </c>
      <c r="I1" s="28" t="s">
        <v>904</v>
      </c>
      <c r="J1" s="28" t="s">
        <v>963</v>
      </c>
      <c r="K1" s="28" t="s">
        <v>868</v>
      </c>
      <c r="L1" s="28" t="s">
        <v>913</v>
      </c>
      <c r="M1" s="28" t="s">
        <v>872</v>
      </c>
      <c r="N1" s="28" t="s">
        <v>969</v>
      </c>
      <c r="O1" s="28" t="s">
        <v>970</v>
      </c>
      <c r="P1" s="28" t="s">
        <v>971</v>
      </c>
      <c r="Q1" s="28" t="s">
        <v>972</v>
      </c>
      <c r="R1" s="340"/>
      <c r="S1" s="287"/>
      <c r="T1" s="287"/>
      <c r="U1" s="287"/>
      <c r="V1" s="287"/>
      <c r="W1" s="287"/>
      <c r="X1" s="287"/>
      <c r="Y1" s="287"/>
      <c r="Z1" s="287"/>
      <c r="AA1" s="394"/>
      <c r="AB1" s="394"/>
      <c r="AC1" s="319"/>
      <c r="AD1" s="319"/>
      <c r="AE1" s="319"/>
      <c r="AF1" s="319"/>
      <c r="AG1" s="319"/>
    </row>
    <row r="2" spans="1:33">
      <c r="A2" s="88" t="s">
        <v>31</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row>
    <row r="3" spans="1:33">
      <c r="A3" s="88" t="s">
        <v>32</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row>
    <row r="4" spans="1:33">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spans="1:33">
      <c r="A5" s="2" t="s">
        <v>3</v>
      </c>
      <c r="B5" s="2" t="s">
        <v>3</v>
      </c>
      <c r="C5" s="2" t="s">
        <v>7</v>
      </c>
      <c r="D5" s="2" t="s">
        <v>7</v>
      </c>
      <c r="E5" s="2" t="s">
        <v>7</v>
      </c>
      <c r="F5" s="2" t="s">
        <v>7</v>
      </c>
      <c r="G5" s="2" t="s">
        <v>7</v>
      </c>
      <c r="H5" s="2" t="s">
        <v>7</v>
      </c>
      <c r="I5" s="2" t="s">
        <v>7</v>
      </c>
      <c r="J5" s="2" t="s">
        <v>7</v>
      </c>
      <c r="K5" s="2" t="s">
        <v>7</v>
      </c>
      <c r="L5" s="2" t="s">
        <v>7</v>
      </c>
      <c r="M5" s="2" t="s">
        <v>7</v>
      </c>
      <c r="N5" s="2" t="s">
        <v>7</v>
      </c>
      <c r="O5" s="2" t="s">
        <v>7</v>
      </c>
      <c r="P5" s="2" t="s">
        <v>7</v>
      </c>
      <c r="Q5" s="2" t="s">
        <v>7</v>
      </c>
      <c r="R5" s="2"/>
      <c r="S5" s="2"/>
      <c r="T5" s="2"/>
      <c r="U5" s="2"/>
      <c r="V5" s="2"/>
      <c r="W5" s="2"/>
      <c r="X5" s="2"/>
      <c r="Y5" s="2"/>
      <c r="Z5" s="2"/>
      <c r="AA5" s="2"/>
      <c r="AB5" s="2"/>
      <c r="AC5" s="2"/>
      <c r="AD5" s="2"/>
      <c r="AE5" s="2"/>
      <c r="AF5" s="2"/>
      <c r="AG5" s="2"/>
    </row>
    <row r="6" spans="1:33">
      <c r="A6" s="2" t="s">
        <v>5</v>
      </c>
      <c r="B6" s="2" t="s">
        <v>15</v>
      </c>
      <c r="C6" s="2" t="s">
        <v>8</v>
      </c>
      <c r="D6" s="2" t="s">
        <v>8</v>
      </c>
      <c r="E6" s="2" t="s">
        <v>8</v>
      </c>
      <c r="F6" s="2" t="s">
        <v>141</v>
      </c>
      <c r="G6" s="2" t="s">
        <v>141</v>
      </c>
      <c r="H6" s="2" t="s">
        <v>141</v>
      </c>
      <c r="I6" s="2" t="s">
        <v>141</v>
      </c>
      <c r="J6" s="90" t="s">
        <v>141</v>
      </c>
      <c r="K6" s="90" t="s">
        <v>141</v>
      </c>
      <c r="L6" s="90" t="s">
        <v>141</v>
      </c>
      <c r="M6" s="90" t="s">
        <v>141</v>
      </c>
      <c r="N6" s="90" t="s">
        <v>141</v>
      </c>
      <c r="O6" s="90" t="s">
        <v>141</v>
      </c>
      <c r="P6" s="90" t="s">
        <v>141</v>
      </c>
      <c r="Q6" s="90" t="s">
        <v>141</v>
      </c>
      <c r="R6" s="90"/>
      <c r="S6" s="90"/>
      <c r="T6" s="90"/>
      <c r="U6" s="90"/>
      <c r="V6" s="90"/>
      <c r="W6" s="90"/>
      <c r="X6" s="90"/>
      <c r="Y6" s="90"/>
      <c r="Z6" s="90"/>
      <c r="AA6" s="90"/>
      <c r="AB6" s="90"/>
      <c r="AC6" s="90"/>
      <c r="AD6" s="90"/>
      <c r="AE6" s="90"/>
      <c r="AF6" s="90"/>
      <c r="AG6" s="90"/>
    </row>
    <row r="7" spans="1:33">
      <c r="A7" s="3" t="s">
        <v>104</v>
      </c>
      <c r="B7" s="2" t="s">
        <v>953</v>
      </c>
      <c r="C7" s="3" t="s">
        <v>144</v>
      </c>
      <c r="D7" s="3" t="s">
        <v>143</v>
      </c>
      <c r="E7" s="3" t="s">
        <v>905</v>
      </c>
      <c r="F7" s="3" t="s">
        <v>906</v>
      </c>
      <c r="G7" s="3" t="s">
        <v>907</v>
      </c>
      <c r="H7" s="3" t="s">
        <v>908</v>
      </c>
      <c r="I7" s="3" t="s">
        <v>909</v>
      </c>
      <c r="J7" s="3" t="s">
        <v>962</v>
      </c>
      <c r="K7" s="3" t="s">
        <v>870</v>
      </c>
      <c r="L7" s="3" t="s">
        <v>871</v>
      </c>
      <c r="M7" s="3" t="s">
        <v>922</v>
      </c>
      <c r="N7" s="3" t="s">
        <v>973</v>
      </c>
      <c r="O7" s="3" t="s">
        <v>974</v>
      </c>
      <c r="P7" s="3" t="s">
        <v>975</v>
      </c>
      <c r="Q7" s="3" t="s">
        <v>976</v>
      </c>
      <c r="R7" s="3"/>
      <c r="S7" s="3"/>
      <c r="T7" s="3"/>
      <c r="U7" s="3"/>
      <c r="V7" s="3"/>
      <c r="W7" s="3"/>
      <c r="X7" s="3"/>
      <c r="Y7" s="3"/>
      <c r="Z7" s="3"/>
      <c r="AA7" s="3"/>
      <c r="AB7" s="3"/>
      <c r="AC7" s="3"/>
      <c r="AD7" s="3"/>
      <c r="AE7" s="3"/>
      <c r="AF7" s="3"/>
      <c r="AG7" s="3"/>
    </row>
    <row r="8" spans="1:33">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3">
      <c r="A9" s="1" t="s">
        <v>910</v>
      </c>
      <c r="B9" s="1"/>
      <c r="C9" s="1"/>
      <c r="D9" s="1"/>
      <c r="E9" s="1"/>
    </row>
    <row r="10" spans="1:33">
      <c r="A10" s="4" t="s">
        <v>911</v>
      </c>
      <c r="B10" s="1" t="s">
        <v>912</v>
      </c>
      <c r="C10" s="101" t="s">
        <v>981</v>
      </c>
      <c r="D10" s="101" t="s">
        <v>982</v>
      </c>
      <c r="E10" s="101" t="s">
        <v>915</v>
      </c>
      <c r="F10" s="28" t="s">
        <v>914</v>
      </c>
      <c r="G10" s="28" t="s">
        <v>916</v>
      </c>
      <c r="H10" s="28" t="s">
        <v>917</v>
      </c>
      <c r="I10" s="28" t="s">
        <v>918</v>
      </c>
      <c r="J10" s="28" t="s">
        <v>964</v>
      </c>
      <c r="K10" s="28" t="s">
        <v>919</v>
      </c>
      <c r="L10" s="28" t="s">
        <v>920</v>
      </c>
      <c r="M10" s="28" t="s">
        <v>921</v>
      </c>
      <c r="N10" s="28" t="s">
        <v>979</v>
      </c>
      <c r="O10" s="28" t="s">
        <v>980</v>
      </c>
      <c r="P10" s="28" t="s">
        <v>977</v>
      </c>
      <c r="Q10" s="28" t="s">
        <v>978</v>
      </c>
    </row>
    <row r="11" spans="1:33">
      <c r="A11" s="1" t="s">
        <v>0</v>
      </c>
      <c r="B11" s="1"/>
      <c r="C11" s="1"/>
      <c r="D11" s="1"/>
      <c r="E11" s="1"/>
    </row>
    <row r="14" spans="1:33">
      <c r="E14" s="304"/>
    </row>
    <row r="15" spans="1:33">
      <c r="E15" s="308"/>
    </row>
    <row r="16" spans="1:33">
      <c r="E16" s="308"/>
    </row>
    <row r="19" spans="22:28">
      <c r="V19" s="395"/>
    </row>
    <row r="20" spans="22:28">
      <c r="V20" s="97"/>
    </row>
    <row r="26" spans="22:28">
      <c r="AB26" s="386"/>
    </row>
    <row r="27" spans="22:28">
      <c r="AB27" s="386"/>
    </row>
    <row r="28" spans="22:28">
      <c r="AB28" s="386"/>
    </row>
    <row r="29" spans="22:28">
      <c r="AB29" s="386"/>
    </row>
    <row r="30" spans="22:28">
      <c r="AB30" s="386"/>
    </row>
    <row r="31" spans="22:28">
      <c r="AB31" s="386"/>
    </row>
  </sheetData>
  <conditionalFormatting sqref="V19">
    <cfRule type="cellIs" dxfId="39" priority="1" stopIfTrue="1" operator="lessThan">
      <formula>$B$10</formula>
    </cfRule>
  </conditionalFormatting>
  <hyperlinks>
    <hyperlink ref="E7" r:id="rId1" location="emcsMetalPartMaterialType//" xr:uid="{73E06595-5009-44A6-97C2-60FE844B8AD7}"/>
    <hyperlink ref="A7" r:id="rId2" location="EMCSMetalPart//" xr:uid="{85FA9D47-6D87-4A45-8614-EE6CB822DAEA}"/>
    <hyperlink ref="C7" r:id="rId3" location="partPartNumber//" xr:uid="{0D591B43-5CCB-4368-8135-211C99A579CB}"/>
    <hyperlink ref="F7" r:id="rId4" location="emcsMetalPartThickness//" xr:uid="{C7111435-D433-4465-B274-3A0CE025C5F1}"/>
    <hyperlink ref="G7" r:id="rId5" location="emcsMetalPartMatlWidth//" xr:uid="{4E639108-8218-42C2-BD14-1EFF3BA77ABF}"/>
    <hyperlink ref="H7" r:id="rId6" location="emcsMetalPartToolPitch//" xr:uid="{42134D8B-CE65-4DF5-9736-231612E88FFD}"/>
    <hyperlink ref="I7" r:id="rId7" location="emcsMetalPartDensity//" xr:uid="{5617CB8D-2BD1-4124-B8AF-3C75820449BC}"/>
    <hyperlink ref="K7" r:id="rId8" location="emcsFinancialCost//" xr:uid="{AE289531-12D5-4EE4-82B3-871C61A34510}"/>
    <hyperlink ref="L7" r:id="rId9" location="emcsOverHeadOrOther//" xr:uid="{2F39FD7E-C1BD-4068-A2BD-92EE4F569667}"/>
    <hyperlink ref="M7" r:id="rId10" location="emcsProfitInPercent//" xr:uid="{0AC50DA6-E545-4DEA-AB07-3FADCEA9409F}"/>
    <hyperlink ref="D7" r:id="rId11" location="partPartName//" xr:uid="{A09BB121-5A7C-4C57-A170-8D3C277FA3BB}"/>
    <hyperlink ref="J7" r:id="rId12" location="emcsMetalPartNetMatFactor//" xr:uid="{80607118-1DD9-47C0-A6FC-5AB02CDC4C4C}"/>
    <hyperlink ref="N7" r:id="rId13" location="emcsMetalPartMatPricePerKg//_x000a_" xr:uid="{49958B20-A3E6-47D6-AFFD-7FC7E8587A28}"/>
    <hyperlink ref="O7:Q7" r:id="rId14" location="emcsMetalPartMatPricePerKg//_x000a_" display="http://www.inmindcomputing.com/application/products/products-schema.owl#emcsMetalPartMatPricePerKg//_x000a_" xr:uid="{B9D17989-9DD9-45FA-848F-8C3DBB2DD287}"/>
    <hyperlink ref="O7" r:id="rId15" location="emcsMetalPartWasteMatCostPerKg//_x000a_" xr:uid="{3885DE3F-7F25-4D16-8EE3-28777F2A3039}"/>
    <hyperlink ref="P7" r:id="rId16" location="emcsMetalPartWasteMatlPercent//_x000a_" xr:uid="{5F557DCC-1E14-4591-81DE-89BE5220A382}"/>
    <hyperlink ref="Q7" r:id="rId17" location="emcsMetalPartMarkUpSubtotal//_x000a_" xr:uid="{77C06365-88E0-4F88-AAB1-D2B9EA58F47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CCE5-1329-405A-912A-3C95AC9676C8}">
  <dimension ref="A1:Q11"/>
  <sheetViews>
    <sheetView workbookViewId="0">
      <selection activeCell="K10" sqref="K10"/>
    </sheetView>
  </sheetViews>
  <sheetFormatPr defaultColWidth="12.42578125" defaultRowHeight="15"/>
  <cols>
    <col min="1" max="16384" width="12.42578125" style="28"/>
  </cols>
  <sheetData>
    <row r="1" spans="1:17" s="87" customFormat="1">
      <c r="A1" s="86" t="s">
        <v>137</v>
      </c>
      <c r="B1" s="86" t="s">
        <v>138</v>
      </c>
      <c r="C1" s="86" t="s">
        <v>139</v>
      </c>
      <c r="D1" s="86" t="s">
        <v>140</v>
      </c>
      <c r="E1" s="58" t="s">
        <v>66</v>
      </c>
      <c r="F1" s="58" t="s">
        <v>117</v>
      </c>
      <c r="G1" s="58" t="s">
        <v>119</v>
      </c>
      <c r="H1" s="58" t="s">
        <v>121</v>
      </c>
      <c r="I1" s="58" t="s">
        <v>122</v>
      </c>
      <c r="J1" s="58" t="s">
        <v>134</v>
      </c>
      <c r="K1" s="58" t="s">
        <v>126</v>
      </c>
      <c r="L1" s="73" t="s">
        <v>116</v>
      </c>
      <c r="M1" s="73" t="s">
        <v>118</v>
      </c>
      <c r="N1" s="73" t="s">
        <v>120</v>
      </c>
      <c r="O1" s="73" t="s">
        <v>129</v>
      </c>
    </row>
    <row r="2" spans="1:17" s="87" customFormat="1">
      <c r="A2" s="88" t="s">
        <v>31</v>
      </c>
      <c r="B2" s="89"/>
      <c r="C2" s="89"/>
      <c r="D2" s="89"/>
    </row>
    <row r="3" spans="1:17" s="87" customFormat="1">
      <c r="A3" s="88" t="s">
        <v>32</v>
      </c>
      <c r="B3" s="89"/>
      <c r="C3" s="89"/>
      <c r="D3" s="89"/>
    </row>
    <row r="4" spans="1:17">
      <c r="A4" s="2" t="s">
        <v>4</v>
      </c>
      <c r="B4" s="2"/>
      <c r="C4" s="2"/>
      <c r="D4" s="2"/>
      <c r="E4" s="2"/>
      <c r="F4" s="2"/>
      <c r="G4" s="2"/>
      <c r="H4" s="2"/>
      <c r="I4" s="2"/>
      <c r="J4" s="2"/>
      <c r="K4" s="2"/>
      <c r="L4" s="2"/>
      <c r="M4" s="2"/>
      <c r="N4" s="2"/>
      <c r="O4" s="2"/>
      <c r="P4" s="2"/>
      <c r="Q4" s="2"/>
    </row>
    <row r="5" spans="1:17">
      <c r="A5" s="2" t="s">
        <v>3</v>
      </c>
      <c r="B5" s="2" t="s">
        <v>3</v>
      </c>
      <c r="C5" s="2" t="s">
        <v>3</v>
      </c>
      <c r="D5" s="2" t="s">
        <v>3</v>
      </c>
      <c r="E5" s="90" t="s">
        <v>7</v>
      </c>
      <c r="F5" s="90" t="s">
        <v>7</v>
      </c>
      <c r="G5" s="90" t="s">
        <v>7</v>
      </c>
      <c r="H5" s="90" t="s">
        <v>7</v>
      </c>
      <c r="I5" s="90" t="s">
        <v>7</v>
      </c>
      <c r="J5" s="90" t="s">
        <v>7</v>
      </c>
      <c r="K5" s="90" t="s">
        <v>7</v>
      </c>
      <c r="L5" s="90" t="s">
        <v>7</v>
      </c>
      <c r="M5" s="90" t="s">
        <v>7</v>
      </c>
      <c r="N5" s="90" t="s">
        <v>7</v>
      </c>
      <c r="O5" s="90" t="s">
        <v>7</v>
      </c>
      <c r="P5" s="2"/>
    </row>
    <row r="6" spans="1:17">
      <c r="A6" s="2" t="s">
        <v>5</v>
      </c>
      <c r="B6" s="2" t="s">
        <v>15</v>
      </c>
      <c r="C6" s="2" t="s">
        <v>8</v>
      </c>
      <c r="D6" s="2" t="s">
        <v>8</v>
      </c>
      <c r="E6" s="2" t="s">
        <v>8</v>
      </c>
      <c r="F6" s="2" t="s">
        <v>141</v>
      </c>
      <c r="G6" s="2" t="s">
        <v>141</v>
      </c>
      <c r="H6" s="2" t="s">
        <v>141</v>
      </c>
      <c r="I6" s="2" t="s">
        <v>141</v>
      </c>
      <c r="J6" s="2" t="s">
        <v>141</v>
      </c>
      <c r="K6" s="2" t="s">
        <v>141</v>
      </c>
      <c r="L6" s="2" t="s">
        <v>141</v>
      </c>
      <c r="M6" s="2" t="s">
        <v>141</v>
      </c>
      <c r="N6" s="2" t="s">
        <v>141</v>
      </c>
      <c r="O6" s="2" t="s">
        <v>141</v>
      </c>
      <c r="P6" s="2"/>
    </row>
    <row r="7" spans="1:17">
      <c r="A7" s="3" t="s">
        <v>142</v>
      </c>
      <c r="B7" s="2" t="s">
        <v>188</v>
      </c>
      <c r="C7" s="3" t="s">
        <v>143</v>
      </c>
      <c r="D7" s="3" t="s">
        <v>144</v>
      </c>
      <c r="E7" s="3" t="s">
        <v>145</v>
      </c>
      <c r="F7" s="3" t="s">
        <v>146</v>
      </c>
      <c r="G7" s="3" t="s">
        <v>147</v>
      </c>
      <c r="H7" s="3" t="s">
        <v>148</v>
      </c>
      <c r="I7" s="3" t="s">
        <v>149</v>
      </c>
      <c r="J7" s="3" t="s">
        <v>150</v>
      </c>
      <c r="K7" s="3" t="s">
        <v>151</v>
      </c>
      <c r="L7" s="3" t="s">
        <v>152</v>
      </c>
      <c r="M7" s="3" t="s">
        <v>153</v>
      </c>
      <c r="N7" s="3" t="s">
        <v>154</v>
      </c>
      <c r="O7" s="3" t="s">
        <v>155</v>
      </c>
      <c r="P7" s="3"/>
    </row>
    <row r="8" spans="1:17">
      <c r="A8" s="2" t="s">
        <v>6</v>
      </c>
      <c r="B8" s="2"/>
      <c r="C8" s="2"/>
      <c r="D8" s="2"/>
      <c r="E8" s="2"/>
      <c r="F8" s="2"/>
      <c r="G8" s="2"/>
      <c r="H8" s="2"/>
      <c r="I8" s="2"/>
      <c r="J8" s="2"/>
      <c r="K8" s="2"/>
      <c r="L8" s="2"/>
      <c r="M8" s="2"/>
      <c r="N8" s="2"/>
      <c r="O8" s="2"/>
      <c r="P8" s="2"/>
    </row>
    <row r="9" spans="1:17">
      <c r="A9" s="1" t="s">
        <v>156</v>
      </c>
      <c r="B9" s="1"/>
      <c r="C9" s="1"/>
      <c r="D9" s="1"/>
    </row>
    <row r="10" spans="1:17">
      <c r="A10" s="4" t="s">
        <v>157</v>
      </c>
      <c r="B10" s="1" t="s">
        <v>158</v>
      </c>
      <c r="C10" s="1" t="s">
        <v>159</v>
      </c>
      <c r="D10" s="1" t="s">
        <v>160</v>
      </c>
      <c r="E10" s="4" t="s">
        <v>176</v>
      </c>
      <c r="F10" s="28" t="s">
        <v>177</v>
      </c>
      <c r="G10" s="28" t="s">
        <v>178</v>
      </c>
      <c r="H10" s="28" t="s">
        <v>179</v>
      </c>
      <c r="I10" s="28" t="s">
        <v>180</v>
      </c>
      <c r="J10" s="28" t="s">
        <v>181</v>
      </c>
      <c r="K10" s="28" t="s">
        <v>182</v>
      </c>
      <c r="L10" s="28" t="s">
        <v>183</v>
      </c>
      <c r="M10" s="28" t="s">
        <v>184</v>
      </c>
      <c r="N10" s="28" t="s">
        <v>185</v>
      </c>
      <c r="O10" s="28" t="s">
        <v>186</v>
      </c>
    </row>
    <row r="11" spans="1:17">
      <c r="A11" s="28" t="s">
        <v>0</v>
      </c>
      <c r="B11" s="1"/>
      <c r="C11" s="1"/>
      <c r="D11" s="1"/>
    </row>
  </sheetData>
  <hyperlinks>
    <hyperlink ref="C7" r:id="rId1" location="partPartName//" xr:uid="{81CD21CB-4DA7-41C3-86B4-641F12881466}"/>
    <hyperlink ref="D7" r:id="rId2" location="partPartNumber//" xr:uid="{EE5A2EF1-4EEB-442A-8026-A6344B010E0D}"/>
    <hyperlink ref="A7" r:id="rId3" location="MetalStamping//" xr:uid="{921A18C8-38F7-429F-A06A-62F3F428A20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0"/>
  <dimension ref="A1:A20"/>
  <sheetViews>
    <sheetView zoomScale="91" zoomScaleNormal="91" workbookViewId="0">
      <selection activeCell="A18" sqref="A18"/>
    </sheetView>
  </sheetViews>
  <sheetFormatPr defaultColWidth="9.140625" defaultRowHeight="15"/>
  <sheetData>
    <row r="1" spans="1:1">
      <c r="A1" s="5" t="s">
        <v>161</v>
      </c>
    </row>
    <row r="2" spans="1:1" s="28" customFormat="1">
      <c r="A2" s="1"/>
    </row>
    <row r="3" spans="1:1">
      <c r="A3" s="28" t="s">
        <v>0</v>
      </c>
    </row>
    <row r="4" spans="1:1">
      <c r="A4" s="28"/>
    </row>
    <row r="5" spans="1:1">
      <c r="A5" s="28"/>
    </row>
    <row r="6" spans="1:1">
      <c r="A6" s="28" t="s">
        <v>195</v>
      </c>
    </row>
    <row r="7" spans="1:1">
      <c r="A7" s="28"/>
    </row>
    <row r="8" spans="1:1">
      <c r="A8" t="s">
        <v>0</v>
      </c>
    </row>
    <row r="10" spans="1:1">
      <c r="A10" s="28" t="s">
        <v>287</v>
      </c>
    </row>
    <row r="11" spans="1:1">
      <c r="A11" s="28"/>
    </row>
    <row r="12" spans="1:1">
      <c r="A12" s="28" t="s">
        <v>0</v>
      </c>
    </row>
    <row r="14" spans="1:1">
      <c r="A14" s="94" t="s">
        <v>634</v>
      </c>
    </row>
    <row r="15" spans="1:1">
      <c r="A15" s="28"/>
    </row>
    <row r="16" spans="1:1">
      <c r="A16" s="28" t="s">
        <v>0</v>
      </c>
    </row>
    <row r="18" spans="1:1" s="28" customFormat="1">
      <c r="A18" s="94" t="s">
        <v>1044</v>
      </c>
    </row>
    <row r="19" spans="1:1" s="28" customFormat="1"/>
    <row r="20" spans="1:1" s="28" customFormat="1">
      <c r="A20" s="28" t="s">
        <v>0</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1"/>
  <dimension ref="A1:K81"/>
  <sheetViews>
    <sheetView tabSelected="1" topLeftCell="B1" workbookViewId="0">
      <selection activeCell="B65" sqref="B65"/>
    </sheetView>
  </sheetViews>
  <sheetFormatPr defaultColWidth="35" defaultRowHeight="15.75" customHeight="1"/>
  <cols>
    <col min="1" max="1" width="50.5703125" style="7" hidden="1" customWidth="1"/>
    <col min="2" max="2" width="56.140625" style="6" customWidth="1"/>
    <col min="3" max="5" width="35" style="6" customWidth="1"/>
    <col min="6" max="6" width="16.5703125" style="6" customWidth="1"/>
    <col min="7" max="7" width="16.85546875" style="7" hidden="1" customWidth="1"/>
    <col min="8" max="8" width="25.85546875" style="7" hidden="1" customWidth="1"/>
    <col min="9" max="9" width="20.42578125" style="7" hidden="1" customWidth="1"/>
    <col min="10" max="10" width="23" style="7" hidden="1" customWidth="1"/>
    <col min="11" max="11" width="42.5703125" style="7" hidden="1" customWidth="1"/>
    <col min="12" max="13" width="0" style="7" hidden="1" customWidth="1"/>
    <col min="14" max="16384" width="35" style="7"/>
  </cols>
  <sheetData>
    <row r="1" spans="1:11" ht="18.75" customHeight="1">
      <c r="A1" s="685" t="s">
        <v>11</v>
      </c>
      <c r="B1" s="684" t="s">
        <v>69</v>
      </c>
      <c r="C1" s="684" t="s">
        <v>12</v>
      </c>
      <c r="D1" s="684" t="s">
        <v>9</v>
      </c>
      <c r="E1" s="684" t="s">
        <v>1</v>
      </c>
      <c r="F1" s="684" t="s">
        <v>13</v>
      </c>
      <c r="G1" s="684" t="s">
        <v>59</v>
      </c>
      <c r="H1" s="684"/>
      <c r="I1" s="684" t="s">
        <v>48</v>
      </c>
      <c r="J1" s="684"/>
    </row>
    <row r="2" spans="1:11" ht="15" customHeight="1">
      <c r="A2" s="685"/>
      <c r="B2" s="684"/>
      <c r="C2" s="684"/>
      <c r="D2" s="684"/>
      <c r="E2" s="684"/>
      <c r="F2" s="684"/>
      <c r="G2" s="54" t="s">
        <v>46</v>
      </c>
      <c r="H2" s="54" t="s">
        <v>36</v>
      </c>
      <c r="I2" s="54" t="s">
        <v>49</v>
      </c>
      <c r="J2" s="54" t="s">
        <v>2</v>
      </c>
      <c r="K2" s="54" t="s">
        <v>54</v>
      </c>
    </row>
    <row r="3" spans="1:11" ht="15.75" hidden="1" customHeight="1">
      <c r="A3" s="26"/>
      <c r="B3" s="27"/>
      <c r="C3" s="27"/>
      <c r="D3" s="27"/>
      <c r="E3" s="27"/>
      <c r="F3" s="27"/>
      <c r="G3" s="8"/>
      <c r="H3" s="8"/>
      <c r="I3" s="8"/>
      <c r="J3" s="8"/>
      <c r="K3" s="8"/>
    </row>
    <row r="4" spans="1:11" ht="15.75" hidden="1" customHeight="1">
      <c r="A4" s="26"/>
      <c r="B4" s="27"/>
      <c r="C4" s="27"/>
      <c r="D4" s="27"/>
      <c r="E4" s="27"/>
      <c r="F4" s="27"/>
      <c r="G4" s="8" t="s">
        <v>33</v>
      </c>
      <c r="H4" s="25" t="s">
        <v>76</v>
      </c>
      <c r="I4" s="8" t="s">
        <v>61</v>
      </c>
      <c r="J4" s="8"/>
      <c r="K4" s="8"/>
    </row>
    <row r="5" spans="1:11" ht="15.75" hidden="1" customHeight="1">
      <c r="A5" s="26"/>
      <c r="B5" s="27"/>
      <c r="C5" s="27"/>
      <c r="D5" s="27"/>
      <c r="E5" s="27"/>
      <c r="F5" s="27"/>
      <c r="G5" s="8" t="s">
        <v>34</v>
      </c>
      <c r="H5" s="25" t="s">
        <v>77</v>
      </c>
      <c r="I5" s="8" t="s">
        <v>50</v>
      </c>
      <c r="J5" s="8"/>
      <c r="K5" s="8"/>
    </row>
    <row r="6" spans="1:11" ht="15.75" hidden="1" customHeight="1">
      <c r="A6" s="26"/>
      <c r="B6" s="27"/>
      <c r="C6" s="27"/>
      <c r="D6" s="27"/>
      <c r="E6" s="27"/>
      <c r="F6" s="27"/>
      <c r="G6" s="8"/>
      <c r="H6" s="25" t="s">
        <v>78</v>
      </c>
      <c r="I6" s="8" t="s">
        <v>51</v>
      </c>
      <c r="J6" s="8"/>
      <c r="K6" s="8"/>
    </row>
    <row r="7" spans="1:11" ht="15.75" hidden="1" customHeight="1">
      <c r="A7" s="26"/>
      <c r="B7" s="27"/>
      <c r="C7" s="27"/>
      <c r="D7" s="27"/>
      <c r="E7" s="27"/>
      <c r="F7" s="27"/>
      <c r="G7" s="8"/>
      <c r="H7" s="25" t="s">
        <v>79</v>
      </c>
      <c r="I7" s="8"/>
      <c r="J7" s="8"/>
      <c r="K7" s="8"/>
    </row>
    <row r="8" spans="1:11" ht="15.75" hidden="1" customHeight="1">
      <c r="A8" s="26"/>
      <c r="B8" s="27"/>
      <c r="C8" s="27"/>
      <c r="D8" s="27"/>
      <c r="E8" s="27"/>
      <c r="F8" s="27"/>
      <c r="G8" s="8"/>
      <c r="H8" s="25" t="s">
        <v>80</v>
      </c>
      <c r="I8" s="8"/>
      <c r="J8" s="8"/>
      <c r="K8" s="8"/>
    </row>
    <row r="9" spans="1:11" ht="15.75" hidden="1" customHeight="1">
      <c r="A9" s="26"/>
      <c r="B9" s="27"/>
      <c r="C9" s="27"/>
      <c r="D9" s="27"/>
      <c r="E9" s="27"/>
      <c r="F9" s="27"/>
      <c r="G9" s="8"/>
      <c r="H9" s="25" t="s">
        <v>37</v>
      </c>
      <c r="I9" s="8"/>
      <c r="J9" s="8"/>
      <c r="K9" s="8"/>
    </row>
    <row r="10" spans="1:11" ht="15.75" hidden="1" customHeight="1">
      <c r="A10" s="26"/>
      <c r="B10" s="27"/>
      <c r="C10" s="27"/>
      <c r="D10" s="27"/>
      <c r="E10" s="27"/>
      <c r="F10" s="27"/>
      <c r="G10" s="8"/>
      <c r="H10" s="25" t="s">
        <v>81</v>
      </c>
      <c r="I10" s="8"/>
      <c r="J10" s="8"/>
      <c r="K10" s="8"/>
    </row>
    <row r="11" spans="1:11" ht="15.75" hidden="1" customHeight="1">
      <c r="A11" s="26"/>
      <c r="B11" s="27"/>
      <c r="C11" s="27"/>
      <c r="D11" s="27"/>
      <c r="E11" s="27"/>
      <c r="F11" s="27"/>
      <c r="G11" s="8"/>
      <c r="H11" s="25" t="s">
        <v>82</v>
      </c>
      <c r="I11" s="8"/>
      <c r="J11" s="8"/>
      <c r="K11" s="8"/>
    </row>
    <row r="12" spans="1:11" ht="15.75" hidden="1" customHeight="1">
      <c r="A12" s="26"/>
      <c r="B12" s="27"/>
      <c r="C12" s="27"/>
      <c r="D12" s="27"/>
      <c r="E12" s="27"/>
      <c r="F12" s="27"/>
      <c r="G12" s="8"/>
      <c r="H12" s="25" t="s">
        <v>83</v>
      </c>
      <c r="I12" s="8"/>
      <c r="J12" s="8"/>
      <c r="K12" s="8"/>
    </row>
    <row r="13" spans="1:11" ht="15.75" hidden="1" customHeight="1">
      <c r="A13" s="26"/>
      <c r="B13" s="27"/>
      <c r="C13" s="27"/>
      <c r="D13" s="27"/>
      <c r="E13" s="27"/>
      <c r="F13" s="27"/>
      <c r="G13" s="8"/>
      <c r="H13" s="25" t="s">
        <v>38</v>
      </c>
      <c r="I13" s="8"/>
      <c r="J13" s="8"/>
      <c r="K13" s="8"/>
    </row>
    <row r="14" spans="1:11" ht="15.75" hidden="1" customHeight="1">
      <c r="A14" s="26"/>
      <c r="B14" s="27"/>
      <c r="C14" s="27"/>
      <c r="D14" s="27"/>
      <c r="E14" s="27"/>
      <c r="F14" s="27"/>
      <c r="G14" s="8"/>
      <c r="H14" s="25" t="s">
        <v>39</v>
      </c>
      <c r="I14" s="8"/>
      <c r="J14" s="8"/>
      <c r="K14" s="8"/>
    </row>
    <row r="15" spans="1:11" ht="15.75" hidden="1" customHeight="1">
      <c r="A15" s="26"/>
      <c r="B15" s="27"/>
      <c r="C15" s="27"/>
      <c r="D15" s="27"/>
      <c r="E15" s="27"/>
      <c r="F15" s="27"/>
      <c r="G15" s="8"/>
      <c r="H15" s="25" t="s">
        <v>84</v>
      </c>
      <c r="I15" s="8"/>
      <c r="J15" s="8"/>
      <c r="K15" s="8"/>
    </row>
    <row r="16" spans="1:11" ht="15.75" hidden="1" customHeight="1">
      <c r="A16" s="26"/>
      <c r="B16" s="27"/>
      <c r="C16" s="27"/>
      <c r="D16" s="27"/>
      <c r="E16" s="27"/>
      <c r="F16" s="27"/>
      <c r="G16" s="8"/>
      <c r="H16" s="25" t="s">
        <v>85</v>
      </c>
      <c r="I16" s="8"/>
      <c r="J16" s="8"/>
      <c r="K16" s="8"/>
    </row>
    <row r="17" spans="1:11" ht="15.75" hidden="1" customHeight="1">
      <c r="A17" s="26"/>
      <c r="B17" s="27"/>
      <c r="C17" s="27"/>
      <c r="D17" s="27"/>
      <c r="E17" s="27"/>
      <c r="F17" s="27"/>
      <c r="G17" s="8"/>
      <c r="H17" s="25" t="s">
        <v>86</v>
      </c>
      <c r="I17" s="8"/>
      <c r="J17" s="8"/>
      <c r="K17" s="8"/>
    </row>
    <row r="18" spans="1:11" ht="15.75" hidden="1" customHeight="1">
      <c r="A18" s="26"/>
      <c r="B18" s="27"/>
      <c r="C18" s="27"/>
      <c r="D18" s="27"/>
      <c r="E18" s="27"/>
      <c r="F18" s="27"/>
      <c r="G18" s="8"/>
      <c r="H18" s="25" t="s">
        <v>87</v>
      </c>
      <c r="I18" s="8"/>
      <c r="J18" s="8"/>
      <c r="K18" s="8"/>
    </row>
    <row r="19" spans="1:11" ht="15.75" hidden="1" customHeight="1">
      <c r="A19" s="26"/>
      <c r="B19" s="27"/>
      <c r="C19" s="27"/>
      <c r="D19" s="27"/>
      <c r="E19" s="27"/>
      <c r="F19" s="27"/>
      <c r="G19" s="8"/>
      <c r="H19" s="25" t="s">
        <v>40</v>
      </c>
      <c r="I19" s="8"/>
      <c r="J19" s="8"/>
      <c r="K19" s="8"/>
    </row>
    <row r="20" spans="1:11" ht="15.75" hidden="1" customHeight="1">
      <c r="A20" s="26"/>
      <c r="B20" s="27"/>
      <c r="C20" s="27"/>
      <c r="D20" s="27"/>
      <c r="E20" s="27"/>
      <c r="F20" s="27"/>
      <c r="G20" s="8"/>
      <c r="H20" s="25" t="s">
        <v>41</v>
      </c>
      <c r="I20" s="8"/>
      <c r="J20" s="8"/>
      <c r="K20" s="8"/>
    </row>
    <row r="21" spans="1:11" ht="15.75" hidden="1" customHeight="1">
      <c r="A21" s="26"/>
      <c r="B21" s="27"/>
      <c r="C21" s="27"/>
      <c r="D21" s="27"/>
      <c r="E21" s="27"/>
      <c r="F21" s="27"/>
      <c r="G21" s="8"/>
      <c r="H21" s="25" t="s">
        <v>42</v>
      </c>
      <c r="I21" s="8"/>
      <c r="J21" s="8"/>
      <c r="K21" s="8"/>
    </row>
    <row r="22" spans="1:11" ht="15.75" hidden="1" customHeight="1">
      <c r="A22" s="26"/>
      <c r="B22" s="27"/>
      <c r="C22" s="27"/>
      <c r="D22" s="27"/>
      <c r="E22" s="27"/>
      <c r="F22" s="27"/>
      <c r="G22" s="8"/>
      <c r="H22" s="25" t="s">
        <v>88</v>
      </c>
      <c r="I22" s="8"/>
      <c r="J22" s="8"/>
      <c r="K22" s="8"/>
    </row>
    <row r="23" spans="1:11" ht="15.75" hidden="1" customHeight="1">
      <c r="A23" s="26"/>
      <c r="B23" s="27"/>
      <c r="C23" s="27"/>
      <c r="D23" s="27"/>
      <c r="E23" s="27"/>
      <c r="F23" s="27"/>
      <c r="G23" s="8"/>
      <c r="H23" s="25" t="s">
        <v>89</v>
      </c>
      <c r="I23" s="8"/>
      <c r="J23" s="8"/>
      <c r="K23" s="8"/>
    </row>
    <row r="24" spans="1:11" ht="15.75" hidden="1" customHeight="1">
      <c r="A24" s="26"/>
      <c r="B24" s="27"/>
      <c r="C24" s="27"/>
      <c r="D24" s="27"/>
      <c r="E24" s="27"/>
      <c r="F24" s="27"/>
      <c r="G24" s="8"/>
      <c r="H24" s="25" t="s">
        <v>43</v>
      </c>
      <c r="I24" s="8"/>
      <c r="J24" s="8"/>
      <c r="K24" s="8"/>
    </row>
    <row r="25" spans="1:11" ht="15.75" hidden="1" customHeight="1">
      <c r="A25" s="26"/>
      <c r="B25" s="27"/>
      <c r="C25" s="27"/>
      <c r="D25" s="27"/>
      <c r="E25" s="27"/>
      <c r="F25" s="27"/>
      <c r="G25" s="8"/>
      <c r="H25" s="25" t="s">
        <v>44</v>
      </c>
      <c r="I25" s="8"/>
      <c r="J25" s="8"/>
      <c r="K25" s="8"/>
    </row>
    <row r="26" spans="1:11" ht="15.75" hidden="1" customHeight="1">
      <c r="A26" s="26"/>
      <c r="B26" s="27"/>
      <c r="C26" s="27"/>
      <c r="D26" s="27"/>
      <c r="E26" s="27"/>
      <c r="F26" s="27"/>
      <c r="G26" s="8"/>
      <c r="H26" s="25" t="s">
        <v>90</v>
      </c>
      <c r="I26" s="8"/>
      <c r="J26" s="8"/>
      <c r="K26" s="8"/>
    </row>
    <row r="27" spans="1:11" ht="15.75" hidden="1" customHeight="1">
      <c r="A27" s="26"/>
      <c r="B27" s="27"/>
      <c r="C27" s="27"/>
      <c r="D27" s="27"/>
      <c r="E27" s="27"/>
      <c r="F27" s="27"/>
      <c r="G27" s="8"/>
      <c r="H27" s="25" t="s">
        <v>45</v>
      </c>
      <c r="I27" s="8"/>
      <c r="J27" s="8"/>
      <c r="K27" s="8"/>
    </row>
    <row r="28" spans="1:11" ht="15.75" hidden="1" customHeight="1">
      <c r="A28" s="26"/>
      <c r="B28" s="27"/>
      <c r="C28" s="27"/>
      <c r="D28" s="27"/>
      <c r="E28" s="27"/>
      <c r="F28" s="27"/>
      <c r="G28" s="8"/>
      <c r="H28" s="25" t="s">
        <v>91</v>
      </c>
      <c r="I28" s="8"/>
      <c r="J28" s="8"/>
      <c r="K28" s="8"/>
    </row>
    <row r="29" spans="1:11" ht="15.75" hidden="1" customHeight="1">
      <c r="A29" s="26"/>
      <c r="B29" s="27"/>
      <c r="C29" s="27"/>
      <c r="D29" s="27"/>
      <c r="E29" s="27"/>
      <c r="F29" s="27"/>
      <c r="G29" s="8"/>
      <c r="H29" s="25" t="s">
        <v>92</v>
      </c>
      <c r="I29" s="8"/>
      <c r="J29" s="8"/>
      <c r="K29" s="8"/>
    </row>
    <row r="30" spans="1:11" ht="15.75" hidden="1" customHeight="1">
      <c r="A30" s="26"/>
      <c r="B30" s="27"/>
      <c r="C30" s="27"/>
      <c r="D30" s="27"/>
      <c r="E30" s="27"/>
      <c r="F30" s="27"/>
      <c r="G30" s="8"/>
      <c r="H30" s="25" t="s">
        <v>93</v>
      </c>
      <c r="I30" s="8"/>
      <c r="J30" s="8"/>
      <c r="K30" s="8"/>
    </row>
    <row r="31" spans="1:11" ht="15.75" hidden="1" customHeight="1">
      <c r="A31" s="26"/>
      <c r="B31" s="27"/>
      <c r="C31" s="27"/>
      <c r="D31" s="27"/>
      <c r="E31" s="27"/>
      <c r="F31" s="27"/>
      <c r="G31" s="8"/>
      <c r="H31" s="25" t="s">
        <v>94</v>
      </c>
      <c r="I31" s="8"/>
      <c r="J31" s="8"/>
      <c r="K31" s="8"/>
    </row>
    <row r="32" spans="1:11" ht="15.75" hidden="1" customHeight="1">
      <c r="A32" s="26"/>
      <c r="B32" s="27"/>
      <c r="C32" s="27"/>
      <c r="D32" s="27"/>
      <c r="E32" s="27"/>
      <c r="F32" s="27"/>
      <c r="G32" s="8"/>
      <c r="H32" s="25" t="s">
        <v>95</v>
      </c>
      <c r="I32" s="8"/>
      <c r="J32" s="8"/>
      <c r="K32" s="8"/>
    </row>
    <row r="33" spans="1:11" ht="15.75" hidden="1" customHeight="1">
      <c r="A33" s="26"/>
      <c r="B33" s="27"/>
      <c r="C33" s="27"/>
      <c r="D33" s="27"/>
      <c r="E33" s="27"/>
      <c r="F33" s="27"/>
      <c r="G33" s="8"/>
      <c r="H33" s="25" t="s">
        <v>96</v>
      </c>
      <c r="I33" s="8"/>
      <c r="J33" s="8"/>
      <c r="K33" s="8"/>
    </row>
    <row r="34" spans="1:11" ht="15.75" hidden="1" customHeight="1">
      <c r="A34" s="26"/>
      <c r="B34" s="27"/>
      <c r="C34" s="27"/>
      <c r="D34" s="27"/>
      <c r="E34" s="27"/>
      <c r="F34" s="27"/>
      <c r="G34" s="8"/>
      <c r="H34" s="25" t="s">
        <v>97</v>
      </c>
      <c r="I34" s="8"/>
      <c r="J34" s="8"/>
      <c r="K34" s="8"/>
    </row>
    <row r="35" spans="1:11" ht="15.75" hidden="1" customHeight="1">
      <c r="A35" s="21" t="s">
        <v>31</v>
      </c>
      <c r="B35" s="22"/>
      <c r="C35" s="22"/>
      <c r="D35" s="22"/>
      <c r="E35" s="22"/>
      <c r="F35" s="22"/>
      <c r="G35" s="23"/>
      <c r="H35" s="23"/>
      <c r="I35" s="23"/>
      <c r="J35" s="23"/>
      <c r="K35" s="23"/>
    </row>
    <row r="36" spans="1:11" ht="15.75" hidden="1" customHeight="1">
      <c r="A36" s="21"/>
      <c r="B36" s="22"/>
      <c r="C36" s="22"/>
      <c r="D36" s="22"/>
      <c r="E36" s="22"/>
      <c r="F36" s="22"/>
      <c r="G36" s="23"/>
      <c r="H36" s="23"/>
      <c r="I36" s="23"/>
      <c r="J36" s="23"/>
      <c r="K36" s="23"/>
    </row>
    <row r="37" spans="1:11" ht="15.75" hidden="1" customHeight="1">
      <c r="A37" s="23"/>
      <c r="B37" s="22"/>
      <c r="C37" s="22"/>
      <c r="D37" s="22"/>
      <c r="E37" s="22"/>
      <c r="F37" s="22"/>
      <c r="G37" s="23"/>
      <c r="H37" s="23"/>
      <c r="I37" s="23"/>
      <c r="J37" s="23"/>
      <c r="K37" s="23"/>
    </row>
    <row r="38" spans="1:11" ht="15.75" hidden="1" customHeight="1">
      <c r="A38" s="23"/>
      <c r="B38" s="23"/>
      <c r="C38" s="22"/>
      <c r="D38" s="22"/>
      <c r="E38" s="22"/>
      <c r="F38" s="22"/>
      <c r="G38" s="23"/>
      <c r="H38" s="23"/>
      <c r="I38" s="23"/>
      <c r="J38" s="23"/>
      <c r="K38" s="23"/>
    </row>
    <row r="39" spans="1:11" ht="15.75" hidden="1" customHeight="1">
      <c r="A39" s="23"/>
      <c r="B39" s="22"/>
      <c r="C39" s="22"/>
      <c r="D39" s="22"/>
      <c r="E39" s="22"/>
      <c r="F39" s="22"/>
      <c r="G39" s="23"/>
      <c r="H39" s="23"/>
      <c r="I39" s="23"/>
      <c r="J39" s="23"/>
      <c r="K39" s="23"/>
    </row>
    <row r="40" spans="1:11" ht="15.75" hidden="1" customHeight="1">
      <c r="A40" s="21"/>
      <c r="B40" s="22"/>
      <c r="C40" s="22"/>
      <c r="D40" s="22"/>
      <c r="E40" s="22"/>
      <c r="F40" s="22"/>
      <c r="G40" s="23"/>
      <c r="H40" s="23"/>
      <c r="I40" s="23"/>
      <c r="J40" s="23"/>
      <c r="K40" s="23"/>
    </row>
    <row r="41" spans="1:11" ht="15.75" hidden="1" customHeight="1">
      <c r="A41" s="21" t="s">
        <v>32</v>
      </c>
      <c r="B41" s="22"/>
      <c r="C41" s="22"/>
      <c r="D41" s="22"/>
      <c r="E41" s="22"/>
      <c r="F41" s="22"/>
      <c r="G41" s="23"/>
      <c r="H41" s="23"/>
      <c r="I41" s="23"/>
      <c r="J41" s="23"/>
      <c r="K41" s="23"/>
    </row>
    <row r="42" spans="1:11" ht="15.75" hidden="1" customHeight="1">
      <c r="A42" s="2" t="s">
        <v>4</v>
      </c>
      <c r="B42" s="2"/>
      <c r="C42" s="8"/>
      <c r="D42" s="8"/>
      <c r="E42" s="8"/>
      <c r="F42" s="8"/>
      <c r="G42" s="8"/>
      <c r="H42" s="8"/>
      <c r="I42" s="8"/>
      <c r="J42" s="8"/>
      <c r="K42" s="8"/>
    </row>
    <row r="43" spans="1:11" ht="15.75" hidden="1" customHeight="1">
      <c r="A43" s="2" t="s">
        <v>3</v>
      </c>
      <c r="B43" s="2" t="s">
        <v>7</v>
      </c>
      <c r="C43" s="8" t="s">
        <v>7</v>
      </c>
      <c r="D43" s="8" t="s">
        <v>7</v>
      </c>
      <c r="E43" s="8" t="s">
        <v>7</v>
      </c>
      <c r="F43" s="8" t="s">
        <v>7</v>
      </c>
      <c r="G43" s="8" t="s">
        <v>7</v>
      </c>
      <c r="H43" s="8" t="s">
        <v>7</v>
      </c>
      <c r="I43" s="8" t="s">
        <v>7</v>
      </c>
      <c r="J43" s="8" t="s">
        <v>7</v>
      </c>
      <c r="K43" s="8" t="s">
        <v>7</v>
      </c>
    </row>
    <row r="44" spans="1:11" ht="15.75" hidden="1" customHeight="1">
      <c r="A44" s="2" t="s">
        <v>5</v>
      </c>
      <c r="B44" s="2" t="s">
        <v>15</v>
      </c>
      <c r="C44" s="8" t="s">
        <v>8</v>
      </c>
      <c r="D44" s="8" t="s">
        <v>8</v>
      </c>
      <c r="E44" s="8" t="s">
        <v>8</v>
      </c>
      <c r="F44" s="8" t="s">
        <v>10</v>
      </c>
      <c r="G44" s="8" t="s">
        <v>8</v>
      </c>
      <c r="H44" s="8" t="s">
        <v>8</v>
      </c>
      <c r="I44" s="8" t="s">
        <v>8</v>
      </c>
      <c r="J44" s="8" t="s">
        <v>8</v>
      </c>
      <c r="K44" s="8" t="s">
        <v>8</v>
      </c>
    </row>
    <row r="45" spans="1:11" ht="15.75" hidden="1" customHeight="1">
      <c r="A45" s="3" t="s">
        <v>101</v>
      </c>
      <c r="B45" s="2" t="s">
        <v>98</v>
      </c>
      <c r="C45" s="9" t="s">
        <v>62</v>
      </c>
      <c r="D45" s="3" t="s">
        <v>29</v>
      </c>
      <c r="E45" s="3" t="s">
        <v>30</v>
      </c>
      <c r="F45" s="3" t="s">
        <v>28</v>
      </c>
      <c r="G45" s="8"/>
      <c r="H45" s="8"/>
      <c r="I45" s="8"/>
      <c r="J45" s="8"/>
      <c r="K45" s="8"/>
    </row>
    <row r="46" spans="1:11" ht="15.75" hidden="1" customHeight="1">
      <c r="A46" s="3" t="s">
        <v>102</v>
      </c>
      <c r="B46" s="2" t="s">
        <v>830</v>
      </c>
      <c r="C46" s="9" t="s">
        <v>62</v>
      </c>
      <c r="D46" s="3"/>
      <c r="E46" s="8"/>
      <c r="F46" s="3" t="s">
        <v>28</v>
      </c>
      <c r="G46" s="8"/>
      <c r="H46" s="8"/>
      <c r="I46" s="8"/>
      <c r="J46" s="8"/>
      <c r="K46" s="8"/>
    </row>
    <row r="47" spans="1:11" ht="15.75" hidden="1" customHeight="1">
      <c r="A47" s="3" t="s">
        <v>103</v>
      </c>
      <c r="B47" s="2" t="s">
        <v>99</v>
      </c>
      <c r="C47" s="9" t="s">
        <v>62</v>
      </c>
      <c r="D47" s="3" t="s">
        <v>29</v>
      </c>
      <c r="E47" s="3" t="s">
        <v>30</v>
      </c>
      <c r="F47" s="3" t="s">
        <v>28</v>
      </c>
      <c r="G47" s="8"/>
      <c r="H47" s="8"/>
      <c r="I47" s="9"/>
      <c r="J47" s="9"/>
      <c r="K47" s="9"/>
    </row>
    <row r="48" spans="1:11" ht="15.75" hidden="1" customHeight="1">
      <c r="A48" s="3" t="s">
        <v>104</v>
      </c>
      <c r="B48" s="2" t="s">
        <v>187</v>
      </c>
      <c r="C48" s="9" t="s">
        <v>62</v>
      </c>
      <c r="D48" s="3" t="s">
        <v>29</v>
      </c>
      <c r="E48" s="3" t="s">
        <v>30</v>
      </c>
      <c r="F48" s="3" t="s">
        <v>28</v>
      </c>
      <c r="G48" s="8"/>
      <c r="H48" s="8"/>
      <c r="I48" s="9"/>
      <c r="J48" s="9"/>
      <c r="K48" s="9"/>
    </row>
    <row r="49" spans="1:11" ht="15.75" hidden="1" customHeight="1">
      <c r="A49" s="3" t="s">
        <v>105</v>
      </c>
      <c r="B49" s="2" t="s">
        <v>192</v>
      </c>
      <c r="C49" s="9" t="s">
        <v>62</v>
      </c>
      <c r="D49" s="3" t="s">
        <v>29</v>
      </c>
      <c r="E49" s="8"/>
      <c r="F49" s="3" t="s">
        <v>28</v>
      </c>
      <c r="G49" s="8"/>
      <c r="H49" s="8"/>
      <c r="I49" s="8"/>
      <c r="J49" s="8"/>
      <c r="K49" s="8"/>
    </row>
    <row r="50" spans="1:11" ht="15.75" hidden="1" customHeight="1">
      <c r="A50" s="3" t="s">
        <v>106</v>
      </c>
      <c r="B50" s="2" t="s">
        <v>191</v>
      </c>
      <c r="C50" s="9" t="s">
        <v>62</v>
      </c>
      <c r="D50" s="3" t="s">
        <v>29</v>
      </c>
      <c r="E50" s="3" t="s">
        <v>30</v>
      </c>
      <c r="F50" s="3" t="s">
        <v>28</v>
      </c>
      <c r="G50" s="8"/>
      <c r="H50" s="8"/>
      <c r="I50" s="8"/>
      <c r="J50" s="8"/>
      <c r="K50" s="8"/>
    </row>
    <row r="51" spans="1:11" ht="15.75" hidden="1" customHeight="1">
      <c r="A51" s="3" t="s">
        <v>1536</v>
      </c>
      <c r="B51" s="2" t="s">
        <v>100</v>
      </c>
      <c r="C51" s="9" t="s">
        <v>62</v>
      </c>
      <c r="D51" s="3"/>
      <c r="E51" s="8"/>
      <c r="F51" s="3" t="s">
        <v>28</v>
      </c>
      <c r="G51" s="8"/>
      <c r="H51" s="8"/>
      <c r="I51" s="8"/>
      <c r="J51" s="8"/>
      <c r="K51" s="8"/>
    </row>
    <row r="52" spans="1:11" ht="15.75" hidden="1" customHeight="1">
      <c r="A52" s="3" t="s">
        <v>70</v>
      </c>
      <c r="B52" s="2" t="s">
        <v>67</v>
      </c>
      <c r="C52" s="9" t="s">
        <v>62</v>
      </c>
      <c r="D52" s="3"/>
      <c r="E52" s="8"/>
      <c r="F52" s="3" t="s">
        <v>28</v>
      </c>
      <c r="G52" s="8"/>
      <c r="H52" s="8"/>
      <c r="I52" s="8"/>
      <c r="J52" s="8"/>
      <c r="K52" s="8"/>
    </row>
    <row r="53" spans="1:11" ht="15" hidden="1">
      <c r="A53" s="3" t="s">
        <v>14</v>
      </c>
      <c r="B53" s="2" t="s">
        <v>65</v>
      </c>
      <c r="C53" s="9" t="s">
        <v>62</v>
      </c>
      <c r="D53" s="3" t="s">
        <v>29</v>
      </c>
      <c r="E53" s="3" t="s">
        <v>30</v>
      </c>
      <c r="F53" s="3" t="s">
        <v>28</v>
      </c>
      <c r="G53" s="8"/>
      <c r="H53" s="8"/>
      <c r="I53" s="9"/>
      <c r="J53" s="9"/>
      <c r="K53" s="9"/>
    </row>
    <row r="54" spans="1:11" ht="15.75" hidden="1" customHeight="1">
      <c r="A54" s="3" t="s">
        <v>467</v>
      </c>
      <c r="B54" s="2" t="s">
        <v>468</v>
      </c>
      <c r="C54" s="9" t="s">
        <v>62</v>
      </c>
      <c r="D54" s="3"/>
      <c r="E54" s="3"/>
      <c r="F54" s="3" t="s">
        <v>28</v>
      </c>
      <c r="G54" s="8"/>
      <c r="H54" s="8"/>
      <c r="I54" s="9"/>
      <c r="J54" s="9"/>
      <c r="K54" s="9"/>
    </row>
    <row r="55" spans="1:11" ht="15.75" hidden="1" customHeight="1">
      <c r="A55" s="3" t="s">
        <v>829</v>
      </c>
      <c r="B55" s="2" t="s">
        <v>828</v>
      </c>
      <c r="C55" s="9" t="s">
        <v>62</v>
      </c>
      <c r="D55" s="3"/>
      <c r="E55" s="8"/>
      <c r="F55" s="3" t="s">
        <v>28</v>
      </c>
      <c r="G55" s="8"/>
      <c r="H55" s="8"/>
      <c r="I55" s="8"/>
      <c r="J55" s="8"/>
      <c r="K55" s="8"/>
    </row>
    <row r="56" spans="1:11" ht="15.75" hidden="1" customHeight="1">
      <c r="A56" s="3" t="s">
        <v>466</v>
      </c>
      <c r="B56" s="2" t="s">
        <v>465</v>
      </c>
      <c r="C56" s="9" t="s">
        <v>62</v>
      </c>
      <c r="D56" s="2"/>
      <c r="E56" s="2"/>
      <c r="F56" s="3" t="s">
        <v>28</v>
      </c>
      <c r="G56" s="8"/>
      <c r="H56" s="8"/>
      <c r="I56" s="8"/>
      <c r="J56" s="8"/>
      <c r="K56" s="8"/>
    </row>
    <row r="57" spans="1:11" ht="15.75" hidden="1" customHeight="1">
      <c r="A57" s="3" t="s">
        <v>107</v>
      </c>
      <c r="B57" s="2" t="s">
        <v>469</v>
      </c>
      <c r="C57" s="9" t="s">
        <v>62</v>
      </c>
      <c r="D57" s="3" t="s">
        <v>29</v>
      </c>
      <c r="E57" s="3" t="s">
        <v>30</v>
      </c>
      <c r="F57" s="3" t="s">
        <v>28</v>
      </c>
      <c r="G57" s="9"/>
      <c r="H57" s="9"/>
      <c r="I57" s="8"/>
      <c r="J57" s="9"/>
      <c r="K57" s="8"/>
    </row>
    <row r="58" spans="1:11" ht="15.75" hidden="1" customHeight="1">
      <c r="A58" s="3" t="s">
        <v>58</v>
      </c>
      <c r="B58" s="2" t="s">
        <v>57</v>
      </c>
      <c r="C58" s="9" t="s">
        <v>62</v>
      </c>
      <c r="D58" s="3" t="s">
        <v>29</v>
      </c>
      <c r="E58" s="3" t="s">
        <v>30</v>
      </c>
      <c r="F58" s="3" t="s">
        <v>28</v>
      </c>
      <c r="G58" s="9"/>
      <c r="H58" s="9"/>
      <c r="I58" s="8"/>
      <c r="J58" s="9"/>
      <c r="K58" s="8"/>
    </row>
    <row r="59" spans="1:11" ht="15.75" hidden="1" customHeight="1">
      <c r="A59" s="3" t="s">
        <v>1426</v>
      </c>
      <c r="B59" s="638" t="s">
        <v>1422</v>
      </c>
      <c r="C59" s="9" t="s">
        <v>62</v>
      </c>
      <c r="D59" s="3"/>
      <c r="E59" s="3"/>
      <c r="F59" s="3" t="s">
        <v>28</v>
      </c>
      <c r="G59" s="9"/>
      <c r="H59" s="9"/>
      <c r="I59" s="8"/>
      <c r="J59" s="9"/>
      <c r="K59" s="8"/>
    </row>
    <row r="60" spans="1:11" ht="15.75" hidden="1" customHeight="1">
      <c r="A60" s="3" t="s">
        <v>1427</v>
      </c>
      <c r="B60" s="638" t="s">
        <v>1421</v>
      </c>
      <c r="C60" s="9" t="s">
        <v>62</v>
      </c>
      <c r="D60" s="3"/>
      <c r="E60" s="3"/>
      <c r="F60" s="3" t="s">
        <v>28</v>
      </c>
      <c r="G60" s="9"/>
      <c r="H60" s="9"/>
      <c r="I60" s="8"/>
      <c r="J60" s="9"/>
      <c r="K60" s="8"/>
    </row>
    <row r="61" spans="1:11" ht="15.75" hidden="1" customHeight="1">
      <c r="A61" s="3" t="s">
        <v>1428</v>
      </c>
      <c r="B61" s="638" t="s">
        <v>1423</v>
      </c>
      <c r="C61" s="9" t="s">
        <v>62</v>
      </c>
      <c r="D61" s="3"/>
      <c r="E61" s="3"/>
      <c r="F61" s="3" t="s">
        <v>28</v>
      </c>
      <c r="G61" s="9"/>
      <c r="H61" s="9"/>
      <c r="I61" s="8"/>
      <c r="J61" s="9"/>
      <c r="K61" s="8"/>
    </row>
    <row r="62" spans="1:11" ht="15.75" hidden="1" customHeight="1">
      <c r="A62" s="3" t="s">
        <v>1429</v>
      </c>
      <c r="B62" s="638" t="s">
        <v>1424</v>
      </c>
      <c r="C62" s="9" t="s">
        <v>62</v>
      </c>
      <c r="D62" s="3"/>
      <c r="E62" s="3"/>
      <c r="F62" s="3" t="s">
        <v>28</v>
      </c>
      <c r="G62" s="9"/>
      <c r="H62" s="9"/>
      <c r="I62" s="8"/>
      <c r="J62" s="9"/>
      <c r="K62" s="8"/>
    </row>
    <row r="63" spans="1:11" ht="15.75" hidden="1" customHeight="1">
      <c r="A63" s="3" t="s">
        <v>1430</v>
      </c>
      <c r="B63" s="638" t="s">
        <v>1425</v>
      </c>
      <c r="C63" s="9" t="s">
        <v>62</v>
      </c>
      <c r="D63" s="3"/>
      <c r="E63" s="3"/>
      <c r="F63" s="3" t="s">
        <v>28</v>
      </c>
      <c r="G63" s="9"/>
      <c r="H63" s="9"/>
      <c r="I63" s="8"/>
      <c r="J63" s="9"/>
      <c r="K63" s="8"/>
    </row>
    <row r="64" spans="1:11" ht="15.75" customHeight="1">
      <c r="A64" s="7" t="s">
        <v>6</v>
      </c>
    </row>
    <row r="65" spans="1:11" ht="15.75" customHeight="1">
      <c r="A65" s="10" t="s">
        <v>25</v>
      </c>
      <c r="B65" s="11"/>
      <c r="C65" s="11"/>
      <c r="D65" s="11"/>
      <c r="E65" s="11"/>
      <c r="F65" s="11"/>
      <c r="G65" s="24"/>
      <c r="H65" s="24"/>
      <c r="I65" s="24"/>
      <c r="J65" s="24"/>
      <c r="K65" s="24"/>
    </row>
    <row r="66" spans="1:11" ht="15.75" customHeight="1">
      <c r="A66" s="10" t="s">
        <v>16</v>
      </c>
      <c r="B66" s="11" t="s">
        <v>63</v>
      </c>
      <c r="C66" s="11" t="s">
        <v>64</v>
      </c>
      <c r="D66" s="11"/>
      <c r="E66" s="11" t="s">
        <v>26</v>
      </c>
      <c r="F66" s="11" t="s">
        <v>27</v>
      </c>
      <c r="G66" s="11" t="s">
        <v>35</v>
      </c>
      <c r="H66" s="11" t="s">
        <v>47</v>
      </c>
      <c r="I66" s="11" t="s">
        <v>52</v>
      </c>
      <c r="J66" s="11" t="s">
        <v>53</v>
      </c>
      <c r="K66" s="11" t="s">
        <v>55</v>
      </c>
    </row>
    <row r="67" spans="1:11" ht="15.75" customHeight="1">
      <c r="A67" s="10" t="s">
        <v>0</v>
      </c>
      <c r="B67" s="11"/>
      <c r="C67" s="11"/>
      <c r="D67" s="11"/>
      <c r="E67" s="11"/>
      <c r="F67" s="11"/>
      <c r="G67" s="24"/>
      <c r="H67" s="24"/>
      <c r="I67" s="24"/>
      <c r="J67" s="24"/>
      <c r="K67" s="24"/>
    </row>
    <row r="77" spans="1:11" ht="15.75" customHeight="1">
      <c r="B77" s="7"/>
      <c r="C77" s="7"/>
      <c r="D77" s="7"/>
      <c r="E77" s="7"/>
      <c r="F77" s="7"/>
    </row>
    <row r="78" spans="1:11" ht="15.75" customHeight="1">
      <c r="B78" s="7"/>
      <c r="C78" s="7"/>
      <c r="D78" s="7"/>
      <c r="E78" s="7"/>
      <c r="F78" s="7"/>
    </row>
    <row r="79" spans="1:11" ht="15.75" customHeight="1">
      <c r="B79" s="7"/>
      <c r="C79" s="7"/>
      <c r="D79" s="7"/>
      <c r="E79" s="7"/>
      <c r="F79" s="7"/>
    </row>
    <row r="80" spans="1:11" ht="15.75" customHeight="1">
      <c r="B80" s="7"/>
      <c r="C80" s="7"/>
      <c r="D80" s="7"/>
      <c r="E80" s="7"/>
      <c r="F80" s="7"/>
    </row>
    <row r="81" spans="2:6" ht="15.75" customHeight="1">
      <c r="B81" s="7"/>
      <c r="C81" s="7"/>
      <c r="D81" s="7"/>
      <c r="E81" s="7"/>
      <c r="F81" s="7"/>
    </row>
  </sheetData>
  <mergeCells count="8">
    <mergeCell ref="G1:H1"/>
    <mergeCell ref="I1:J1"/>
    <mergeCell ref="A1:A2"/>
    <mergeCell ref="B1:B2"/>
    <mergeCell ref="C1:C2"/>
    <mergeCell ref="D1:D2"/>
    <mergeCell ref="E1:E2"/>
    <mergeCell ref="F1:F2"/>
  </mergeCells>
  <dataValidations count="5">
    <dataValidation operator="greaterThanOrEqual" allowBlank="1" showErrorMessage="1" errorTitle="Invalid Data Type" error="Please enter the value which is greather than 0" sqref="F1 F3:F63 F65:F1048576" xr:uid="{00000000-0002-0000-0200-000000000000}"/>
    <dataValidation type="list" allowBlank="1" showInputMessage="1" showErrorMessage="1" sqref="B1:B1048576" xr:uid="{00000000-0002-0000-0200-000001000000}">
      <formula1>product</formula1>
    </dataValidation>
    <dataValidation type="list" allowBlank="1" showInputMessage="1" showErrorMessage="1" sqref="G2:G63 G65:G1048576" xr:uid="{00000000-0002-0000-0200-000002000000}">
      <formula1>$G$3:$G$5</formula1>
    </dataValidation>
    <dataValidation type="list" allowBlank="1" showInputMessage="1" showErrorMessage="1" sqref="I1:I63 I65:I1048576" xr:uid="{00000000-0002-0000-0200-000003000000}">
      <formula1>$I$3:$I$6</formula1>
    </dataValidation>
    <dataValidation type="list" allowBlank="1" showInputMessage="1" showErrorMessage="1" sqref="H1:H63 H65:H1048576" xr:uid="{00000000-0002-0000-0200-000004000000}">
      <formula1>processCategory</formula1>
    </dataValidation>
  </dataValidations>
  <hyperlinks>
    <hyperlink ref="E45" r:id="rId1" location="includesConfigItem=http://www.inmindcomputing.com/application/products/products-schema.owl#partPartName//" xr:uid="{00000000-0004-0000-0200-000000000000}"/>
    <hyperlink ref="D45" r:id="rId2" location="includesConfigItem=http://www.inmindcomputing.com/application/products/products-schema.owl#partPartNumber//" xr:uid="{00000000-0004-0000-0200-000001000000}"/>
    <hyperlink ref="A45" r:id="rId3" location="EMCSAssembly//" xr:uid="{00000000-0004-0000-0200-000002000000}"/>
    <hyperlink ref="A47" r:id="rId4" location="EMCSPlasticMolding//" xr:uid="{00000000-0004-0000-0200-000003000000}"/>
    <hyperlink ref="A58" r:id="rId5" location="Subcon//" xr:uid="{00000000-0004-0000-0200-000004000000}"/>
    <hyperlink ref="C45" r:id="rId6" location="businessTypeShortText//" display="http://www.inmindcomputing.com/platform/platform-schema.owl#businessTypeShortText//" xr:uid="{00000000-0004-0000-0200-000005000000}"/>
    <hyperlink ref="C47" r:id="rId7" location="businessTypeShortText//" display="http://www.inmindcomputing.com/platform/platform-schema.owl#businessTypeShortText//" xr:uid="{00000000-0004-0000-0200-000006000000}"/>
    <hyperlink ref="F45" r:id="rId8" location="includesItemHeaderPriceItem=http://www.inmindcomputing.com/application/application-schema.owl#itemHeaderQuantity//" xr:uid="{00000000-0004-0000-0200-000007000000}"/>
    <hyperlink ref="D58" r:id="rId9" location="includesConfigItem=http://www.inmindcomputing.com/application/products/products-schema.owl#partPartNumber//" xr:uid="{00000000-0004-0000-0200-00000E000000}"/>
    <hyperlink ref="A48" r:id="rId10" location="EMCSMetalPart//" xr:uid="{00000000-0004-0000-0200-000010000000}"/>
    <hyperlink ref="C48" r:id="rId11" location="businessTypeShortText//" display="http://www.inmindcomputing.com/platform/platform-schema.owl#businessTypeShortText//" xr:uid="{00000000-0004-0000-0200-000011000000}"/>
    <hyperlink ref="A46" r:id="rId12" location="EMCSAssemblyProcess//" xr:uid="{00000000-0004-0000-0200-000015000000}"/>
    <hyperlink ref="A49" r:id="rId13" location="PlatingProcess//" xr:uid="{00000000-0004-0000-0200-000016000000}"/>
    <hyperlink ref="C49" r:id="rId14" location="businessTypeShortText//" display="http://www.inmindcomputing.com/platform/platform-schema.owl#businessTypeShortText//" xr:uid="{00000000-0004-0000-0200-000017000000}"/>
    <hyperlink ref="D49" r:id="rId15" location="includesConfigItem=http://www.inmindcomputing.com/application/products/products-schema.owl#partPartNumber//" xr:uid="{00000000-0004-0000-0200-000018000000}"/>
    <hyperlink ref="A50" r:id="rId16" location="PlatingArea//" xr:uid="{00000000-0004-0000-0200-000019000000}"/>
    <hyperlink ref="C50" r:id="rId17" location="businessTypeShortText//" display="http://www.inmindcomputing.com/platform/platform-schema.owl#businessTypeShortText//" xr:uid="{00000000-0004-0000-0200-00001A000000}"/>
    <hyperlink ref="E50" r:id="rId18" location="includesConfigItem=http://www.inmindcomputing.com/application/products/products-schema.owl#partPartName//" xr:uid="{00000000-0004-0000-0200-00001B000000}"/>
    <hyperlink ref="A51" r:id="rId19" location="EMCSSkivingProcess//" xr:uid="{00000000-0004-0000-0200-00001C000000}"/>
    <hyperlink ref="C52" r:id="rId20" location="businessTypeShortText//" display="http://www.inmindcomputing.com/platform/platform-schema.owl#businessTypeShortText//" xr:uid="{00000000-0004-0000-0200-00001D000000}"/>
    <hyperlink ref="A52" r:id="rId21" location="Packaging//" xr:uid="{00000000-0004-0000-0200-00001E000000}"/>
    <hyperlink ref="A53" r:id="rId22" location="PurchasedPartSubMaterial//" xr:uid="{00000000-0004-0000-0200-00001F000000}"/>
    <hyperlink ref="C53" r:id="rId23" location="businessTypeShortText//" display="http://www.inmindcomputing.com/platform/platform-schema.owl#businessTypeShortText//" xr:uid="{00000000-0004-0000-0200-000020000000}"/>
    <hyperlink ref="C54" r:id="rId24" location="businessTypeShortText//" display="http://www.inmindcomputing.com/platform/platform-schema.owl#businessTypeShortText//" xr:uid="{00000000-0004-0000-0200-000024000000}"/>
    <hyperlink ref="A54" r:id="rId25" location="EMCSFinishing//" xr:uid="{00000000-0004-0000-0200-000025000000}"/>
    <hyperlink ref="A56" r:id="rId26" location="EMCSStampingProcess//" xr:uid="{00000000-0004-0000-0200-000028000000}"/>
    <hyperlink ref="C56" r:id="rId27" location="businessTypeShortText//" display="http://www.inmindcomputing.com/platform/platform-schema.owl#businessTypeShortText//" xr:uid="{00000000-0004-0000-0200-000029000000}"/>
    <hyperlink ref="C46" r:id="rId28" location="businessTypeShortText//" display="http://www.inmindcomputing.com/platform/platform-schema.owl#businessTypeShortText//" xr:uid="{00000000-0004-0000-0200-00002A000000}"/>
    <hyperlink ref="C51" r:id="rId29" location="businessTypeShortText//" display="http://www.inmindcomputing.com/platform/platform-schema.owl#businessTypeShortText//" xr:uid="{00000000-0004-0000-0200-00002B000000}"/>
    <hyperlink ref="A57" r:id="rId30" location="EMCSInspection//" xr:uid="{00000000-0004-0000-0200-00002C000000}"/>
    <hyperlink ref="C57" r:id="rId31" location="businessTypeShortText//" display="http://www.inmindcomputing.com/platform/platform-schema.owl#businessTypeShortText//" xr:uid="{00000000-0004-0000-0200-00002F000000}"/>
    <hyperlink ref="D57" r:id="rId32" location="includesConfigItem=http://www.inmindcomputing.com/application/products/products-schema.owl#partPartNumber//" xr:uid="{00000000-0004-0000-0200-000030000000}"/>
    <hyperlink ref="C55" r:id="rId33" location="businessTypeShortText//" display="http://www.inmindcomputing.com/platform/platform-schema.owl#businessTypeShortText//" xr:uid="{E606C09F-38E2-4298-BC0E-E6996DC9015D}"/>
    <hyperlink ref="A55" r:id="rId34" location="EMCSSubProcess//" xr:uid="{9AB31CC3-EAEE-4A09-9D37-E424D4B6C532}"/>
    <hyperlink ref="C58" r:id="rId35" location="businessTypeShortText//" display="http://www.inmindcomputing.com/platform/platform-schema.owl#businessTypeShortText//" xr:uid="{CAEDEE8E-A914-431A-B23E-0DA5EF68E961}"/>
    <hyperlink ref="C60:C63" r:id="rId36" location="businessTypeShortText//" display="http://www.inmindcomputing.com/platform/platform-schema.owl#businessTypeShortText//" xr:uid="{2AF3713C-289B-4E03-B116-651B8A51485C}"/>
    <hyperlink ref="C59" r:id="rId37" location="businessTypeShortText//" display="http://www.inmindcomputing.com/platform/platform-schema.owl#businessTypeShortText//" xr:uid="{35F9D011-1205-44C7-B5FD-BC965AAAE9E2}"/>
    <hyperlink ref="A59" r:id="rId38" location="EMCSPottingMaterial//" xr:uid="{41CE95D7-E2F9-4D15-8097-3A87C928C4B9}"/>
    <hyperlink ref="A60" r:id="rId39" location="EMCSPurchaseItem//" xr:uid="{5B541162-C81D-4912-BAA2-94D185807AF8}"/>
    <hyperlink ref="A61" r:id="rId40" location="EMCSAutomation//" xr:uid="{7E2BE7EE-99A3-49A5-8E9A-6F7834A0C929}"/>
    <hyperlink ref="A62" r:id="rId41" location="EMCSElectricalAutomationPart//" xr:uid="{09FE7076-D3E0-4544-B7F2-37D00FF84A57}"/>
    <hyperlink ref="A63" r:id="rId42" location="EMCSMechanicalAutomationPart//" xr:uid="{683EFDB2-4363-4FCE-BE15-239B64CA4A2D}"/>
  </hyperlinks>
  <pageMargins left="0.7" right="0.7" top="0.75" bottom="0.75" header="0.3" footer="0.3"/>
  <pageSetup paperSize="9" orientation="portrait" horizontalDpi="300" verticalDpi="300" r:id="rId4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4"/>
  <sheetViews>
    <sheetView workbookViewId="0"/>
  </sheetViews>
  <sheetFormatPr defaultRowHeight="15"/>
  <cols>
    <col min="1" max="1" width="32.5703125" style="58" customWidth="1"/>
    <col min="2" max="2" width="17.85546875" style="58" customWidth="1"/>
    <col min="3" max="3" width="3.5703125" style="58" customWidth="1"/>
    <col min="4" max="4" width="32.5703125" style="73" customWidth="1"/>
    <col min="5" max="5" width="17.85546875" style="73" customWidth="1"/>
    <col min="6" max="256" width="9.140625" style="55"/>
    <col min="257" max="257" width="32.5703125" style="55" customWidth="1"/>
    <col min="258" max="258" width="17.85546875" style="55" customWidth="1"/>
    <col min="259" max="259" width="3.5703125" style="55" customWidth="1"/>
    <col min="260" max="260" width="32.5703125" style="55" customWidth="1"/>
    <col min="261" max="261" width="17.85546875" style="55" customWidth="1"/>
    <col min="262" max="512" width="9.140625" style="55"/>
    <col min="513" max="513" width="32.5703125" style="55" customWidth="1"/>
    <col min="514" max="514" width="17.85546875" style="55" customWidth="1"/>
    <col min="515" max="515" width="3.5703125" style="55" customWidth="1"/>
    <col min="516" max="516" width="32.5703125" style="55" customWidth="1"/>
    <col min="517" max="517" width="17.85546875" style="55" customWidth="1"/>
    <col min="518" max="768" width="9.140625" style="55"/>
    <col min="769" max="769" width="32.5703125" style="55" customWidth="1"/>
    <col min="770" max="770" width="17.85546875" style="55" customWidth="1"/>
    <col min="771" max="771" width="3.5703125" style="55" customWidth="1"/>
    <col min="772" max="772" width="32.5703125" style="55" customWidth="1"/>
    <col min="773" max="773" width="17.85546875" style="55" customWidth="1"/>
    <col min="774" max="1024" width="9.140625" style="55"/>
    <col min="1025" max="1025" width="32.5703125" style="55" customWidth="1"/>
    <col min="1026" max="1026" width="17.85546875" style="55" customWidth="1"/>
    <col min="1027" max="1027" width="3.5703125" style="55" customWidth="1"/>
    <col min="1028" max="1028" width="32.5703125" style="55" customWidth="1"/>
    <col min="1029" max="1029" width="17.85546875" style="55" customWidth="1"/>
    <col min="1030" max="1280" width="9.140625" style="55"/>
    <col min="1281" max="1281" width="32.5703125" style="55" customWidth="1"/>
    <col min="1282" max="1282" width="17.85546875" style="55" customWidth="1"/>
    <col min="1283" max="1283" width="3.5703125" style="55" customWidth="1"/>
    <col min="1284" max="1284" width="32.5703125" style="55" customWidth="1"/>
    <col min="1285" max="1285" width="17.85546875" style="55" customWidth="1"/>
    <col min="1286" max="1536" width="9.140625" style="55"/>
    <col min="1537" max="1537" width="32.5703125" style="55" customWidth="1"/>
    <col min="1538" max="1538" width="17.85546875" style="55" customWidth="1"/>
    <col min="1539" max="1539" width="3.5703125" style="55" customWidth="1"/>
    <col min="1540" max="1540" width="32.5703125" style="55" customWidth="1"/>
    <col min="1541" max="1541" width="17.85546875" style="55" customWidth="1"/>
    <col min="1542" max="1792" width="9.140625" style="55"/>
    <col min="1793" max="1793" width="32.5703125" style="55" customWidth="1"/>
    <col min="1794" max="1794" width="17.85546875" style="55" customWidth="1"/>
    <col min="1795" max="1795" width="3.5703125" style="55" customWidth="1"/>
    <col min="1796" max="1796" width="32.5703125" style="55" customWidth="1"/>
    <col min="1797" max="1797" width="17.85546875" style="55" customWidth="1"/>
    <col min="1798" max="2048" width="9.140625" style="55"/>
    <col min="2049" max="2049" width="32.5703125" style="55" customWidth="1"/>
    <col min="2050" max="2050" width="17.85546875" style="55" customWidth="1"/>
    <col min="2051" max="2051" width="3.5703125" style="55" customWidth="1"/>
    <col min="2052" max="2052" width="32.5703125" style="55" customWidth="1"/>
    <col min="2053" max="2053" width="17.85546875" style="55" customWidth="1"/>
    <col min="2054" max="2304" width="9.140625" style="55"/>
    <col min="2305" max="2305" width="32.5703125" style="55" customWidth="1"/>
    <col min="2306" max="2306" width="17.85546875" style="55" customWidth="1"/>
    <col min="2307" max="2307" width="3.5703125" style="55" customWidth="1"/>
    <col min="2308" max="2308" width="32.5703125" style="55" customWidth="1"/>
    <col min="2309" max="2309" width="17.85546875" style="55" customWidth="1"/>
    <col min="2310" max="2560" width="9.140625" style="55"/>
    <col min="2561" max="2561" width="32.5703125" style="55" customWidth="1"/>
    <col min="2562" max="2562" width="17.85546875" style="55" customWidth="1"/>
    <col min="2563" max="2563" width="3.5703125" style="55" customWidth="1"/>
    <col min="2564" max="2564" width="32.5703125" style="55" customWidth="1"/>
    <col min="2565" max="2565" width="17.85546875" style="55" customWidth="1"/>
    <col min="2566" max="2816" width="9.140625" style="55"/>
    <col min="2817" max="2817" width="32.5703125" style="55" customWidth="1"/>
    <col min="2818" max="2818" width="17.85546875" style="55" customWidth="1"/>
    <col min="2819" max="2819" width="3.5703125" style="55" customWidth="1"/>
    <col min="2820" max="2820" width="32.5703125" style="55" customWidth="1"/>
    <col min="2821" max="2821" width="17.85546875" style="55" customWidth="1"/>
    <col min="2822" max="3072" width="9.140625" style="55"/>
    <col min="3073" max="3073" width="32.5703125" style="55" customWidth="1"/>
    <col min="3074" max="3074" width="17.85546875" style="55" customWidth="1"/>
    <col min="3075" max="3075" width="3.5703125" style="55" customWidth="1"/>
    <col min="3076" max="3076" width="32.5703125" style="55" customWidth="1"/>
    <col min="3077" max="3077" width="17.85546875" style="55" customWidth="1"/>
    <col min="3078" max="3328" width="9.140625" style="55"/>
    <col min="3329" max="3329" width="32.5703125" style="55" customWidth="1"/>
    <col min="3330" max="3330" width="17.85546875" style="55" customWidth="1"/>
    <col min="3331" max="3331" width="3.5703125" style="55" customWidth="1"/>
    <col min="3332" max="3332" width="32.5703125" style="55" customWidth="1"/>
    <col min="3333" max="3333" width="17.85546875" style="55" customWidth="1"/>
    <col min="3334" max="3584" width="9.140625" style="55"/>
    <col min="3585" max="3585" width="32.5703125" style="55" customWidth="1"/>
    <col min="3586" max="3586" width="17.85546875" style="55" customWidth="1"/>
    <col min="3587" max="3587" width="3.5703125" style="55" customWidth="1"/>
    <col min="3588" max="3588" width="32.5703125" style="55" customWidth="1"/>
    <col min="3589" max="3589" width="17.85546875" style="55" customWidth="1"/>
    <col min="3590" max="3840" width="9.140625" style="55"/>
    <col min="3841" max="3841" width="32.5703125" style="55" customWidth="1"/>
    <col min="3842" max="3842" width="17.85546875" style="55" customWidth="1"/>
    <col min="3843" max="3843" width="3.5703125" style="55" customWidth="1"/>
    <col min="3844" max="3844" width="32.5703125" style="55" customWidth="1"/>
    <col min="3845" max="3845" width="17.85546875" style="55" customWidth="1"/>
    <col min="3846" max="4096" width="9.140625" style="55"/>
    <col min="4097" max="4097" width="32.5703125" style="55" customWidth="1"/>
    <col min="4098" max="4098" width="17.85546875" style="55" customWidth="1"/>
    <col min="4099" max="4099" width="3.5703125" style="55" customWidth="1"/>
    <col min="4100" max="4100" width="32.5703125" style="55" customWidth="1"/>
    <col min="4101" max="4101" width="17.85546875" style="55" customWidth="1"/>
    <col min="4102" max="4352" width="9.140625" style="55"/>
    <col min="4353" max="4353" width="32.5703125" style="55" customWidth="1"/>
    <col min="4354" max="4354" width="17.85546875" style="55" customWidth="1"/>
    <col min="4355" max="4355" width="3.5703125" style="55" customWidth="1"/>
    <col min="4356" max="4356" width="32.5703125" style="55" customWidth="1"/>
    <col min="4357" max="4357" width="17.85546875" style="55" customWidth="1"/>
    <col min="4358" max="4608" width="9.140625" style="55"/>
    <col min="4609" max="4609" width="32.5703125" style="55" customWidth="1"/>
    <col min="4610" max="4610" width="17.85546875" style="55" customWidth="1"/>
    <col min="4611" max="4611" width="3.5703125" style="55" customWidth="1"/>
    <col min="4612" max="4612" width="32.5703125" style="55" customWidth="1"/>
    <col min="4613" max="4613" width="17.85546875" style="55" customWidth="1"/>
    <col min="4614" max="4864" width="9.140625" style="55"/>
    <col min="4865" max="4865" width="32.5703125" style="55" customWidth="1"/>
    <col min="4866" max="4866" width="17.85546875" style="55" customWidth="1"/>
    <col min="4867" max="4867" width="3.5703125" style="55" customWidth="1"/>
    <col min="4868" max="4868" width="32.5703125" style="55" customWidth="1"/>
    <col min="4869" max="4869" width="17.85546875" style="55" customWidth="1"/>
    <col min="4870" max="5120" width="9.140625" style="55"/>
    <col min="5121" max="5121" width="32.5703125" style="55" customWidth="1"/>
    <col min="5122" max="5122" width="17.85546875" style="55" customWidth="1"/>
    <col min="5123" max="5123" width="3.5703125" style="55" customWidth="1"/>
    <col min="5124" max="5124" width="32.5703125" style="55" customWidth="1"/>
    <col min="5125" max="5125" width="17.85546875" style="55" customWidth="1"/>
    <col min="5126" max="5376" width="9.140625" style="55"/>
    <col min="5377" max="5377" width="32.5703125" style="55" customWidth="1"/>
    <col min="5378" max="5378" width="17.85546875" style="55" customWidth="1"/>
    <col min="5379" max="5379" width="3.5703125" style="55" customWidth="1"/>
    <col min="5380" max="5380" width="32.5703125" style="55" customWidth="1"/>
    <col min="5381" max="5381" width="17.85546875" style="55" customWidth="1"/>
    <col min="5382" max="5632" width="9.140625" style="55"/>
    <col min="5633" max="5633" width="32.5703125" style="55" customWidth="1"/>
    <col min="5634" max="5634" width="17.85546875" style="55" customWidth="1"/>
    <col min="5635" max="5635" width="3.5703125" style="55" customWidth="1"/>
    <col min="5636" max="5636" width="32.5703125" style="55" customWidth="1"/>
    <col min="5637" max="5637" width="17.85546875" style="55" customWidth="1"/>
    <col min="5638" max="5888" width="9.140625" style="55"/>
    <col min="5889" max="5889" width="32.5703125" style="55" customWidth="1"/>
    <col min="5890" max="5890" width="17.85546875" style="55" customWidth="1"/>
    <col min="5891" max="5891" width="3.5703125" style="55" customWidth="1"/>
    <col min="5892" max="5892" width="32.5703125" style="55" customWidth="1"/>
    <col min="5893" max="5893" width="17.85546875" style="55" customWidth="1"/>
    <col min="5894" max="6144" width="9.140625" style="55"/>
    <col min="6145" max="6145" width="32.5703125" style="55" customWidth="1"/>
    <col min="6146" max="6146" width="17.85546875" style="55" customWidth="1"/>
    <col min="6147" max="6147" width="3.5703125" style="55" customWidth="1"/>
    <col min="6148" max="6148" width="32.5703125" style="55" customWidth="1"/>
    <col min="6149" max="6149" width="17.85546875" style="55" customWidth="1"/>
    <col min="6150" max="6400" width="9.140625" style="55"/>
    <col min="6401" max="6401" width="32.5703125" style="55" customWidth="1"/>
    <col min="6402" max="6402" width="17.85546875" style="55" customWidth="1"/>
    <col min="6403" max="6403" width="3.5703125" style="55" customWidth="1"/>
    <col min="6404" max="6404" width="32.5703125" style="55" customWidth="1"/>
    <col min="6405" max="6405" width="17.85546875" style="55" customWidth="1"/>
    <col min="6406" max="6656" width="9.140625" style="55"/>
    <col min="6657" max="6657" width="32.5703125" style="55" customWidth="1"/>
    <col min="6658" max="6658" width="17.85546875" style="55" customWidth="1"/>
    <col min="6659" max="6659" width="3.5703125" style="55" customWidth="1"/>
    <col min="6660" max="6660" width="32.5703125" style="55" customWidth="1"/>
    <col min="6661" max="6661" width="17.85546875" style="55" customWidth="1"/>
    <col min="6662" max="6912" width="9.140625" style="55"/>
    <col min="6913" max="6913" width="32.5703125" style="55" customWidth="1"/>
    <col min="6914" max="6914" width="17.85546875" style="55" customWidth="1"/>
    <col min="6915" max="6915" width="3.5703125" style="55" customWidth="1"/>
    <col min="6916" max="6916" width="32.5703125" style="55" customWidth="1"/>
    <col min="6917" max="6917" width="17.85546875" style="55" customWidth="1"/>
    <col min="6918" max="7168" width="9.140625" style="55"/>
    <col min="7169" max="7169" width="32.5703125" style="55" customWidth="1"/>
    <col min="7170" max="7170" width="17.85546875" style="55" customWidth="1"/>
    <col min="7171" max="7171" width="3.5703125" style="55" customWidth="1"/>
    <col min="7172" max="7172" width="32.5703125" style="55" customWidth="1"/>
    <col min="7173" max="7173" width="17.85546875" style="55" customWidth="1"/>
    <col min="7174" max="7424" width="9.140625" style="55"/>
    <col min="7425" max="7425" width="32.5703125" style="55" customWidth="1"/>
    <col min="7426" max="7426" width="17.85546875" style="55" customWidth="1"/>
    <col min="7427" max="7427" width="3.5703125" style="55" customWidth="1"/>
    <col min="7428" max="7428" width="32.5703125" style="55" customWidth="1"/>
    <col min="7429" max="7429" width="17.85546875" style="55" customWidth="1"/>
    <col min="7430" max="7680" width="9.140625" style="55"/>
    <col min="7681" max="7681" width="32.5703125" style="55" customWidth="1"/>
    <col min="7682" max="7682" width="17.85546875" style="55" customWidth="1"/>
    <col min="7683" max="7683" width="3.5703125" style="55" customWidth="1"/>
    <col min="7684" max="7684" width="32.5703125" style="55" customWidth="1"/>
    <col min="7685" max="7685" width="17.85546875" style="55" customWidth="1"/>
    <col min="7686" max="7936" width="9.140625" style="55"/>
    <col min="7937" max="7937" width="32.5703125" style="55" customWidth="1"/>
    <col min="7938" max="7938" width="17.85546875" style="55" customWidth="1"/>
    <col min="7939" max="7939" width="3.5703125" style="55" customWidth="1"/>
    <col min="7940" max="7940" width="32.5703125" style="55" customWidth="1"/>
    <col min="7941" max="7941" width="17.85546875" style="55" customWidth="1"/>
    <col min="7942" max="8192" width="9.140625" style="55"/>
    <col min="8193" max="8193" width="32.5703125" style="55" customWidth="1"/>
    <col min="8194" max="8194" width="17.85546875" style="55" customWidth="1"/>
    <col min="8195" max="8195" width="3.5703125" style="55" customWidth="1"/>
    <col min="8196" max="8196" width="32.5703125" style="55" customWidth="1"/>
    <col min="8197" max="8197" width="17.85546875" style="55" customWidth="1"/>
    <col min="8198" max="8448" width="9.140625" style="55"/>
    <col min="8449" max="8449" width="32.5703125" style="55" customWidth="1"/>
    <col min="8450" max="8450" width="17.85546875" style="55" customWidth="1"/>
    <col min="8451" max="8451" width="3.5703125" style="55" customWidth="1"/>
    <col min="8452" max="8452" width="32.5703125" style="55" customWidth="1"/>
    <col min="8453" max="8453" width="17.85546875" style="55" customWidth="1"/>
    <col min="8454" max="8704" width="9.140625" style="55"/>
    <col min="8705" max="8705" width="32.5703125" style="55" customWidth="1"/>
    <col min="8706" max="8706" width="17.85546875" style="55" customWidth="1"/>
    <col min="8707" max="8707" width="3.5703125" style="55" customWidth="1"/>
    <col min="8708" max="8708" width="32.5703125" style="55" customWidth="1"/>
    <col min="8709" max="8709" width="17.85546875" style="55" customWidth="1"/>
    <col min="8710" max="8960" width="9.140625" style="55"/>
    <col min="8961" max="8961" width="32.5703125" style="55" customWidth="1"/>
    <col min="8962" max="8962" width="17.85546875" style="55" customWidth="1"/>
    <col min="8963" max="8963" width="3.5703125" style="55" customWidth="1"/>
    <col min="8964" max="8964" width="32.5703125" style="55" customWidth="1"/>
    <col min="8965" max="8965" width="17.85546875" style="55" customWidth="1"/>
    <col min="8966" max="9216" width="9.140625" style="55"/>
    <col min="9217" max="9217" width="32.5703125" style="55" customWidth="1"/>
    <col min="9218" max="9218" width="17.85546875" style="55" customWidth="1"/>
    <col min="9219" max="9219" width="3.5703125" style="55" customWidth="1"/>
    <col min="9220" max="9220" width="32.5703125" style="55" customWidth="1"/>
    <col min="9221" max="9221" width="17.85546875" style="55" customWidth="1"/>
    <col min="9222" max="9472" width="9.140625" style="55"/>
    <col min="9473" max="9473" width="32.5703125" style="55" customWidth="1"/>
    <col min="9474" max="9474" width="17.85546875" style="55" customWidth="1"/>
    <col min="9475" max="9475" width="3.5703125" style="55" customWidth="1"/>
    <col min="9476" max="9476" width="32.5703125" style="55" customWidth="1"/>
    <col min="9477" max="9477" width="17.85546875" style="55" customWidth="1"/>
    <col min="9478" max="9728" width="9.140625" style="55"/>
    <col min="9729" max="9729" width="32.5703125" style="55" customWidth="1"/>
    <col min="9730" max="9730" width="17.85546875" style="55" customWidth="1"/>
    <col min="9731" max="9731" width="3.5703125" style="55" customWidth="1"/>
    <col min="9732" max="9732" width="32.5703125" style="55" customWidth="1"/>
    <col min="9733" max="9733" width="17.85546875" style="55" customWidth="1"/>
    <col min="9734" max="9984" width="9.140625" style="55"/>
    <col min="9985" max="9985" width="32.5703125" style="55" customWidth="1"/>
    <col min="9986" max="9986" width="17.85546875" style="55" customWidth="1"/>
    <col min="9987" max="9987" width="3.5703125" style="55" customWidth="1"/>
    <col min="9988" max="9988" width="32.5703125" style="55" customWidth="1"/>
    <col min="9989" max="9989" width="17.85546875" style="55" customWidth="1"/>
    <col min="9990" max="10240" width="9.140625" style="55"/>
    <col min="10241" max="10241" width="32.5703125" style="55" customWidth="1"/>
    <col min="10242" max="10242" width="17.85546875" style="55" customWidth="1"/>
    <col min="10243" max="10243" width="3.5703125" style="55" customWidth="1"/>
    <col min="10244" max="10244" width="32.5703125" style="55" customWidth="1"/>
    <col min="10245" max="10245" width="17.85546875" style="55" customWidth="1"/>
    <col min="10246" max="10496" width="9.140625" style="55"/>
    <col min="10497" max="10497" width="32.5703125" style="55" customWidth="1"/>
    <col min="10498" max="10498" width="17.85546875" style="55" customWidth="1"/>
    <col min="10499" max="10499" width="3.5703125" style="55" customWidth="1"/>
    <col min="10500" max="10500" width="32.5703125" style="55" customWidth="1"/>
    <col min="10501" max="10501" width="17.85546875" style="55" customWidth="1"/>
    <col min="10502" max="10752" width="9.140625" style="55"/>
    <col min="10753" max="10753" width="32.5703125" style="55" customWidth="1"/>
    <col min="10754" max="10754" width="17.85546875" style="55" customWidth="1"/>
    <col min="10755" max="10755" width="3.5703125" style="55" customWidth="1"/>
    <col min="10756" max="10756" width="32.5703125" style="55" customWidth="1"/>
    <col min="10757" max="10757" width="17.85546875" style="55" customWidth="1"/>
    <col min="10758" max="11008" width="9.140625" style="55"/>
    <col min="11009" max="11009" width="32.5703125" style="55" customWidth="1"/>
    <col min="11010" max="11010" width="17.85546875" style="55" customWidth="1"/>
    <col min="11011" max="11011" width="3.5703125" style="55" customWidth="1"/>
    <col min="11012" max="11012" width="32.5703125" style="55" customWidth="1"/>
    <col min="11013" max="11013" width="17.85546875" style="55" customWidth="1"/>
    <col min="11014" max="11264" width="9.140625" style="55"/>
    <col min="11265" max="11265" width="32.5703125" style="55" customWidth="1"/>
    <col min="11266" max="11266" width="17.85546875" style="55" customWidth="1"/>
    <col min="11267" max="11267" width="3.5703125" style="55" customWidth="1"/>
    <col min="11268" max="11268" width="32.5703125" style="55" customWidth="1"/>
    <col min="11269" max="11269" width="17.85546875" style="55" customWidth="1"/>
    <col min="11270" max="11520" width="9.140625" style="55"/>
    <col min="11521" max="11521" width="32.5703125" style="55" customWidth="1"/>
    <col min="11522" max="11522" width="17.85546875" style="55" customWidth="1"/>
    <col min="11523" max="11523" width="3.5703125" style="55" customWidth="1"/>
    <col min="11524" max="11524" width="32.5703125" style="55" customWidth="1"/>
    <col min="11525" max="11525" width="17.85546875" style="55" customWidth="1"/>
    <col min="11526" max="11776" width="9.140625" style="55"/>
    <col min="11777" max="11777" width="32.5703125" style="55" customWidth="1"/>
    <col min="11778" max="11778" width="17.85546875" style="55" customWidth="1"/>
    <col min="11779" max="11779" width="3.5703125" style="55" customWidth="1"/>
    <col min="11780" max="11780" width="32.5703125" style="55" customWidth="1"/>
    <col min="11781" max="11781" width="17.85546875" style="55" customWidth="1"/>
    <col min="11782" max="12032" width="9.140625" style="55"/>
    <col min="12033" max="12033" width="32.5703125" style="55" customWidth="1"/>
    <col min="12034" max="12034" width="17.85546875" style="55" customWidth="1"/>
    <col min="12035" max="12035" width="3.5703125" style="55" customWidth="1"/>
    <col min="12036" max="12036" width="32.5703125" style="55" customWidth="1"/>
    <col min="12037" max="12037" width="17.85546875" style="55" customWidth="1"/>
    <col min="12038" max="12288" width="9.140625" style="55"/>
    <col min="12289" max="12289" width="32.5703125" style="55" customWidth="1"/>
    <col min="12290" max="12290" width="17.85546875" style="55" customWidth="1"/>
    <col min="12291" max="12291" width="3.5703125" style="55" customWidth="1"/>
    <col min="12292" max="12292" width="32.5703125" style="55" customWidth="1"/>
    <col min="12293" max="12293" width="17.85546875" style="55" customWidth="1"/>
    <col min="12294" max="12544" width="9.140625" style="55"/>
    <col min="12545" max="12545" width="32.5703125" style="55" customWidth="1"/>
    <col min="12546" max="12546" width="17.85546875" style="55" customWidth="1"/>
    <col min="12547" max="12547" width="3.5703125" style="55" customWidth="1"/>
    <col min="12548" max="12548" width="32.5703125" style="55" customWidth="1"/>
    <col min="12549" max="12549" width="17.85546875" style="55" customWidth="1"/>
    <col min="12550" max="12800" width="9.140625" style="55"/>
    <col min="12801" max="12801" width="32.5703125" style="55" customWidth="1"/>
    <col min="12802" max="12802" width="17.85546875" style="55" customWidth="1"/>
    <col min="12803" max="12803" width="3.5703125" style="55" customWidth="1"/>
    <col min="12804" max="12804" width="32.5703125" style="55" customWidth="1"/>
    <col min="12805" max="12805" width="17.85546875" style="55" customWidth="1"/>
    <col min="12806" max="13056" width="9.140625" style="55"/>
    <col min="13057" max="13057" width="32.5703125" style="55" customWidth="1"/>
    <col min="13058" max="13058" width="17.85546875" style="55" customWidth="1"/>
    <col min="13059" max="13059" width="3.5703125" style="55" customWidth="1"/>
    <col min="13060" max="13060" width="32.5703125" style="55" customWidth="1"/>
    <col min="13061" max="13061" width="17.85546875" style="55" customWidth="1"/>
    <col min="13062" max="13312" width="9.140625" style="55"/>
    <col min="13313" max="13313" width="32.5703125" style="55" customWidth="1"/>
    <col min="13314" max="13314" width="17.85546875" style="55" customWidth="1"/>
    <col min="13315" max="13315" width="3.5703125" style="55" customWidth="1"/>
    <col min="13316" max="13316" width="32.5703125" style="55" customWidth="1"/>
    <col min="13317" max="13317" width="17.85546875" style="55" customWidth="1"/>
    <col min="13318" max="13568" width="9.140625" style="55"/>
    <col min="13569" max="13569" width="32.5703125" style="55" customWidth="1"/>
    <col min="13570" max="13570" width="17.85546875" style="55" customWidth="1"/>
    <col min="13571" max="13571" width="3.5703125" style="55" customWidth="1"/>
    <col min="13572" max="13572" width="32.5703125" style="55" customWidth="1"/>
    <col min="13573" max="13573" width="17.85546875" style="55" customWidth="1"/>
    <col min="13574" max="13824" width="9.140625" style="55"/>
    <col min="13825" max="13825" width="32.5703125" style="55" customWidth="1"/>
    <col min="13826" max="13826" width="17.85546875" style="55" customWidth="1"/>
    <col min="13827" max="13827" width="3.5703125" style="55" customWidth="1"/>
    <col min="13828" max="13828" width="32.5703125" style="55" customWidth="1"/>
    <col min="13829" max="13829" width="17.85546875" style="55" customWidth="1"/>
    <col min="13830" max="14080" width="9.140625" style="55"/>
    <col min="14081" max="14081" width="32.5703125" style="55" customWidth="1"/>
    <col min="14082" max="14082" width="17.85546875" style="55" customWidth="1"/>
    <col min="14083" max="14083" width="3.5703125" style="55" customWidth="1"/>
    <col min="14084" max="14084" width="32.5703125" style="55" customWidth="1"/>
    <col min="14085" max="14085" width="17.85546875" style="55" customWidth="1"/>
    <col min="14086" max="14336" width="9.140625" style="55"/>
    <col min="14337" max="14337" width="32.5703125" style="55" customWidth="1"/>
    <col min="14338" max="14338" width="17.85546875" style="55" customWidth="1"/>
    <col min="14339" max="14339" width="3.5703125" style="55" customWidth="1"/>
    <col min="14340" max="14340" width="32.5703125" style="55" customWidth="1"/>
    <col min="14341" max="14341" width="17.85546875" style="55" customWidth="1"/>
    <col min="14342" max="14592" width="9.140625" style="55"/>
    <col min="14593" max="14593" width="32.5703125" style="55" customWidth="1"/>
    <col min="14594" max="14594" width="17.85546875" style="55" customWidth="1"/>
    <col min="14595" max="14595" width="3.5703125" style="55" customWidth="1"/>
    <col min="14596" max="14596" width="32.5703125" style="55" customWidth="1"/>
    <col min="14597" max="14597" width="17.85546875" style="55" customWidth="1"/>
    <col min="14598" max="14848" width="9.140625" style="55"/>
    <col min="14849" max="14849" width="32.5703125" style="55" customWidth="1"/>
    <col min="14850" max="14850" width="17.85546875" style="55" customWidth="1"/>
    <col min="14851" max="14851" width="3.5703125" style="55" customWidth="1"/>
    <col min="14852" max="14852" width="32.5703125" style="55" customWidth="1"/>
    <col min="14853" max="14853" width="17.85546875" style="55" customWidth="1"/>
    <col min="14854" max="15104" width="9.140625" style="55"/>
    <col min="15105" max="15105" width="32.5703125" style="55" customWidth="1"/>
    <col min="15106" max="15106" width="17.85546875" style="55" customWidth="1"/>
    <col min="15107" max="15107" width="3.5703125" style="55" customWidth="1"/>
    <col min="15108" max="15108" width="32.5703125" style="55" customWidth="1"/>
    <col min="15109" max="15109" width="17.85546875" style="55" customWidth="1"/>
    <col min="15110" max="15360" width="9.140625" style="55"/>
    <col min="15361" max="15361" width="32.5703125" style="55" customWidth="1"/>
    <col min="15362" max="15362" width="17.85546875" style="55" customWidth="1"/>
    <col min="15363" max="15363" width="3.5703125" style="55" customWidth="1"/>
    <col min="15364" max="15364" width="32.5703125" style="55" customWidth="1"/>
    <col min="15365" max="15365" width="17.85546875" style="55" customWidth="1"/>
    <col min="15366" max="15616" width="9.140625" style="55"/>
    <col min="15617" max="15617" width="32.5703125" style="55" customWidth="1"/>
    <col min="15618" max="15618" width="17.85546875" style="55" customWidth="1"/>
    <col min="15619" max="15619" width="3.5703125" style="55" customWidth="1"/>
    <col min="15620" max="15620" width="32.5703125" style="55" customWidth="1"/>
    <col min="15621" max="15621" width="17.85546875" style="55" customWidth="1"/>
    <col min="15622" max="15872" width="9.140625" style="55"/>
    <col min="15873" max="15873" width="32.5703125" style="55" customWidth="1"/>
    <col min="15874" max="15874" width="17.85546875" style="55" customWidth="1"/>
    <col min="15875" max="15875" width="3.5703125" style="55" customWidth="1"/>
    <col min="15876" max="15876" width="32.5703125" style="55" customWidth="1"/>
    <col min="15877" max="15877" width="17.85546875" style="55" customWidth="1"/>
    <col min="15878" max="16128" width="9.140625" style="55"/>
    <col min="16129" max="16129" width="32.5703125" style="55" customWidth="1"/>
    <col min="16130" max="16130" width="17.85546875" style="55" customWidth="1"/>
    <col min="16131" max="16131" width="3.5703125" style="55" customWidth="1"/>
    <col min="16132" max="16132" width="32.5703125" style="55" customWidth="1"/>
    <col min="16133" max="16133" width="17.85546875" style="55" customWidth="1"/>
    <col min="16134" max="16384" width="9.140625" style="55"/>
  </cols>
  <sheetData>
    <row r="1" spans="1:5" ht="18.75" customHeight="1">
      <c r="A1" s="91" t="s">
        <v>108</v>
      </c>
      <c r="B1" s="92"/>
      <c r="C1" s="92"/>
      <c r="D1" s="92"/>
      <c r="E1" s="92"/>
    </row>
    <row r="2" spans="1:5" ht="18.75" customHeight="1">
      <c r="A2" s="92"/>
      <c r="B2" s="92"/>
      <c r="C2" s="92"/>
      <c r="D2" s="92"/>
      <c r="E2" s="92"/>
    </row>
    <row r="3" spans="1:5" ht="18.75" customHeight="1">
      <c r="A3" s="92"/>
      <c r="B3" s="92"/>
      <c r="C3" s="92"/>
      <c r="D3" s="92"/>
      <c r="E3" s="92"/>
    </row>
    <row r="4" spans="1:5" ht="6" customHeight="1">
      <c r="A4" s="56"/>
      <c r="B4" s="56"/>
      <c r="C4" s="56"/>
      <c r="D4" s="67"/>
      <c r="E4" s="67"/>
    </row>
    <row r="5" spans="1:5" ht="20.100000000000001" customHeight="1">
      <c r="A5" s="57" t="s">
        <v>109</v>
      </c>
      <c r="B5" s="83" t="s">
        <v>136</v>
      </c>
      <c r="D5" s="68" t="s">
        <v>110</v>
      </c>
      <c r="E5" s="69" t="s">
        <v>175</v>
      </c>
    </row>
    <row r="6" spans="1:5" ht="20.100000000000001" customHeight="1">
      <c r="A6" s="57" t="s">
        <v>111</v>
      </c>
      <c r="B6" s="59"/>
      <c r="D6" s="68" t="s">
        <v>112</v>
      </c>
      <c r="E6" s="70" t="s">
        <v>174</v>
      </c>
    </row>
    <row r="7" spans="1:5" ht="20.100000000000001" customHeight="1">
      <c r="A7" s="57" t="s">
        <v>113</v>
      </c>
      <c r="B7" s="60" t="s">
        <v>114</v>
      </c>
      <c r="C7" s="61"/>
      <c r="D7" s="71" t="s">
        <v>115</v>
      </c>
      <c r="E7" s="70"/>
    </row>
    <row r="8" spans="1:5" ht="13.5" customHeight="1">
      <c r="D8" s="71"/>
      <c r="E8" s="72"/>
    </row>
    <row r="9" spans="1:5" ht="20.100000000000001" customHeight="1">
      <c r="A9" s="58" t="s">
        <v>66</v>
      </c>
      <c r="B9" s="93" t="s">
        <v>162</v>
      </c>
      <c r="C9" s="61"/>
      <c r="D9" s="73" t="s">
        <v>116</v>
      </c>
      <c r="E9" s="507" t="s">
        <v>163</v>
      </c>
    </row>
    <row r="10" spans="1:5" ht="20.100000000000001" customHeight="1">
      <c r="A10" s="58" t="s">
        <v>117</v>
      </c>
      <c r="B10" s="507" t="s">
        <v>164</v>
      </c>
      <c r="C10" s="61"/>
      <c r="D10" s="73" t="s">
        <v>118</v>
      </c>
      <c r="E10" s="508" t="s">
        <v>165</v>
      </c>
    </row>
    <row r="11" spans="1:5" ht="20.100000000000001" customHeight="1">
      <c r="A11" s="58" t="s">
        <v>119</v>
      </c>
      <c r="B11" s="507" t="s">
        <v>166</v>
      </c>
      <c r="C11" s="61"/>
      <c r="D11" s="73" t="s">
        <v>120</v>
      </c>
      <c r="E11" s="507" t="s">
        <v>167</v>
      </c>
    </row>
    <row r="12" spans="1:5" ht="20.100000000000001" customHeight="1">
      <c r="A12" s="58" t="s">
        <v>121</v>
      </c>
      <c r="B12" s="507" t="s">
        <v>168</v>
      </c>
      <c r="C12" s="61"/>
      <c r="D12" s="73" t="s">
        <v>129</v>
      </c>
      <c r="E12" s="507" t="s">
        <v>169</v>
      </c>
    </row>
    <row r="13" spans="1:5" ht="20.100000000000001" customHeight="1">
      <c r="A13" s="58" t="s">
        <v>122</v>
      </c>
      <c r="B13" s="507" t="s">
        <v>170</v>
      </c>
      <c r="C13" s="61"/>
      <c r="D13" s="74" t="s">
        <v>123</v>
      </c>
      <c r="E13" s="509" t="e">
        <f>B13/B12</f>
        <v>#VALUE!</v>
      </c>
    </row>
    <row r="14" spans="1:5" ht="20.100000000000001" customHeight="1">
      <c r="A14" s="58" t="s">
        <v>124</v>
      </c>
      <c r="B14" s="507" t="s">
        <v>171</v>
      </c>
      <c r="D14" s="75" t="s">
        <v>125</v>
      </c>
      <c r="E14" s="509" t="e">
        <f>(B10-B11)/B10*E13</f>
        <v>#VALUE!</v>
      </c>
    </row>
    <row r="15" spans="1:5" ht="20.100000000000001" customHeight="1">
      <c r="A15" s="58" t="s">
        <v>134</v>
      </c>
      <c r="B15" s="507" t="s">
        <v>172</v>
      </c>
      <c r="D15" s="75" t="s">
        <v>135</v>
      </c>
      <c r="E15" s="507" t="s">
        <v>189</v>
      </c>
    </row>
    <row r="16" spans="1:5" ht="20.100000000000001" customHeight="1">
      <c r="A16" s="58" t="s">
        <v>126</v>
      </c>
      <c r="B16" s="508" t="s">
        <v>173</v>
      </c>
      <c r="D16" s="62" t="s">
        <v>134</v>
      </c>
      <c r="E16" s="510" t="e">
        <f>B15*(1+B16)</f>
        <v>#VALUE!</v>
      </c>
    </row>
    <row r="17" spans="1:8" ht="11.25" customHeight="1">
      <c r="A17" s="62"/>
      <c r="D17" s="75"/>
      <c r="E17" s="76"/>
    </row>
    <row r="18" spans="1:8" ht="20.100000000000001" customHeight="1">
      <c r="A18" s="84" t="s">
        <v>127</v>
      </c>
      <c r="B18" s="85"/>
      <c r="D18" s="415"/>
      <c r="E18" s="416"/>
    </row>
    <row r="19" spans="1:8" ht="9" customHeight="1">
      <c r="A19" s="63"/>
      <c r="B19" s="63"/>
      <c r="D19" s="77"/>
      <c r="E19" s="72"/>
    </row>
    <row r="20" spans="1:8" ht="20.100000000000001" customHeight="1">
      <c r="A20" s="62" t="s">
        <v>128</v>
      </c>
      <c r="B20" s="510" t="e">
        <f>E9*60*B10*B12*B14/1000*E10/E11</f>
        <v>#VALUE!</v>
      </c>
      <c r="D20" s="62"/>
      <c r="E20" s="79"/>
    </row>
    <row r="21" spans="1:8" ht="20.100000000000001" customHeight="1">
      <c r="A21" s="63" t="s">
        <v>130</v>
      </c>
      <c r="B21" s="510" t="e">
        <f>E16-B15</f>
        <v>#VALUE!</v>
      </c>
      <c r="D21" s="77"/>
      <c r="E21" s="80"/>
    </row>
    <row r="22" spans="1:8" ht="20.100000000000001" customHeight="1">
      <c r="A22" s="63" t="s">
        <v>131</v>
      </c>
      <c r="B22" s="510" t="e">
        <f>E12/B20</f>
        <v>#VALUE!</v>
      </c>
      <c r="D22" s="77"/>
      <c r="E22" s="80"/>
    </row>
    <row r="23" spans="1:8" ht="20.100000000000001" customHeight="1">
      <c r="A23" s="64" t="s">
        <v>132</v>
      </c>
      <c r="B23" s="510" t="e">
        <f>E14*E15</f>
        <v>#VALUE!</v>
      </c>
      <c r="D23" s="75"/>
      <c r="E23" s="81"/>
      <c r="H23" s="65"/>
    </row>
    <row r="24" spans="1:8" ht="20.100000000000001" customHeight="1">
      <c r="A24" s="66" t="s">
        <v>133</v>
      </c>
      <c r="B24" s="510" t="e">
        <f>SUM(B21+B22-B23)</f>
        <v>#VALUE!</v>
      </c>
      <c r="D24" s="78"/>
      <c r="E24" s="82"/>
    </row>
  </sheetData>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6F77-345C-48C0-9BB9-DAA0BCF9DEB7}">
  <dimension ref="A1:N201"/>
  <sheetViews>
    <sheetView zoomScaleNormal="100" workbookViewId="0">
      <selection activeCell="A2" sqref="A2"/>
    </sheetView>
  </sheetViews>
  <sheetFormatPr defaultColWidth="8.85546875" defaultRowHeight="15"/>
  <cols>
    <col min="1" max="1" width="8.85546875" style="187"/>
    <col min="2" max="2" width="11.42578125" style="187" customWidth="1"/>
    <col min="3" max="11" width="8.85546875" style="187"/>
    <col min="12" max="12" width="10.42578125" style="187" customWidth="1"/>
    <col min="13" max="16384" width="8.85546875" style="187"/>
  </cols>
  <sheetData>
    <row r="1" spans="2:14" ht="14.45" customHeight="1">
      <c r="B1" s="102"/>
      <c r="C1" s="103"/>
      <c r="D1" s="103"/>
      <c r="E1" s="103"/>
      <c r="F1" s="103"/>
      <c r="G1" s="103"/>
      <c r="H1" s="103"/>
      <c r="I1" s="103"/>
      <c r="J1" s="103"/>
      <c r="K1" s="103"/>
      <c r="L1" s="103"/>
      <c r="M1" s="103"/>
      <c r="N1" s="103"/>
    </row>
    <row r="2" spans="2:14" ht="14.45" customHeight="1">
      <c r="B2" s="102"/>
      <c r="C2" s="103"/>
      <c r="D2" s="103"/>
      <c r="E2" s="103"/>
      <c r="F2" s="103"/>
      <c r="G2" s="103"/>
      <c r="H2" s="103"/>
      <c r="I2" s="103"/>
      <c r="J2" s="103"/>
      <c r="K2" s="103"/>
      <c r="L2" s="103"/>
      <c r="M2" s="103"/>
      <c r="N2" s="103"/>
    </row>
    <row r="3" spans="2:14" ht="14.45" customHeight="1">
      <c r="B3" s="103"/>
      <c r="C3" s="103"/>
      <c r="D3" s="103"/>
      <c r="E3" s="103"/>
      <c r="F3" s="103"/>
      <c r="G3" s="103"/>
      <c r="H3" s="103"/>
      <c r="I3" s="103"/>
      <c r="J3" s="103"/>
      <c r="K3" s="103"/>
      <c r="L3" s="103"/>
      <c r="M3" s="103"/>
      <c r="N3" s="103"/>
    </row>
    <row r="4" spans="2:14">
      <c r="B4" s="104" t="s">
        <v>445</v>
      </c>
      <c r="C4" s="105"/>
      <c r="D4" s="105"/>
      <c r="E4" s="417" t="s">
        <v>136</v>
      </c>
      <c r="F4" s="418"/>
      <c r="G4" s="105"/>
      <c r="H4" s="105"/>
      <c r="I4" s="105"/>
      <c r="J4" s="105"/>
      <c r="K4" s="106"/>
      <c r="L4" s="107"/>
      <c r="M4" s="188" t="s">
        <v>446</v>
      </c>
      <c r="N4" s="108" t="s">
        <v>175</v>
      </c>
    </row>
    <row r="5" spans="2:14">
      <c r="B5" s="104" t="s">
        <v>447</v>
      </c>
      <c r="C5" s="105"/>
      <c r="D5" s="105"/>
      <c r="E5" s="417" t="s">
        <v>550</v>
      </c>
      <c r="F5" s="418"/>
      <c r="G5" s="417"/>
      <c r="H5" s="418"/>
      <c r="I5" s="105"/>
      <c r="J5" s="105"/>
      <c r="K5" s="106"/>
      <c r="L5" s="107"/>
      <c r="M5" s="188" t="s">
        <v>448</v>
      </c>
      <c r="N5" s="109" t="s">
        <v>174</v>
      </c>
    </row>
    <row r="6" spans="2:14">
      <c r="B6" s="104" t="s">
        <v>449</v>
      </c>
      <c r="C6" s="105"/>
      <c r="D6" s="110"/>
      <c r="E6" s="417"/>
      <c r="F6" s="418"/>
      <c r="G6" s="111"/>
      <c r="H6" s="111"/>
      <c r="I6" s="110"/>
      <c r="J6" s="110"/>
      <c r="K6" s="106"/>
      <c r="L6" s="107"/>
      <c r="M6" s="189" t="s">
        <v>450</v>
      </c>
      <c r="N6" s="112"/>
    </row>
    <row r="7" spans="2:14" ht="18.75">
      <c r="B7" s="104" t="s">
        <v>451</v>
      </c>
      <c r="C7" s="105"/>
      <c r="D7" s="113"/>
      <c r="E7" s="204" t="s">
        <v>570</v>
      </c>
      <c r="F7" s="190"/>
      <c r="G7" s="113"/>
      <c r="H7" s="106"/>
      <c r="I7" s="107"/>
      <c r="J7" s="114"/>
      <c r="K7" s="190"/>
      <c r="L7" s="191"/>
      <c r="M7" s="189" t="s">
        <v>573</v>
      </c>
      <c r="N7" s="205" t="s">
        <v>574</v>
      </c>
    </row>
    <row r="8" spans="2:14" ht="15.75">
      <c r="B8" s="104" t="s">
        <v>452</v>
      </c>
      <c r="C8" s="105"/>
      <c r="D8" s="201" t="s">
        <v>345</v>
      </c>
      <c r="E8" s="115"/>
      <c r="F8" s="115"/>
      <c r="G8" s="115"/>
      <c r="H8" s="115"/>
      <c r="I8" s="115"/>
      <c r="J8" s="115"/>
      <c r="K8" s="115"/>
      <c r="L8" s="115"/>
      <c r="M8" s="115"/>
      <c r="N8" s="116"/>
    </row>
    <row r="9" spans="2:14" ht="15.75">
      <c r="B9" s="104"/>
      <c r="C9" s="105"/>
      <c r="D9" s="117"/>
      <c r="E9" s="115"/>
      <c r="F9" s="115"/>
      <c r="G9" s="115"/>
      <c r="H9" s="115"/>
      <c r="I9" s="115"/>
      <c r="J9" s="115"/>
      <c r="K9" s="115"/>
      <c r="L9" s="115"/>
      <c r="M9" s="115"/>
      <c r="N9" s="116"/>
    </row>
    <row r="10" spans="2:14" ht="78">
      <c r="B10" s="443" t="s">
        <v>453</v>
      </c>
      <c r="C10" s="444" t="s">
        <v>454</v>
      </c>
      <c r="D10" s="444" t="s">
        <v>423</v>
      </c>
      <c r="E10" s="445" t="s">
        <v>424</v>
      </c>
      <c r="F10" s="445" t="s">
        <v>425</v>
      </c>
      <c r="G10" s="445" t="s">
        <v>426</v>
      </c>
      <c r="H10" s="445" t="s">
        <v>427</v>
      </c>
      <c r="I10" s="444" t="s">
        <v>428</v>
      </c>
      <c r="J10" s="445" t="s">
        <v>572</v>
      </c>
      <c r="K10" s="445" t="s">
        <v>429</v>
      </c>
      <c r="L10" s="444" t="s">
        <v>455</v>
      </c>
      <c r="M10" s="445" t="s">
        <v>456</v>
      </c>
      <c r="N10" s="445" t="s">
        <v>457</v>
      </c>
    </row>
    <row r="11" spans="2:14">
      <c r="B11" s="443"/>
      <c r="C11" s="121" t="s">
        <v>346</v>
      </c>
      <c r="D11" s="192" t="s">
        <v>273</v>
      </c>
      <c r="E11" s="192" t="s">
        <v>347</v>
      </c>
      <c r="F11" s="192" t="s">
        <v>348</v>
      </c>
      <c r="G11" s="192" t="s">
        <v>349</v>
      </c>
      <c r="H11" s="192" t="s">
        <v>350</v>
      </c>
      <c r="I11" s="192" t="s">
        <v>351</v>
      </c>
      <c r="J11" s="192" t="s">
        <v>352</v>
      </c>
      <c r="K11" s="192" t="s">
        <v>353</v>
      </c>
      <c r="L11" s="487" t="s">
        <v>571</v>
      </c>
      <c r="M11" s="612" t="s">
        <v>1081</v>
      </c>
      <c r="N11" s="612" t="s">
        <v>1070</v>
      </c>
    </row>
    <row r="12" spans="2:14">
      <c r="B12" s="122"/>
      <c r="C12" s="122"/>
      <c r="D12" s="122"/>
      <c r="E12" s="122"/>
      <c r="F12" s="122"/>
      <c r="G12" s="122"/>
      <c r="H12" s="122"/>
      <c r="I12" s="122"/>
      <c r="J12" s="122"/>
      <c r="K12" s="122"/>
      <c r="L12" s="122"/>
      <c r="M12" s="122"/>
      <c r="N12" s="122"/>
    </row>
    <row r="13" spans="2:14" ht="78">
      <c r="B13" s="444" t="s">
        <v>458</v>
      </c>
      <c r="C13" s="121" t="s">
        <v>454</v>
      </c>
      <c r="D13" s="444" t="s">
        <v>423</v>
      </c>
      <c r="E13" s="445" t="s">
        <v>424</v>
      </c>
      <c r="F13" s="445" t="s">
        <v>425</v>
      </c>
      <c r="G13" s="445" t="s">
        <v>426</v>
      </c>
      <c r="H13" s="445" t="s">
        <v>427</v>
      </c>
      <c r="I13" s="444" t="s">
        <v>428</v>
      </c>
      <c r="J13" s="445" t="s">
        <v>572</v>
      </c>
      <c r="K13" s="445" t="s">
        <v>429</v>
      </c>
      <c r="L13" s="444" t="s">
        <v>455</v>
      </c>
      <c r="M13" s="445" t="s">
        <v>456</v>
      </c>
      <c r="N13" s="445" t="s">
        <v>457</v>
      </c>
    </row>
    <row r="14" spans="2:14">
      <c r="B14" s="120"/>
      <c r="C14" s="192" t="s">
        <v>314</v>
      </c>
      <c r="D14" s="192" t="s">
        <v>354</v>
      </c>
      <c r="E14" s="192" t="s">
        <v>355</v>
      </c>
      <c r="F14" s="192" t="s">
        <v>356</v>
      </c>
      <c r="G14" s="192" t="s">
        <v>357</v>
      </c>
      <c r="H14" s="192" t="s">
        <v>358</v>
      </c>
      <c r="I14" s="193" t="s">
        <v>359</v>
      </c>
      <c r="J14" s="192" t="s">
        <v>360</v>
      </c>
      <c r="K14" s="192" t="s">
        <v>361</v>
      </c>
      <c r="L14" s="487" t="s">
        <v>579</v>
      </c>
      <c r="M14" s="612" t="s">
        <v>1082</v>
      </c>
      <c r="N14" s="612" t="s">
        <v>1071</v>
      </c>
    </row>
    <row r="15" spans="2:14" ht="14.45" customHeight="1">
      <c r="B15" s="122"/>
      <c r="C15" s="122"/>
      <c r="D15" s="122"/>
      <c r="E15" s="122"/>
      <c r="F15" s="122"/>
      <c r="G15" s="122"/>
      <c r="H15" s="122"/>
      <c r="I15" s="122"/>
      <c r="J15" s="122"/>
      <c r="K15" s="122"/>
      <c r="L15" s="122"/>
      <c r="M15" s="122"/>
      <c r="N15" s="122"/>
    </row>
    <row r="16" spans="2:14" ht="78">
      <c r="B16" s="444" t="s">
        <v>575</v>
      </c>
      <c r="C16" s="444" t="s">
        <v>454</v>
      </c>
      <c r="D16" s="444" t="s">
        <v>423</v>
      </c>
      <c r="E16" s="445" t="s">
        <v>424</v>
      </c>
      <c r="F16" s="445" t="s">
        <v>425</v>
      </c>
      <c r="G16" s="445" t="s">
        <v>426</v>
      </c>
      <c r="H16" s="445" t="s">
        <v>427</v>
      </c>
      <c r="I16" s="444" t="s">
        <v>428</v>
      </c>
      <c r="J16" s="445" t="s">
        <v>572</v>
      </c>
      <c r="K16" s="445" t="s">
        <v>429</v>
      </c>
      <c r="L16" s="444" t="s">
        <v>455</v>
      </c>
      <c r="M16" s="445" t="s">
        <v>456</v>
      </c>
      <c r="N16" s="445" t="s">
        <v>457</v>
      </c>
    </row>
    <row r="17" spans="1:14">
      <c r="B17" s="444"/>
      <c r="C17" s="192" t="s">
        <v>315</v>
      </c>
      <c r="D17" s="192" t="s">
        <v>362</v>
      </c>
      <c r="E17" s="192" t="s">
        <v>363</v>
      </c>
      <c r="F17" s="192" t="s">
        <v>364</v>
      </c>
      <c r="G17" s="192" t="s">
        <v>365</v>
      </c>
      <c r="H17" s="192" t="s">
        <v>366</v>
      </c>
      <c r="I17" s="193" t="s">
        <v>367</v>
      </c>
      <c r="J17" s="192" t="s">
        <v>368</v>
      </c>
      <c r="K17" s="192" t="s">
        <v>369</v>
      </c>
      <c r="L17" s="487" t="s">
        <v>580</v>
      </c>
      <c r="M17" s="612" t="s">
        <v>1083</v>
      </c>
      <c r="N17" s="612" t="s">
        <v>1072</v>
      </c>
    </row>
    <row r="18" spans="1:14" ht="14.45" customHeight="1">
      <c r="B18" s="122"/>
      <c r="C18" s="122"/>
      <c r="D18" s="122"/>
      <c r="E18" s="122"/>
      <c r="F18" s="122"/>
      <c r="G18" s="122"/>
      <c r="H18" s="122"/>
      <c r="I18" s="122"/>
      <c r="J18" s="122"/>
      <c r="K18" s="122"/>
      <c r="L18" s="122"/>
      <c r="M18" s="122"/>
      <c r="N18" s="122"/>
    </row>
    <row r="19" spans="1:14" ht="78">
      <c r="B19" s="444" t="s">
        <v>576</v>
      </c>
      <c r="C19" s="444" t="s">
        <v>454</v>
      </c>
      <c r="D19" s="444" t="s">
        <v>423</v>
      </c>
      <c r="E19" s="445" t="s">
        <v>424</v>
      </c>
      <c r="F19" s="445" t="s">
        <v>425</v>
      </c>
      <c r="G19" s="445" t="s">
        <v>426</v>
      </c>
      <c r="H19" s="445" t="s">
        <v>427</v>
      </c>
      <c r="I19" s="444" t="s">
        <v>428</v>
      </c>
      <c r="J19" s="445" t="s">
        <v>572</v>
      </c>
      <c r="K19" s="445" t="s">
        <v>429</v>
      </c>
      <c r="L19" s="444" t="s">
        <v>455</v>
      </c>
      <c r="M19" s="445" t="s">
        <v>456</v>
      </c>
      <c r="N19" s="445" t="s">
        <v>457</v>
      </c>
    </row>
    <row r="20" spans="1:14">
      <c r="B20" s="444"/>
      <c r="C20" s="192" t="s">
        <v>316</v>
      </c>
      <c r="D20" s="192" t="s">
        <v>370</v>
      </c>
      <c r="E20" s="193" t="s">
        <v>371</v>
      </c>
      <c r="F20" s="193" t="s">
        <v>372</v>
      </c>
      <c r="G20" s="193" t="s">
        <v>373</v>
      </c>
      <c r="H20" s="193" t="s">
        <v>374</v>
      </c>
      <c r="I20" s="193" t="s">
        <v>375</v>
      </c>
      <c r="J20" s="192" t="s">
        <v>376</v>
      </c>
      <c r="K20" s="192" t="s">
        <v>377</v>
      </c>
      <c r="L20" s="487" t="s">
        <v>581</v>
      </c>
      <c r="M20" s="612" t="s">
        <v>1084</v>
      </c>
      <c r="N20" s="612" t="s">
        <v>1073</v>
      </c>
    </row>
    <row r="21" spans="1:14">
      <c r="B21" s="122"/>
      <c r="C21" s="122"/>
      <c r="D21" s="122"/>
      <c r="E21" s="122"/>
      <c r="F21" s="122"/>
      <c r="G21" s="122"/>
      <c r="H21" s="122"/>
      <c r="I21" s="122"/>
      <c r="J21" s="122"/>
      <c r="K21" s="122"/>
      <c r="L21" s="122"/>
      <c r="M21" s="122"/>
      <c r="N21" s="122"/>
    </row>
    <row r="22" spans="1:14" ht="78">
      <c r="B22" s="444" t="s">
        <v>577</v>
      </c>
      <c r="C22" s="444" t="s">
        <v>454</v>
      </c>
      <c r="D22" s="444" t="s">
        <v>423</v>
      </c>
      <c r="E22" s="445" t="s">
        <v>424</v>
      </c>
      <c r="F22" s="445" t="s">
        <v>425</v>
      </c>
      <c r="G22" s="445" t="s">
        <v>426</v>
      </c>
      <c r="H22" s="445" t="s">
        <v>427</v>
      </c>
      <c r="I22" s="444" t="s">
        <v>428</v>
      </c>
      <c r="J22" s="445" t="s">
        <v>572</v>
      </c>
      <c r="K22" s="445" t="s">
        <v>429</v>
      </c>
      <c r="L22" s="444" t="s">
        <v>455</v>
      </c>
      <c r="M22" s="445" t="s">
        <v>456</v>
      </c>
      <c r="N22" s="445" t="s">
        <v>457</v>
      </c>
    </row>
    <row r="23" spans="1:14">
      <c r="A23" s="444"/>
      <c r="B23" s="444"/>
      <c r="C23" s="192" t="s">
        <v>378</v>
      </c>
      <c r="D23" s="192" t="s">
        <v>379</v>
      </c>
      <c r="E23" s="192" t="s">
        <v>380</v>
      </c>
      <c r="F23" s="192" t="s">
        <v>381</v>
      </c>
      <c r="G23" s="192" t="s">
        <v>382</v>
      </c>
      <c r="H23" s="192" t="s">
        <v>383</v>
      </c>
      <c r="I23" s="192" t="s">
        <v>384</v>
      </c>
      <c r="J23" s="192" t="s">
        <v>385</v>
      </c>
      <c r="K23" s="192" t="s">
        <v>386</v>
      </c>
      <c r="L23" s="487" t="s">
        <v>582</v>
      </c>
      <c r="M23" s="612" t="s">
        <v>1085</v>
      </c>
      <c r="N23" s="612" t="s">
        <v>1074</v>
      </c>
    </row>
    <row r="24" spans="1:14">
      <c r="B24" s="122"/>
      <c r="C24" s="122"/>
      <c r="D24" s="122"/>
      <c r="E24" s="122"/>
      <c r="F24" s="122"/>
      <c r="G24" s="122"/>
      <c r="H24" s="122"/>
      <c r="I24" s="122"/>
      <c r="J24" s="122"/>
      <c r="K24" s="122"/>
      <c r="L24" s="122"/>
      <c r="M24" s="122"/>
      <c r="N24" s="122"/>
    </row>
    <row r="25" spans="1:14" ht="78">
      <c r="B25" s="444" t="s">
        <v>578</v>
      </c>
      <c r="C25" s="444" t="s">
        <v>454</v>
      </c>
      <c r="D25" s="444" t="s">
        <v>423</v>
      </c>
      <c r="E25" s="445" t="s">
        <v>424</v>
      </c>
      <c r="F25" s="445" t="s">
        <v>425</v>
      </c>
      <c r="G25" s="445" t="s">
        <v>426</v>
      </c>
      <c r="H25" s="445" t="s">
        <v>427</v>
      </c>
      <c r="I25" s="444" t="s">
        <v>428</v>
      </c>
      <c r="J25" s="445" t="s">
        <v>572</v>
      </c>
      <c r="K25" s="445" t="s">
        <v>429</v>
      </c>
      <c r="L25" s="444" t="s">
        <v>455</v>
      </c>
      <c r="M25" s="445" t="s">
        <v>456</v>
      </c>
      <c r="N25" s="445" t="s">
        <v>457</v>
      </c>
    </row>
    <row r="26" spans="1:14">
      <c r="B26" s="446"/>
      <c r="C26" s="192" t="s">
        <v>387</v>
      </c>
      <c r="D26" s="192" t="s">
        <v>388</v>
      </c>
      <c r="E26" s="192" t="s">
        <v>389</v>
      </c>
      <c r="F26" s="192" t="s">
        <v>390</v>
      </c>
      <c r="G26" s="192" t="s">
        <v>391</v>
      </c>
      <c r="H26" s="192" t="s">
        <v>392</v>
      </c>
      <c r="I26" s="192" t="s">
        <v>393</v>
      </c>
      <c r="J26" s="192" t="s">
        <v>394</v>
      </c>
      <c r="K26" s="192" t="s">
        <v>395</v>
      </c>
      <c r="L26" s="487" t="s">
        <v>583</v>
      </c>
      <c r="M26" s="612" t="s">
        <v>1086</v>
      </c>
      <c r="N26" s="612" t="s">
        <v>1075</v>
      </c>
    </row>
    <row r="27" spans="1:14">
      <c r="B27" s="123"/>
      <c r="C27" s="124"/>
      <c r="D27" s="124"/>
      <c r="E27" s="124"/>
      <c r="F27" s="124"/>
      <c r="G27" s="124"/>
      <c r="H27" s="125" t="s">
        <v>459</v>
      </c>
      <c r="I27" s="125"/>
      <c r="J27" s="125"/>
      <c r="K27" s="126"/>
      <c r="L27" s="614" t="s">
        <v>1069</v>
      </c>
      <c r="M27" s="613" t="s">
        <v>1076</v>
      </c>
      <c r="N27" s="613" t="s">
        <v>1077</v>
      </c>
    </row>
    <row r="28" spans="1:14">
      <c r="B28" s="124"/>
      <c r="C28" s="124"/>
      <c r="D28" s="124"/>
      <c r="E28" s="124"/>
      <c r="F28" s="124"/>
      <c r="G28" s="124"/>
      <c r="H28" s="125"/>
      <c r="I28" s="125"/>
      <c r="J28" s="125"/>
      <c r="K28" s="125"/>
      <c r="L28" s="127"/>
      <c r="M28" s="127"/>
      <c r="N28" s="128"/>
    </row>
    <row r="29" spans="1:14" ht="40.5">
      <c r="B29" s="129" t="s">
        <v>270</v>
      </c>
      <c r="C29" s="130"/>
      <c r="D29" s="131"/>
      <c r="E29" s="202" t="s">
        <v>396</v>
      </c>
      <c r="F29" s="132" t="s">
        <v>271</v>
      </c>
      <c r="G29" s="131"/>
      <c r="H29" s="202" t="s">
        <v>397</v>
      </c>
      <c r="I29" s="194" t="s">
        <v>398</v>
      </c>
      <c r="J29" s="195"/>
      <c r="K29" s="196"/>
      <c r="L29" s="452" t="s">
        <v>1078</v>
      </c>
      <c r="M29" s="452" t="s">
        <v>1079</v>
      </c>
      <c r="N29" s="452" t="s">
        <v>1080</v>
      </c>
    </row>
    <row r="30" spans="1:14">
      <c r="B30" s="447"/>
      <c r="C30" s="133"/>
      <c r="D30" s="133"/>
      <c r="E30" s="133"/>
      <c r="F30" s="133"/>
      <c r="G30" s="133"/>
      <c r="H30" s="133"/>
      <c r="I30" s="133"/>
      <c r="J30" s="133"/>
      <c r="K30" s="133"/>
      <c r="L30" s="133"/>
      <c r="M30" s="133"/>
      <c r="N30" s="133"/>
    </row>
    <row r="31" spans="1:14" ht="45">
      <c r="B31" s="448" t="s">
        <v>460</v>
      </c>
      <c r="C31" s="449" t="s">
        <v>399</v>
      </c>
      <c r="D31" s="450" t="s">
        <v>274</v>
      </c>
      <c r="E31" s="449" t="s">
        <v>400</v>
      </c>
      <c r="F31" s="450" t="s">
        <v>408</v>
      </c>
      <c r="G31" s="448" t="s">
        <v>409</v>
      </c>
      <c r="H31" s="451" t="s">
        <v>410</v>
      </c>
      <c r="I31" s="448" t="s">
        <v>461</v>
      </c>
      <c r="J31" s="137"/>
      <c r="K31" s="137"/>
      <c r="L31" s="455" t="e">
        <f>IF(E32=0,0,E32/M32)</f>
        <v>#VALUE!</v>
      </c>
      <c r="M31" s="454" t="s">
        <v>272</v>
      </c>
      <c r="N31" s="448"/>
    </row>
    <row r="32" spans="1:14" ht="15.75">
      <c r="B32" s="448"/>
      <c r="C32" s="197" t="s">
        <v>404</v>
      </c>
      <c r="D32" s="197" t="s">
        <v>403</v>
      </c>
      <c r="E32" s="138" t="s">
        <v>405</v>
      </c>
      <c r="F32" s="199" t="s">
        <v>1416</v>
      </c>
      <c r="G32" s="198" t="s">
        <v>401</v>
      </c>
      <c r="H32" s="198" t="s">
        <v>402</v>
      </c>
      <c r="I32" s="199" t="s">
        <v>304</v>
      </c>
      <c r="J32" s="137"/>
      <c r="K32" s="137"/>
      <c r="L32" s="456"/>
      <c r="M32" s="452" t="s">
        <v>1417</v>
      </c>
      <c r="N32" s="453"/>
    </row>
    <row r="34" spans="4:9">
      <c r="D34" s="624"/>
      <c r="E34" s="625"/>
      <c r="F34" s="624"/>
      <c r="G34" s="624"/>
      <c r="H34" s="626"/>
      <c r="I34" s="624"/>
    </row>
    <row r="35" spans="4:9">
      <c r="D35" s="624"/>
      <c r="E35" s="624"/>
      <c r="F35" s="624"/>
      <c r="G35" s="624"/>
      <c r="H35" s="624"/>
      <c r="I35" s="624"/>
    </row>
    <row r="36" spans="4:9">
      <c r="D36" s="624"/>
      <c r="E36" s="624"/>
      <c r="F36" s="624"/>
      <c r="G36" s="626"/>
      <c r="H36" s="624"/>
      <c r="I36" s="624"/>
    </row>
    <row r="37" spans="4:9">
      <c r="D37" s="624"/>
      <c r="E37" s="624"/>
      <c r="F37" s="624"/>
      <c r="G37" s="624"/>
      <c r="H37" s="624"/>
      <c r="I37" s="624"/>
    </row>
    <row r="38" spans="4:9">
      <c r="D38" s="624"/>
      <c r="E38" s="624"/>
      <c r="F38" s="624"/>
      <c r="G38" s="624"/>
      <c r="H38" s="624"/>
      <c r="I38" s="624"/>
    </row>
    <row r="39" spans="4:9">
      <c r="D39" s="624"/>
      <c r="E39" s="624"/>
      <c r="F39" s="624"/>
      <c r="G39" s="624"/>
      <c r="H39" s="624"/>
      <c r="I39" s="624"/>
    </row>
    <row r="200" spans="1:2">
      <c r="A200" s="29" t="s">
        <v>462</v>
      </c>
      <c r="B200" s="29" t="s">
        <v>463</v>
      </c>
    </row>
    <row r="201" spans="1:2">
      <c r="A201" s="203" t="s">
        <v>464</v>
      </c>
      <c r="B201" s="203" t="s">
        <v>471</v>
      </c>
    </row>
  </sheetData>
  <dataValidations count="2">
    <dataValidation type="list" allowBlank="1" showInputMessage="1" showErrorMessage="1" sqref="D32" xr:uid="{11C130C3-118C-47AA-98B6-CD6A87974F8A}">
      <formula1>rate</formula1>
    </dataValidation>
    <dataValidation type="list" allowBlank="1" showInputMessage="1" showErrorMessage="1" sqref="C32" xr:uid="{784584CA-B3F5-43C4-AE1C-22344A5208B9}">
      <formula1>platingProcessmc</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599A3-A38A-435A-BA40-5587399A0B85}">
  <dimension ref="A1:Q268"/>
  <sheetViews>
    <sheetView topLeftCell="A29" zoomScale="102" zoomScaleNormal="102" workbookViewId="0">
      <selection activeCell="A60" sqref="A60"/>
    </sheetView>
  </sheetViews>
  <sheetFormatPr defaultColWidth="10" defaultRowHeight="12.75"/>
  <cols>
    <col min="1" max="1" width="39.5703125" style="97" customWidth="1"/>
    <col min="2" max="9" width="20.5703125" style="97" customWidth="1"/>
    <col min="10" max="10" width="10.5703125" style="95" customWidth="1"/>
    <col min="11" max="11" width="10" style="95"/>
    <col min="12" max="12" width="17.42578125" style="96" customWidth="1"/>
    <col min="13" max="15" width="10" style="96"/>
    <col min="16" max="16" width="7.85546875" style="96" customWidth="1"/>
    <col min="17" max="256" width="10" style="97"/>
    <col min="257" max="257" width="39.5703125" style="97" customWidth="1"/>
    <col min="258" max="265" width="20.5703125" style="97" customWidth="1"/>
    <col min="266" max="266" width="10.5703125" style="97" customWidth="1"/>
    <col min="267" max="267" width="10" style="97"/>
    <col min="268" max="268" width="17.42578125" style="97" customWidth="1"/>
    <col min="269" max="271" width="10" style="97"/>
    <col min="272" max="272" width="7.85546875" style="97" customWidth="1"/>
    <col min="273" max="512" width="10" style="97"/>
    <col min="513" max="513" width="39.5703125" style="97" customWidth="1"/>
    <col min="514" max="521" width="20.5703125" style="97" customWidth="1"/>
    <col min="522" max="522" width="10.5703125" style="97" customWidth="1"/>
    <col min="523" max="523" width="10" style="97"/>
    <col min="524" max="524" width="17.42578125" style="97" customWidth="1"/>
    <col min="525" max="527" width="10" style="97"/>
    <col min="528" max="528" width="7.85546875" style="97" customWidth="1"/>
    <col min="529" max="768" width="10" style="97"/>
    <col min="769" max="769" width="39.5703125" style="97" customWidth="1"/>
    <col min="770" max="777" width="20.5703125" style="97" customWidth="1"/>
    <col min="778" max="778" width="10.5703125" style="97" customWidth="1"/>
    <col min="779" max="779" width="10" style="97"/>
    <col min="780" max="780" width="17.42578125" style="97" customWidth="1"/>
    <col min="781" max="783" width="10" style="97"/>
    <col min="784" max="784" width="7.85546875" style="97" customWidth="1"/>
    <col min="785" max="1024" width="10" style="97"/>
    <col min="1025" max="1025" width="39.5703125" style="97" customWidth="1"/>
    <col min="1026" max="1033" width="20.5703125" style="97" customWidth="1"/>
    <col min="1034" max="1034" width="10.5703125" style="97" customWidth="1"/>
    <col min="1035" max="1035" width="10" style="97"/>
    <col min="1036" max="1036" width="17.42578125" style="97" customWidth="1"/>
    <col min="1037" max="1039" width="10" style="97"/>
    <col min="1040" max="1040" width="7.85546875" style="97" customWidth="1"/>
    <col min="1041" max="1280" width="10" style="97"/>
    <col min="1281" max="1281" width="39.5703125" style="97" customWidth="1"/>
    <col min="1282" max="1289" width="20.5703125" style="97" customWidth="1"/>
    <col min="1290" max="1290" width="10.5703125" style="97" customWidth="1"/>
    <col min="1291" max="1291" width="10" style="97"/>
    <col min="1292" max="1292" width="17.42578125" style="97" customWidth="1"/>
    <col min="1293" max="1295" width="10" style="97"/>
    <col min="1296" max="1296" width="7.85546875" style="97" customWidth="1"/>
    <col min="1297" max="1536" width="10" style="97"/>
    <col min="1537" max="1537" width="39.5703125" style="97" customWidth="1"/>
    <col min="1538" max="1545" width="20.5703125" style="97" customWidth="1"/>
    <col min="1546" max="1546" width="10.5703125" style="97" customWidth="1"/>
    <col min="1547" max="1547" width="10" style="97"/>
    <col min="1548" max="1548" width="17.42578125" style="97" customWidth="1"/>
    <col min="1549" max="1551" width="10" style="97"/>
    <col min="1552" max="1552" width="7.85546875" style="97" customWidth="1"/>
    <col min="1553" max="1792" width="10" style="97"/>
    <col min="1793" max="1793" width="39.5703125" style="97" customWidth="1"/>
    <col min="1794" max="1801" width="20.5703125" style="97" customWidth="1"/>
    <col min="1802" max="1802" width="10.5703125" style="97" customWidth="1"/>
    <col min="1803" max="1803" width="10" style="97"/>
    <col min="1804" max="1804" width="17.42578125" style="97" customWidth="1"/>
    <col min="1805" max="1807" width="10" style="97"/>
    <col min="1808" max="1808" width="7.85546875" style="97" customWidth="1"/>
    <col min="1809" max="2048" width="10" style="97"/>
    <col min="2049" max="2049" width="39.5703125" style="97" customWidth="1"/>
    <col min="2050" max="2057" width="20.5703125" style="97" customWidth="1"/>
    <col min="2058" max="2058" width="10.5703125" style="97" customWidth="1"/>
    <col min="2059" max="2059" width="10" style="97"/>
    <col min="2060" max="2060" width="17.42578125" style="97" customWidth="1"/>
    <col min="2061" max="2063" width="10" style="97"/>
    <col min="2064" max="2064" width="7.85546875" style="97" customWidth="1"/>
    <col min="2065" max="2304" width="10" style="97"/>
    <col min="2305" max="2305" width="39.5703125" style="97" customWidth="1"/>
    <col min="2306" max="2313" width="20.5703125" style="97" customWidth="1"/>
    <col min="2314" max="2314" width="10.5703125" style="97" customWidth="1"/>
    <col min="2315" max="2315" width="10" style="97"/>
    <col min="2316" max="2316" width="17.42578125" style="97" customWidth="1"/>
    <col min="2317" max="2319" width="10" style="97"/>
    <col min="2320" max="2320" width="7.85546875" style="97" customWidth="1"/>
    <col min="2321" max="2560" width="10" style="97"/>
    <col min="2561" max="2561" width="39.5703125" style="97" customWidth="1"/>
    <col min="2562" max="2569" width="20.5703125" style="97" customWidth="1"/>
    <col min="2570" max="2570" width="10.5703125" style="97" customWidth="1"/>
    <col min="2571" max="2571" width="10" style="97"/>
    <col min="2572" max="2572" width="17.42578125" style="97" customWidth="1"/>
    <col min="2573" max="2575" width="10" style="97"/>
    <col min="2576" max="2576" width="7.85546875" style="97" customWidth="1"/>
    <col min="2577" max="2816" width="10" style="97"/>
    <col min="2817" max="2817" width="39.5703125" style="97" customWidth="1"/>
    <col min="2818" max="2825" width="20.5703125" style="97" customWidth="1"/>
    <col min="2826" max="2826" width="10.5703125" style="97" customWidth="1"/>
    <col min="2827" max="2827" width="10" style="97"/>
    <col min="2828" max="2828" width="17.42578125" style="97" customWidth="1"/>
    <col min="2829" max="2831" width="10" style="97"/>
    <col min="2832" max="2832" width="7.85546875" style="97" customWidth="1"/>
    <col min="2833" max="3072" width="10" style="97"/>
    <col min="3073" max="3073" width="39.5703125" style="97" customWidth="1"/>
    <col min="3074" max="3081" width="20.5703125" style="97" customWidth="1"/>
    <col min="3082" max="3082" width="10.5703125" style="97" customWidth="1"/>
    <col min="3083" max="3083" width="10" style="97"/>
    <col min="3084" max="3084" width="17.42578125" style="97" customWidth="1"/>
    <col min="3085" max="3087" width="10" style="97"/>
    <col min="3088" max="3088" width="7.85546875" style="97" customWidth="1"/>
    <col min="3089" max="3328" width="10" style="97"/>
    <col min="3329" max="3329" width="39.5703125" style="97" customWidth="1"/>
    <col min="3330" max="3337" width="20.5703125" style="97" customWidth="1"/>
    <col min="3338" max="3338" width="10.5703125" style="97" customWidth="1"/>
    <col min="3339" max="3339" width="10" style="97"/>
    <col min="3340" max="3340" width="17.42578125" style="97" customWidth="1"/>
    <col min="3341" max="3343" width="10" style="97"/>
    <col min="3344" max="3344" width="7.85546875" style="97" customWidth="1"/>
    <col min="3345" max="3584" width="10" style="97"/>
    <col min="3585" max="3585" width="39.5703125" style="97" customWidth="1"/>
    <col min="3586" max="3593" width="20.5703125" style="97" customWidth="1"/>
    <col min="3594" max="3594" width="10.5703125" style="97" customWidth="1"/>
    <col min="3595" max="3595" width="10" style="97"/>
    <col min="3596" max="3596" width="17.42578125" style="97" customWidth="1"/>
    <col min="3597" max="3599" width="10" style="97"/>
    <col min="3600" max="3600" width="7.85546875" style="97" customWidth="1"/>
    <col min="3601" max="3840" width="10" style="97"/>
    <col min="3841" max="3841" width="39.5703125" style="97" customWidth="1"/>
    <col min="3842" max="3849" width="20.5703125" style="97" customWidth="1"/>
    <col min="3850" max="3850" width="10.5703125" style="97" customWidth="1"/>
    <col min="3851" max="3851" width="10" style="97"/>
    <col min="3852" max="3852" width="17.42578125" style="97" customWidth="1"/>
    <col min="3853" max="3855" width="10" style="97"/>
    <col min="3856" max="3856" width="7.85546875" style="97" customWidth="1"/>
    <col min="3857" max="4096" width="10" style="97"/>
    <col min="4097" max="4097" width="39.5703125" style="97" customWidth="1"/>
    <col min="4098" max="4105" width="20.5703125" style="97" customWidth="1"/>
    <col min="4106" max="4106" width="10.5703125" style="97" customWidth="1"/>
    <col min="4107" max="4107" width="10" style="97"/>
    <col min="4108" max="4108" width="17.42578125" style="97" customWidth="1"/>
    <col min="4109" max="4111" width="10" style="97"/>
    <col min="4112" max="4112" width="7.85546875" style="97" customWidth="1"/>
    <col min="4113" max="4352" width="10" style="97"/>
    <col min="4353" max="4353" width="39.5703125" style="97" customWidth="1"/>
    <col min="4354" max="4361" width="20.5703125" style="97" customWidth="1"/>
    <col min="4362" max="4362" width="10.5703125" style="97" customWidth="1"/>
    <col min="4363" max="4363" width="10" style="97"/>
    <col min="4364" max="4364" width="17.42578125" style="97" customWidth="1"/>
    <col min="4365" max="4367" width="10" style="97"/>
    <col min="4368" max="4368" width="7.85546875" style="97" customWidth="1"/>
    <col min="4369" max="4608" width="10" style="97"/>
    <col min="4609" max="4609" width="39.5703125" style="97" customWidth="1"/>
    <col min="4610" max="4617" width="20.5703125" style="97" customWidth="1"/>
    <col min="4618" max="4618" width="10.5703125" style="97" customWidth="1"/>
    <col min="4619" max="4619" width="10" style="97"/>
    <col min="4620" max="4620" width="17.42578125" style="97" customWidth="1"/>
    <col min="4621" max="4623" width="10" style="97"/>
    <col min="4624" max="4624" width="7.85546875" style="97" customWidth="1"/>
    <col min="4625" max="4864" width="10" style="97"/>
    <col min="4865" max="4865" width="39.5703125" style="97" customWidth="1"/>
    <col min="4866" max="4873" width="20.5703125" style="97" customWidth="1"/>
    <col min="4874" max="4874" width="10.5703125" style="97" customWidth="1"/>
    <col min="4875" max="4875" width="10" style="97"/>
    <col min="4876" max="4876" width="17.42578125" style="97" customWidth="1"/>
    <col min="4877" max="4879" width="10" style="97"/>
    <col min="4880" max="4880" width="7.85546875" style="97" customWidth="1"/>
    <col min="4881" max="5120" width="10" style="97"/>
    <col min="5121" max="5121" width="39.5703125" style="97" customWidth="1"/>
    <col min="5122" max="5129" width="20.5703125" style="97" customWidth="1"/>
    <col min="5130" max="5130" width="10.5703125" style="97" customWidth="1"/>
    <col min="5131" max="5131" width="10" style="97"/>
    <col min="5132" max="5132" width="17.42578125" style="97" customWidth="1"/>
    <col min="5133" max="5135" width="10" style="97"/>
    <col min="5136" max="5136" width="7.85546875" style="97" customWidth="1"/>
    <col min="5137" max="5376" width="10" style="97"/>
    <col min="5377" max="5377" width="39.5703125" style="97" customWidth="1"/>
    <col min="5378" max="5385" width="20.5703125" style="97" customWidth="1"/>
    <col min="5386" max="5386" width="10.5703125" style="97" customWidth="1"/>
    <col min="5387" max="5387" width="10" style="97"/>
    <col min="5388" max="5388" width="17.42578125" style="97" customWidth="1"/>
    <col min="5389" max="5391" width="10" style="97"/>
    <col min="5392" max="5392" width="7.85546875" style="97" customWidth="1"/>
    <col min="5393" max="5632" width="10" style="97"/>
    <col min="5633" max="5633" width="39.5703125" style="97" customWidth="1"/>
    <col min="5634" max="5641" width="20.5703125" style="97" customWidth="1"/>
    <col min="5642" max="5642" width="10.5703125" style="97" customWidth="1"/>
    <col min="5643" max="5643" width="10" style="97"/>
    <col min="5644" max="5644" width="17.42578125" style="97" customWidth="1"/>
    <col min="5645" max="5647" width="10" style="97"/>
    <col min="5648" max="5648" width="7.85546875" style="97" customWidth="1"/>
    <col min="5649" max="5888" width="10" style="97"/>
    <col min="5889" max="5889" width="39.5703125" style="97" customWidth="1"/>
    <col min="5890" max="5897" width="20.5703125" style="97" customWidth="1"/>
    <col min="5898" max="5898" width="10.5703125" style="97" customWidth="1"/>
    <col min="5899" max="5899" width="10" style="97"/>
    <col min="5900" max="5900" width="17.42578125" style="97" customWidth="1"/>
    <col min="5901" max="5903" width="10" style="97"/>
    <col min="5904" max="5904" width="7.85546875" style="97" customWidth="1"/>
    <col min="5905" max="6144" width="10" style="97"/>
    <col min="6145" max="6145" width="39.5703125" style="97" customWidth="1"/>
    <col min="6146" max="6153" width="20.5703125" style="97" customWidth="1"/>
    <col min="6154" max="6154" width="10.5703125" style="97" customWidth="1"/>
    <col min="6155" max="6155" width="10" style="97"/>
    <col min="6156" max="6156" width="17.42578125" style="97" customWidth="1"/>
    <col min="6157" max="6159" width="10" style="97"/>
    <col min="6160" max="6160" width="7.85546875" style="97" customWidth="1"/>
    <col min="6161" max="6400" width="10" style="97"/>
    <col min="6401" max="6401" width="39.5703125" style="97" customWidth="1"/>
    <col min="6402" max="6409" width="20.5703125" style="97" customWidth="1"/>
    <col min="6410" max="6410" width="10.5703125" style="97" customWidth="1"/>
    <col min="6411" max="6411" width="10" style="97"/>
    <col min="6412" max="6412" width="17.42578125" style="97" customWidth="1"/>
    <col min="6413" max="6415" width="10" style="97"/>
    <col min="6416" max="6416" width="7.85546875" style="97" customWidth="1"/>
    <col min="6417" max="6656" width="10" style="97"/>
    <col min="6657" max="6657" width="39.5703125" style="97" customWidth="1"/>
    <col min="6658" max="6665" width="20.5703125" style="97" customWidth="1"/>
    <col min="6666" max="6666" width="10.5703125" style="97" customWidth="1"/>
    <col min="6667" max="6667" width="10" style="97"/>
    <col min="6668" max="6668" width="17.42578125" style="97" customWidth="1"/>
    <col min="6669" max="6671" width="10" style="97"/>
    <col min="6672" max="6672" width="7.85546875" style="97" customWidth="1"/>
    <col min="6673" max="6912" width="10" style="97"/>
    <col min="6913" max="6913" width="39.5703125" style="97" customWidth="1"/>
    <col min="6914" max="6921" width="20.5703125" style="97" customWidth="1"/>
    <col min="6922" max="6922" width="10.5703125" style="97" customWidth="1"/>
    <col min="6923" max="6923" width="10" style="97"/>
    <col min="6924" max="6924" width="17.42578125" style="97" customWidth="1"/>
    <col min="6925" max="6927" width="10" style="97"/>
    <col min="6928" max="6928" width="7.85546875" style="97" customWidth="1"/>
    <col min="6929" max="7168" width="10" style="97"/>
    <col min="7169" max="7169" width="39.5703125" style="97" customWidth="1"/>
    <col min="7170" max="7177" width="20.5703125" style="97" customWidth="1"/>
    <col min="7178" max="7178" width="10.5703125" style="97" customWidth="1"/>
    <col min="7179" max="7179" width="10" style="97"/>
    <col min="7180" max="7180" width="17.42578125" style="97" customWidth="1"/>
    <col min="7181" max="7183" width="10" style="97"/>
    <col min="7184" max="7184" width="7.85546875" style="97" customWidth="1"/>
    <col min="7185" max="7424" width="10" style="97"/>
    <col min="7425" max="7425" width="39.5703125" style="97" customWidth="1"/>
    <col min="7426" max="7433" width="20.5703125" style="97" customWidth="1"/>
    <col min="7434" max="7434" width="10.5703125" style="97" customWidth="1"/>
    <col min="7435" max="7435" width="10" style="97"/>
    <col min="7436" max="7436" width="17.42578125" style="97" customWidth="1"/>
    <col min="7437" max="7439" width="10" style="97"/>
    <col min="7440" max="7440" width="7.85546875" style="97" customWidth="1"/>
    <col min="7441" max="7680" width="10" style="97"/>
    <col min="7681" max="7681" width="39.5703125" style="97" customWidth="1"/>
    <col min="7682" max="7689" width="20.5703125" style="97" customWidth="1"/>
    <col min="7690" max="7690" width="10.5703125" style="97" customWidth="1"/>
    <col min="7691" max="7691" width="10" style="97"/>
    <col min="7692" max="7692" width="17.42578125" style="97" customWidth="1"/>
    <col min="7693" max="7695" width="10" style="97"/>
    <col min="7696" max="7696" width="7.85546875" style="97" customWidth="1"/>
    <col min="7697" max="7936" width="10" style="97"/>
    <col min="7937" max="7937" width="39.5703125" style="97" customWidth="1"/>
    <col min="7938" max="7945" width="20.5703125" style="97" customWidth="1"/>
    <col min="7946" max="7946" width="10.5703125" style="97" customWidth="1"/>
    <col min="7947" max="7947" width="10" style="97"/>
    <col min="7948" max="7948" width="17.42578125" style="97" customWidth="1"/>
    <col min="7949" max="7951" width="10" style="97"/>
    <col min="7952" max="7952" width="7.85546875" style="97" customWidth="1"/>
    <col min="7953" max="8192" width="10" style="97"/>
    <col min="8193" max="8193" width="39.5703125" style="97" customWidth="1"/>
    <col min="8194" max="8201" width="20.5703125" style="97" customWidth="1"/>
    <col min="8202" max="8202" width="10.5703125" style="97" customWidth="1"/>
    <col min="8203" max="8203" width="10" style="97"/>
    <col min="8204" max="8204" width="17.42578125" style="97" customWidth="1"/>
    <col min="8205" max="8207" width="10" style="97"/>
    <col min="8208" max="8208" width="7.85546875" style="97" customWidth="1"/>
    <col min="8209" max="8448" width="10" style="97"/>
    <col min="8449" max="8449" width="39.5703125" style="97" customWidth="1"/>
    <col min="8450" max="8457" width="20.5703125" style="97" customWidth="1"/>
    <col min="8458" max="8458" width="10.5703125" style="97" customWidth="1"/>
    <col min="8459" max="8459" width="10" style="97"/>
    <col min="8460" max="8460" width="17.42578125" style="97" customWidth="1"/>
    <col min="8461" max="8463" width="10" style="97"/>
    <col min="8464" max="8464" width="7.85546875" style="97" customWidth="1"/>
    <col min="8465" max="8704" width="10" style="97"/>
    <col min="8705" max="8705" width="39.5703125" style="97" customWidth="1"/>
    <col min="8706" max="8713" width="20.5703125" style="97" customWidth="1"/>
    <col min="8714" max="8714" width="10.5703125" style="97" customWidth="1"/>
    <col min="8715" max="8715" width="10" style="97"/>
    <col min="8716" max="8716" width="17.42578125" style="97" customWidth="1"/>
    <col min="8717" max="8719" width="10" style="97"/>
    <col min="8720" max="8720" width="7.85546875" style="97" customWidth="1"/>
    <col min="8721" max="8960" width="10" style="97"/>
    <col min="8961" max="8961" width="39.5703125" style="97" customWidth="1"/>
    <col min="8962" max="8969" width="20.5703125" style="97" customWidth="1"/>
    <col min="8970" max="8970" width="10.5703125" style="97" customWidth="1"/>
    <col min="8971" max="8971" width="10" style="97"/>
    <col min="8972" max="8972" width="17.42578125" style="97" customWidth="1"/>
    <col min="8973" max="8975" width="10" style="97"/>
    <col min="8976" max="8976" width="7.85546875" style="97" customWidth="1"/>
    <col min="8977" max="9216" width="10" style="97"/>
    <col min="9217" max="9217" width="39.5703125" style="97" customWidth="1"/>
    <col min="9218" max="9225" width="20.5703125" style="97" customWidth="1"/>
    <col min="9226" max="9226" width="10.5703125" style="97" customWidth="1"/>
    <col min="9227" max="9227" width="10" style="97"/>
    <col min="9228" max="9228" width="17.42578125" style="97" customWidth="1"/>
    <col min="9229" max="9231" width="10" style="97"/>
    <col min="9232" max="9232" width="7.85546875" style="97" customWidth="1"/>
    <col min="9233" max="9472" width="10" style="97"/>
    <col min="9473" max="9473" width="39.5703125" style="97" customWidth="1"/>
    <col min="9474" max="9481" width="20.5703125" style="97" customWidth="1"/>
    <col min="9482" max="9482" width="10.5703125" style="97" customWidth="1"/>
    <col min="9483" max="9483" width="10" style="97"/>
    <col min="9484" max="9484" width="17.42578125" style="97" customWidth="1"/>
    <col min="9485" max="9487" width="10" style="97"/>
    <col min="9488" max="9488" width="7.85546875" style="97" customWidth="1"/>
    <col min="9489" max="9728" width="10" style="97"/>
    <col min="9729" max="9729" width="39.5703125" style="97" customWidth="1"/>
    <col min="9730" max="9737" width="20.5703125" style="97" customWidth="1"/>
    <col min="9738" max="9738" width="10.5703125" style="97" customWidth="1"/>
    <col min="9739" max="9739" width="10" style="97"/>
    <col min="9740" max="9740" width="17.42578125" style="97" customWidth="1"/>
    <col min="9741" max="9743" width="10" style="97"/>
    <col min="9744" max="9744" width="7.85546875" style="97" customWidth="1"/>
    <col min="9745" max="9984" width="10" style="97"/>
    <col min="9985" max="9985" width="39.5703125" style="97" customWidth="1"/>
    <col min="9986" max="9993" width="20.5703125" style="97" customWidth="1"/>
    <col min="9994" max="9994" width="10.5703125" style="97" customWidth="1"/>
    <col min="9995" max="9995" width="10" style="97"/>
    <col min="9996" max="9996" width="17.42578125" style="97" customWidth="1"/>
    <col min="9997" max="9999" width="10" style="97"/>
    <col min="10000" max="10000" width="7.85546875" style="97" customWidth="1"/>
    <col min="10001" max="10240" width="10" style="97"/>
    <col min="10241" max="10241" width="39.5703125" style="97" customWidth="1"/>
    <col min="10242" max="10249" width="20.5703125" style="97" customWidth="1"/>
    <col min="10250" max="10250" width="10.5703125" style="97" customWidth="1"/>
    <col min="10251" max="10251" width="10" style="97"/>
    <col min="10252" max="10252" width="17.42578125" style="97" customWidth="1"/>
    <col min="10253" max="10255" width="10" style="97"/>
    <col min="10256" max="10256" width="7.85546875" style="97" customWidth="1"/>
    <col min="10257" max="10496" width="10" style="97"/>
    <col min="10497" max="10497" width="39.5703125" style="97" customWidth="1"/>
    <col min="10498" max="10505" width="20.5703125" style="97" customWidth="1"/>
    <col min="10506" max="10506" width="10.5703125" style="97" customWidth="1"/>
    <col min="10507" max="10507" width="10" style="97"/>
    <col min="10508" max="10508" width="17.42578125" style="97" customWidth="1"/>
    <col min="10509" max="10511" width="10" style="97"/>
    <col min="10512" max="10512" width="7.85546875" style="97" customWidth="1"/>
    <col min="10513" max="10752" width="10" style="97"/>
    <col min="10753" max="10753" width="39.5703125" style="97" customWidth="1"/>
    <col min="10754" max="10761" width="20.5703125" style="97" customWidth="1"/>
    <col min="10762" max="10762" width="10.5703125" style="97" customWidth="1"/>
    <col min="10763" max="10763" width="10" style="97"/>
    <col min="10764" max="10764" width="17.42578125" style="97" customWidth="1"/>
    <col min="10765" max="10767" width="10" style="97"/>
    <col min="10768" max="10768" width="7.85546875" style="97" customWidth="1"/>
    <col min="10769" max="11008" width="10" style="97"/>
    <col min="11009" max="11009" width="39.5703125" style="97" customWidth="1"/>
    <col min="11010" max="11017" width="20.5703125" style="97" customWidth="1"/>
    <col min="11018" max="11018" width="10.5703125" style="97" customWidth="1"/>
    <col min="11019" max="11019" width="10" style="97"/>
    <col min="11020" max="11020" width="17.42578125" style="97" customWidth="1"/>
    <col min="11021" max="11023" width="10" style="97"/>
    <col min="11024" max="11024" width="7.85546875" style="97" customWidth="1"/>
    <col min="11025" max="11264" width="10" style="97"/>
    <col min="11265" max="11265" width="39.5703125" style="97" customWidth="1"/>
    <col min="11266" max="11273" width="20.5703125" style="97" customWidth="1"/>
    <col min="11274" max="11274" width="10.5703125" style="97" customWidth="1"/>
    <col min="11275" max="11275" width="10" style="97"/>
    <col min="11276" max="11276" width="17.42578125" style="97" customWidth="1"/>
    <col min="11277" max="11279" width="10" style="97"/>
    <col min="11280" max="11280" width="7.85546875" style="97" customWidth="1"/>
    <col min="11281" max="11520" width="10" style="97"/>
    <col min="11521" max="11521" width="39.5703125" style="97" customWidth="1"/>
    <col min="11522" max="11529" width="20.5703125" style="97" customWidth="1"/>
    <col min="11530" max="11530" width="10.5703125" style="97" customWidth="1"/>
    <col min="11531" max="11531" width="10" style="97"/>
    <col min="11532" max="11532" width="17.42578125" style="97" customWidth="1"/>
    <col min="11533" max="11535" width="10" style="97"/>
    <col min="11536" max="11536" width="7.85546875" style="97" customWidth="1"/>
    <col min="11537" max="11776" width="10" style="97"/>
    <col min="11777" max="11777" width="39.5703125" style="97" customWidth="1"/>
    <col min="11778" max="11785" width="20.5703125" style="97" customWidth="1"/>
    <col min="11786" max="11786" width="10.5703125" style="97" customWidth="1"/>
    <col min="11787" max="11787" width="10" style="97"/>
    <col min="11788" max="11788" width="17.42578125" style="97" customWidth="1"/>
    <col min="11789" max="11791" width="10" style="97"/>
    <col min="11792" max="11792" width="7.85546875" style="97" customWidth="1"/>
    <col min="11793" max="12032" width="10" style="97"/>
    <col min="12033" max="12033" width="39.5703125" style="97" customWidth="1"/>
    <col min="12034" max="12041" width="20.5703125" style="97" customWidth="1"/>
    <col min="12042" max="12042" width="10.5703125" style="97" customWidth="1"/>
    <col min="12043" max="12043" width="10" style="97"/>
    <col min="12044" max="12044" width="17.42578125" style="97" customWidth="1"/>
    <col min="12045" max="12047" width="10" style="97"/>
    <col min="12048" max="12048" width="7.85546875" style="97" customWidth="1"/>
    <col min="12049" max="12288" width="10" style="97"/>
    <col min="12289" max="12289" width="39.5703125" style="97" customWidth="1"/>
    <col min="12290" max="12297" width="20.5703125" style="97" customWidth="1"/>
    <col min="12298" max="12298" width="10.5703125" style="97" customWidth="1"/>
    <col min="12299" max="12299" width="10" style="97"/>
    <col min="12300" max="12300" width="17.42578125" style="97" customWidth="1"/>
    <col min="12301" max="12303" width="10" style="97"/>
    <col min="12304" max="12304" width="7.85546875" style="97" customWidth="1"/>
    <col min="12305" max="12544" width="10" style="97"/>
    <col min="12545" max="12545" width="39.5703125" style="97" customWidth="1"/>
    <col min="12546" max="12553" width="20.5703125" style="97" customWidth="1"/>
    <col min="12554" max="12554" width="10.5703125" style="97" customWidth="1"/>
    <col min="12555" max="12555" width="10" style="97"/>
    <col min="12556" max="12556" width="17.42578125" style="97" customWidth="1"/>
    <col min="12557" max="12559" width="10" style="97"/>
    <col min="12560" max="12560" width="7.85546875" style="97" customWidth="1"/>
    <col min="12561" max="12800" width="10" style="97"/>
    <col min="12801" max="12801" width="39.5703125" style="97" customWidth="1"/>
    <col min="12802" max="12809" width="20.5703125" style="97" customWidth="1"/>
    <col min="12810" max="12810" width="10.5703125" style="97" customWidth="1"/>
    <col min="12811" max="12811" width="10" style="97"/>
    <col min="12812" max="12812" width="17.42578125" style="97" customWidth="1"/>
    <col min="12813" max="12815" width="10" style="97"/>
    <col min="12816" max="12816" width="7.85546875" style="97" customWidth="1"/>
    <col min="12817" max="13056" width="10" style="97"/>
    <col min="13057" max="13057" width="39.5703125" style="97" customWidth="1"/>
    <col min="13058" max="13065" width="20.5703125" style="97" customWidth="1"/>
    <col min="13066" max="13066" width="10.5703125" style="97" customWidth="1"/>
    <col min="13067" max="13067" width="10" style="97"/>
    <col min="13068" max="13068" width="17.42578125" style="97" customWidth="1"/>
    <col min="13069" max="13071" width="10" style="97"/>
    <col min="13072" max="13072" width="7.85546875" style="97" customWidth="1"/>
    <col min="13073" max="13312" width="10" style="97"/>
    <col min="13313" max="13313" width="39.5703125" style="97" customWidth="1"/>
    <col min="13314" max="13321" width="20.5703125" style="97" customWidth="1"/>
    <col min="13322" max="13322" width="10.5703125" style="97" customWidth="1"/>
    <col min="13323" max="13323" width="10" style="97"/>
    <col min="13324" max="13324" width="17.42578125" style="97" customWidth="1"/>
    <col min="13325" max="13327" width="10" style="97"/>
    <col min="13328" max="13328" width="7.85546875" style="97" customWidth="1"/>
    <col min="13329" max="13568" width="10" style="97"/>
    <col min="13569" max="13569" width="39.5703125" style="97" customWidth="1"/>
    <col min="13570" max="13577" width="20.5703125" style="97" customWidth="1"/>
    <col min="13578" max="13578" width="10.5703125" style="97" customWidth="1"/>
    <col min="13579" max="13579" width="10" style="97"/>
    <col min="13580" max="13580" width="17.42578125" style="97" customWidth="1"/>
    <col min="13581" max="13583" width="10" style="97"/>
    <col min="13584" max="13584" width="7.85546875" style="97" customWidth="1"/>
    <col min="13585" max="13824" width="10" style="97"/>
    <col min="13825" max="13825" width="39.5703125" style="97" customWidth="1"/>
    <col min="13826" max="13833" width="20.5703125" style="97" customWidth="1"/>
    <col min="13834" max="13834" width="10.5703125" style="97" customWidth="1"/>
    <col min="13835" max="13835" width="10" style="97"/>
    <col min="13836" max="13836" width="17.42578125" style="97" customWidth="1"/>
    <col min="13837" max="13839" width="10" style="97"/>
    <col min="13840" max="13840" width="7.85546875" style="97" customWidth="1"/>
    <col min="13841" max="14080" width="10" style="97"/>
    <col min="14081" max="14081" width="39.5703125" style="97" customWidth="1"/>
    <col min="14082" max="14089" width="20.5703125" style="97" customWidth="1"/>
    <col min="14090" max="14090" width="10.5703125" style="97" customWidth="1"/>
    <col min="14091" max="14091" width="10" style="97"/>
    <col min="14092" max="14092" width="17.42578125" style="97" customWidth="1"/>
    <col min="14093" max="14095" width="10" style="97"/>
    <col min="14096" max="14096" width="7.85546875" style="97" customWidth="1"/>
    <col min="14097" max="14336" width="10" style="97"/>
    <col min="14337" max="14337" width="39.5703125" style="97" customWidth="1"/>
    <col min="14338" max="14345" width="20.5703125" style="97" customWidth="1"/>
    <col min="14346" max="14346" width="10.5703125" style="97" customWidth="1"/>
    <col min="14347" max="14347" width="10" style="97"/>
    <col min="14348" max="14348" width="17.42578125" style="97" customWidth="1"/>
    <col min="14349" max="14351" width="10" style="97"/>
    <col min="14352" max="14352" width="7.85546875" style="97" customWidth="1"/>
    <col min="14353" max="14592" width="10" style="97"/>
    <col min="14593" max="14593" width="39.5703125" style="97" customWidth="1"/>
    <col min="14594" max="14601" width="20.5703125" style="97" customWidth="1"/>
    <col min="14602" max="14602" width="10.5703125" style="97" customWidth="1"/>
    <col min="14603" max="14603" width="10" style="97"/>
    <col min="14604" max="14604" width="17.42578125" style="97" customWidth="1"/>
    <col min="14605" max="14607" width="10" style="97"/>
    <col min="14608" max="14608" width="7.85546875" style="97" customWidth="1"/>
    <col min="14609" max="14848" width="10" style="97"/>
    <col min="14849" max="14849" width="39.5703125" style="97" customWidth="1"/>
    <col min="14850" max="14857" width="20.5703125" style="97" customWidth="1"/>
    <col min="14858" max="14858" width="10.5703125" style="97" customWidth="1"/>
    <col min="14859" max="14859" width="10" style="97"/>
    <col min="14860" max="14860" width="17.42578125" style="97" customWidth="1"/>
    <col min="14861" max="14863" width="10" style="97"/>
    <col min="14864" max="14864" width="7.85546875" style="97" customWidth="1"/>
    <col min="14865" max="15104" width="10" style="97"/>
    <col min="15105" max="15105" width="39.5703125" style="97" customWidth="1"/>
    <col min="15106" max="15113" width="20.5703125" style="97" customWidth="1"/>
    <col min="15114" max="15114" width="10.5703125" style="97" customWidth="1"/>
    <col min="15115" max="15115" width="10" style="97"/>
    <col min="15116" max="15116" width="17.42578125" style="97" customWidth="1"/>
    <col min="15117" max="15119" width="10" style="97"/>
    <col min="15120" max="15120" width="7.85546875" style="97" customWidth="1"/>
    <col min="15121" max="15360" width="10" style="97"/>
    <col min="15361" max="15361" width="39.5703125" style="97" customWidth="1"/>
    <col min="15362" max="15369" width="20.5703125" style="97" customWidth="1"/>
    <col min="15370" max="15370" width="10.5703125" style="97" customWidth="1"/>
    <col min="15371" max="15371" width="10" style="97"/>
    <col min="15372" max="15372" width="17.42578125" style="97" customWidth="1"/>
    <col min="15373" max="15375" width="10" style="97"/>
    <col min="15376" max="15376" width="7.85546875" style="97" customWidth="1"/>
    <col min="15377" max="15616" width="10" style="97"/>
    <col min="15617" max="15617" width="39.5703125" style="97" customWidth="1"/>
    <col min="15618" max="15625" width="20.5703125" style="97" customWidth="1"/>
    <col min="15626" max="15626" width="10.5703125" style="97" customWidth="1"/>
    <col min="15627" max="15627" width="10" style="97"/>
    <col min="15628" max="15628" width="17.42578125" style="97" customWidth="1"/>
    <col min="15629" max="15631" width="10" style="97"/>
    <col min="15632" max="15632" width="7.85546875" style="97" customWidth="1"/>
    <col min="15633" max="15872" width="10" style="97"/>
    <col min="15873" max="15873" width="39.5703125" style="97" customWidth="1"/>
    <col min="15874" max="15881" width="20.5703125" style="97" customWidth="1"/>
    <col min="15882" max="15882" width="10.5703125" style="97" customWidth="1"/>
    <col min="15883" max="15883" width="10" style="97"/>
    <col min="15884" max="15884" width="17.42578125" style="97" customWidth="1"/>
    <col min="15885" max="15887" width="10" style="97"/>
    <col min="15888" max="15888" width="7.85546875" style="97" customWidth="1"/>
    <col min="15889" max="16128" width="10" style="97"/>
    <col min="16129" max="16129" width="39.5703125" style="97" customWidth="1"/>
    <col min="16130" max="16137" width="20.5703125" style="97" customWidth="1"/>
    <col min="16138" max="16138" width="10.5703125" style="97" customWidth="1"/>
    <col min="16139" max="16139" width="10" style="97"/>
    <col min="16140" max="16140" width="17.42578125" style="97" customWidth="1"/>
    <col min="16141" max="16143" width="10" style="97"/>
    <col min="16144" max="16144" width="7.85546875" style="97" customWidth="1"/>
    <col min="16145" max="16384" width="10" style="97"/>
  </cols>
  <sheetData>
    <row r="1" spans="1:11" ht="65.099999999999994" customHeight="1">
      <c r="A1" s="283" t="s">
        <v>217</v>
      </c>
      <c r="B1" s="283"/>
      <c r="C1" s="283"/>
      <c r="D1" s="283"/>
      <c r="E1" s="283"/>
      <c r="F1" s="420"/>
      <c r="G1" s="283"/>
      <c r="H1" s="283"/>
      <c r="I1" s="283"/>
      <c r="K1" s="332"/>
    </row>
    <row r="2" spans="1:11" ht="21.95" customHeight="1">
      <c r="A2" s="284" t="s">
        <v>753</v>
      </c>
      <c r="B2" s="481" t="s">
        <v>136</v>
      </c>
      <c r="C2" s="286"/>
      <c r="D2" s="333"/>
      <c r="E2" s="333"/>
      <c r="F2" s="333"/>
      <c r="G2" s="333"/>
      <c r="H2" s="422" t="s">
        <v>196</v>
      </c>
      <c r="I2" s="334" t="s">
        <v>175</v>
      </c>
    </row>
    <row r="3" spans="1:11" ht="21.95" customHeight="1">
      <c r="A3" s="284" t="s">
        <v>754</v>
      </c>
      <c r="B3" s="335" t="s">
        <v>542</v>
      </c>
      <c r="C3" s="335" t="s">
        <v>541</v>
      </c>
      <c r="D3" s="286"/>
      <c r="E3" s="286"/>
      <c r="F3" s="286"/>
      <c r="G3" s="286"/>
      <c r="H3" s="422" t="s">
        <v>193</v>
      </c>
      <c r="I3" s="336" t="s">
        <v>174</v>
      </c>
    </row>
    <row r="4" spans="1:11" ht="21.95" customHeight="1">
      <c r="A4" s="284" t="s">
        <v>755</v>
      </c>
      <c r="B4" s="482" t="s">
        <v>1538</v>
      </c>
      <c r="C4" s="421"/>
      <c r="D4" s="288"/>
      <c r="E4" s="288"/>
      <c r="G4" s="288"/>
      <c r="H4" s="337" t="s">
        <v>194</v>
      </c>
      <c r="I4" s="290"/>
    </row>
    <row r="5" spans="1:11" ht="21.95" customHeight="1">
      <c r="A5" s="291" t="s">
        <v>218</v>
      </c>
      <c r="B5" s="335" t="s">
        <v>543</v>
      </c>
      <c r="C5" s="99"/>
      <c r="D5" s="338"/>
      <c r="E5" s="338"/>
      <c r="F5" s="338"/>
      <c r="G5" s="339"/>
      <c r="H5" s="286"/>
      <c r="I5" s="673"/>
    </row>
    <row r="6" spans="1:11" ht="9.75" customHeight="1">
      <c r="A6" s="663"/>
      <c r="B6" s="664"/>
      <c r="C6" s="381"/>
      <c r="D6" s="338"/>
      <c r="E6" s="338"/>
      <c r="F6" s="338"/>
      <c r="G6" s="339"/>
      <c r="H6" s="286"/>
      <c r="I6" s="673"/>
    </row>
    <row r="7" spans="1:11" ht="18" customHeight="1">
      <c r="A7" s="303" t="s">
        <v>219</v>
      </c>
      <c r="B7" s="665" t="s">
        <v>216</v>
      </c>
      <c r="C7" s="666"/>
      <c r="D7" s="341"/>
      <c r="E7" s="342"/>
      <c r="F7" s="342"/>
      <c r="G7" s="342"/>
      <c r="H7" s="393" t="s">
        <v>220</v>
      </c>
      <c r="I7" s="674" t="s">
        <v>268</v>
      </c>
    </row>
    <row r="8" spans="1:11" ht="18" customHeight="1">
      <c r="A8" s="303" t="s">
        <v>221</v>
      </c>
      <c r="B8" s="667" t="s">
        <v>328</v>
      </c>
      <c r="C8" s="668" t="s">
        <v>197</v>
      </c>
      <c r="D8" s="341"/>
      <c r="E8" s="342"/>
      <c r="F8" s="342"/>
      <c r="G8" s="342"/>
      <c r="H8" s="393" t="s">
        <v>274</v>
      </c>
      <c r="I8" s="567" t="s">
        <v>292</v>
      </c>
    </row>
    <row r="9" spans="1:11" ht="18" customHeight="1">
      <c r="A9" s="303" t="s">
        <v>223</v>
      </c>
      <c r="B9" s="669" t="s">
        <v>329</v>
      </c>
      <c r="C9" s="634" t="s">
        <v>876</v>
      </c>
      <c r="D9" s="341"/>
      <c r="E9" s="342"/>
      <c r="F9" s="342"/>
      <c r="G9" s="342"/>
      <c r="H9" s="393" t="s">
        <v>222</v>
      </c>
      <c r="I9" s="675" t="s">
        <v>472</v>
      </c>
    </row>
    <row r="10" spans="1:11" ht="18" customHeight="1">
      <c r="A10" s="303" t="s">
        <v>225</v>
      </c>
      <c r="B10" s="488" t="s">
        <v>330</v>
      </c>
      <c r="C10" s="488" t="s">
        <v>200</v>
      </c>
      <c r="D10" s="341"/>
      <c r="E10" s="342"/>
      <c r="F10" s="342"/>
      <c r="G10" s="342"/>
      <c r="H10" s="393" t="s">
        <v>224</v>
      </c>
      <c r="I10" s="675" t="s">
        <v>473</v>
      </c>
    </row>
    <row r="11" spans="1:11" ht="18" customHeight="1">
      <c r="A11" s="303" t="s">
        <v>227</v>
      </c>
      <c r="B11" s="669" t="s">
        <v>331</v>
      </c>
      <c r="C11" s="669" t="s">
        <v>877</v>
      </c>
      <c r="D11" s="341"/>
      <c r="E11" s="342"/>
      <c r="F11" s="342"/>
      <c r="G11" s="342"/>
      <c r="H11" s="393" t="s">
        <v>226</v>
      </c>
      <c r="I11" s="675" t="s">
        <v>474</v>
      </c>
      <c r="K11" s="344"/>
    </row>
    <row r="12" spans="1:11" ht="18" customHeight="1">
      <c r="A12" s="303" t="s">
        <v>229</v>
      </c>
      <c r="B12" s="670" t="s">
        <v>332</v>
      </c>
      <c r="C12" s="488" t="s">
        <v>230</v>
      </c>
      <c r="D12" s="341"/>
      <c r="E12" s="342"/>
      <c r="F12" s="342"/>
      <c r="G12" s="342"/>
      <c r="H12" s="393" t="s">
        <v>228</v>
      </c>
      <c r="I12" s="676" t="s">
        <v>475</v>
      </c>
      <c r="K12" s="344"/>
    </row>
    <row r="13" spans="1:11" ht="18" customHeight="1">
      <c r="A13" s="303" t="s">
        <v>756</v>
      </c>
      <c r="B13" s="669" t="s">
        <v>333</v>
      </c>
      <c r="C13" s="671"/>
      <c r="D13" s="341"/>
      <c r="E13" s="342"/>
      <c r="F13" s="342"/>
      <c r="G13" s="342"/>
      <c r="H13" s="393" t="s">
        <v>231</v>
      </c>
      <c r="I13" s="676" t="s">
        <v>476</v>
      </c>
      <c r="J13" s="345"/>
      <c r="K13" s="344"/>
    </row>
    <row r="14" spans="1:11" ht="18" customHeight="1">
      <c r="A14" s="672"/>
      <c r="B14" s="672">
        <f>IF(I85=0,12,3)</f>
        <v>3</v>
      </c>
      <c r="C14" s="396"/>
      <c r="D14" s="341"/>
      <c r="E14" s="342"/>
      <c r="F14" s="342"/>
      <c r="G14" s="342"/>
      <c r="H14" s="393" t="s">
        <v>199</v>
      </c>
      <c r="I14" s="677" t="s">
        <v>477</v>
      </c>
      <c r="J14" s="345"/>
    </row>
    <row r="15" spans="1:11">
      <c r="A15" s="397"/>
      <c r="B15" s="635"/>
      <c r="C15" s="396"/>
      <c r="D15" s="341"/>
      <c r="E15" s="342"/>
      <c r="F15" s="342"/>
      <c r="G15" s="342"/>
      <c r="H15" s="393" t="s">
        <v>232</v>
      </c>
      <c r="I15" s="479" t="s">
        <v>544</v>
      </c>
      <c r="J15" s="97"/>
    </row>
    <row r="16" spans="1:11">
      <c r="A16" s="287"/>
      <c r="B16" s="636"/>
      <c r="C16" s="346"/>
      <c r="D16" s="341"/>
      <c r="E16" s="342"/>
      <c r="F16" s="342"/>
      <c r="G16" s="342"/>
      <c r="H16" s="393" t="s">
        <v>233</v>
      </c>
      <c r="I16" s="479" t="s">
        <v>545</v>
      </c>
      <c r="J16" s="97"/>
    </row>
    <row r="17" spans="1:16">
      <c r="A17" s="347"/>
      <c r="B17" s="637"/>
      <c r="C17" s="346"/>
      <c r="D17" s="338"/>
      <c r="H17" s="393" t="s">
        <v>234</v>
      </c>
      <c r="I17" s="479" t="s">
        <v>546</v>
      </c>
      <c r="J17" s="97"/>
    </row>
    <row r="18" spans="1:16" ht="19.7" customHeight="1" thickBot="1">
      <c r="A18" s="419"/>
      <c r="C18" s="346"/>
      <c r="D18" s="338"/>
      <c r="E18" s="338"/>
      <c r="H18" s="393" t="s">
        <v>235</v>
      </c>
      <c r="I18" s="678" t="s">
        <v>236</v>
      </c>
      <c r="J18" s="97"/>
    </row>
    <row r="19" spans="1:16" s="99" customFormat="1" ht="14.25" thickTop="1" thickBot="1">
      <c r="A19" s="399" t="s">
        <v>757</v>
      </c>
      <c r="B19" s="398"/>
      <c r="C19" s="398"/>
      <c r="D19" s="398"/>
      <c r="E19" s="398"/>
      <c r="F19" s="398"/>
      <c r="G19" s="398"/>
      <c r="H19" s="398"/>
      <c r="I19" s="398"/>
      <c r="J19" s="95"/>
      <c r="K19" s="95"/>
      <c r="L19" s="157"/>
      <c r="M19" s="157"/>
      <c r="N19" s="157"/>
      <c r="O19" s="157"/>
      <c r="P19" s="96"/>
    </row>
    <row r="20" spans="1:16" ht="13.5" thickTop="1">
      <c r="A20" s="348"/>
      <c r="B20" s="640"/>
      <c r="C20" s="349"/>
      <c r="D20" s="350"/>
      <c r="E20" s="350"/>
      <c r="F20" s="350"/>
      <c r="G20" s="350"/>
      <c r="H20" s="343"/>
      <c r="I20" s="351"/>
    </row>
    <row r="21" spans="1:16">
      <c r="A21" s="297" t="s">
        <v>237</v>
      </c>
      <c r="B21" s="297" t="s">
        <v>1414</v>
      </c>
      <c r="C21" s="641" t="s">
        <v>1415</v>
      </c>
      <c r="D21" s="641" t="s">
        <v>1418</v>
      </c>
      <c r="E21" s="641" t="s">
        <v>1419</v>
      </c>
      <c r="F21" s="641" t="s">
        <v>1420</v>
      </c>
      <c r="G21" s="641"/>
      <c r="H21" s="641"/>
      <c r="I21" s="641"/>
      <c r="J21" s="352"/>
    </row>
    <row r="22" spans="1:16">
      <c r="A22" s="287" t="s">
        <v>201</v>
      </c>
      <c r="B22" s="353" t="s">
        <v>334</v>
      </c>
      <c r="C22" s="353" t="s">
        <v>1448</v>
      </c>
      <c r="D22" s="353" t="s">
        <v>1453</v>
      </c>
      <c r="E22" s="353" t="s">
        <v>1454</v>
      </c>
      <c r="F22" s="353" t="s">
        <v>1455</v>
      </c>
      <c r="G22" s="353"/>
      <c r="H22" s="353"/>
      <c r="I22" s="353"/>
      <c r="J22" s="352"/>
    </row>
    <row r="23" spans="1:16">
      <c r="A23" s="287" t="s">
        <v>882</v>
      </c>
      <c r="B23" s="485" t="s">
        <v>1435</v>
      </c>
      <c r="C23" s="353" t="s">
        <v>1449</v>
      </c>
      <c r="D23" s="353" t="s">
        <v>1450</v>
      </c>
      <c r="E23" s="353" t="s">
        <v>1451</v>
      </c>
      <c r="F23" s="353" t="s">
        <v>1452</v>
      </c>
      <c r="G23" s="353"/>
      <c r="H23" s="353"/>
      <c r="I23" s="353"/>
    </row>
    <row r="24" spans="1:16">
      <c r="A24" s="287" t="s">
        <v>937</v>
      </c>
      <c r="B24" s="428" t="s">
        <v>335</v>
      </c>
      <c r="C24" s="428" t="s">
        <v>335</v>
      </c>
      <c r="D24" s="428" t="s">
        <v>335</v>
      </c>
      <c r="E24" s="428" t="s">
        <v>335</v>
      </c>
      <c r="F24" s="428" t="s">
        <v>335</v>
      </c>
      <c r="G24" s="354"/>
      <c r="H24" s="354"/>
      <c r="I24" s="354"/>
    </row>
    <row r="25" spans="1:16">
      <c r="A25" s="287" t="s">
        <v>202</v>
      </c>
      <c r="B25" s="355" t="s">
        <v>336</v>
      </c>
      <c r="C25" s="355" t="s">
        <v>336</v>
      </c>
      <c r="D25" s="355" t="s">
        <v>336</v>
      </c>
      <c r="E25" s="355" t="s">
        <v>336</v>
      </c>
      <c r="F25" s="355" t="s">
        <v>336</v>
      </c>
      <c r="G25" s="355"/>
      <c r="H25" s="355"/>
      <c r="I25" s="355"/>
    </row>
    <row r="26" spans="1:16" s="357" customFormat="1">
      <c r="A26" s="493" t="s">
        <v>1456</v>
      </c>
      <c r="B26" s="492" t="s">
        <v>1457</v>
      </c>
      <c r="C26" s="492" t="s">
        <v>1458</v>
      </c>
      <c r="D26" s="492" t="s">
        <v>1459</v>
      </c>
      <c r="E26" s="492" t="s">
        <v>1460</v>
      </c>
      <c r="F26" s="492" t="s">
        <v>1461</v>
      </c>
      <c r="G26" s="642"/>
      <c r="H26" s="642"/>
      <c r="I26" s="642"/>
      <c r="J26" s="332"/>
      <c r="K26" s="332"/>
      <c r="L26" s="356"/>
      <c r="M26" s="356"/>
      <c r="N26" s="356"/>
      <c r="O26" s="356"/>
      <c r="P26" s="356"/>
    </row>
    <row r="27" spans="1:16">
      <c r="A27" s="305"/>
      <c r="B27" s="358">
        <v>190.51018518518521</v>
      </c>
      <c r="C27" s="359"/>
      <c r="D27" s="359"/>
      <c r="E27" s="359"/>
      <c r="F27" s="359"/>
      <c r="G27" s="359"/>
      <c r="H27" s="359"/>
      <c r="I27" s="359"/>
    </row>
    <row r="28" spans="1:16">
      <c r="A28" s="287" t="s">
        <v>238</v>
      </c>
      <c r="B28" s="353" t="s">
        <v>549</v>
      </c>
      <c r="C28" s="353" t="s">
        <v>565</v>
      </c>
      <c r="D28" s="353" t="s">
        <v>566</v>
      </c>
      <c r="E28" s="353" t="s">
        <v>567</v>
      </c>
      <c r="F28" s="353" t="s">
        <v>568</v>
      </c>
      <c r="G28" s="484"/>
      <c r="H28" s="360"/>
      <c r="I28" s="360"/>
    </row>
    <row r="29" spans="1:16">
      <c r="A29" s="287" t="s">
        <v>883</v>
      </c>
      <c r="B29" s="485" t="s">
        <v>1436</v>
      </c>
      <c r="C29" s="485" t="s">
        <v>1462</v>
      </c>
      <c r="D29" s="485" t="s">
        <v>1463</v>
      </c>
      <c r="E29" s="485" t="s">
        <v>1464</v>
      </c>
      <c r="F29" s="485" t="s">
        <v>1465</v>
      </c>
      <c r="G29" s="485"/>
      <c r="H29" s="146"/>
      <c r="I29" s="146"/>
    </row>
    <row r="30" spans="1:16">
      <c r="A30" s="287" t="s">
        <v>884</v>
      </c>
      <c r="B30" s="485" t="s">
        <v>1437</v>
      </c>
      <c r="C30" s="485" t="s">
        <v>1437</v>
      </c>
      <c r="D30" s="485" t="s">
        <v>1437</v>
      </c>
      <c r="E30" s="485" t="s">
        <v>1437</v>
      </c>
      <c r="F30" s="485" t="s">
        <v>1437</v>
      </c>
      <c r="G30" s="485"/>
      <c r="H30" s="146"/>
      <c r="I30" s="146"/>
      <c r="J30" s="155"/>
    </row>
    <row r="31" spans="1:16">
      <c r="A31" s="287" t="s">
        <v>885</v>
      </c>
      <c r="B31" s="486" t="s">
        <v>564</v>
      </c>
      <c r="C31" s="486" t="s">
        <v>564</v>
      </c>
      <c r="D31" s="486" t="s">
        <v>564</v>
      </c>
      <c r="E31" s="486" t="s">
        <v>564</v>
      </c>
      <c r="F31" s="486" t="s">
        <v>564</v>
      </c>
      <c r="G31" s="486"/>
      <c r="H31" s="146"/>
      <c r="I31" s="146"/>
      <c r="J31" s="155"/>
    </row>
    <row r="32" spans="1:16">
      <c r="A32" s="287" t="s">
        <v>886</v>
      </c>
      <c r="B32" s="428" t="s">
        <v>406</v>
      </c>
      <c r="C32" s="428" t="s">
        <v>406</v>
      </c>
      <c r="D32" s="428" t="s">
        <v>406</v>
      </c>
      <c r="E32" s="428" t="s">
        <v>406</v>
      </c>
      <c r="F32" s="428" t="s">
        <v>406</v>
      </c>
      <c r="G32" s="361"/>
      <c r="H32" s="361"/>
      <c r="I32" s="361"/>
    </row>
    <row r="33" spans="1:16">
      <c r="A33" s="287" t="s">
        <v>240</v>
      </c>
      <c r="B33" s="662" t="s">
        <v>407</v>
      </c>
      <c r="C33" s="662" t="s">
        <v>407</v>
      </c>
      <c r="D33" s="662" t="s">
        <v>407</v>
      </c>
      <c r="E33" s="662" t="s">
        <v>407</v>
      </c>
      <c r="F33" s="662" t="s">
        <v>407</v>
      </c>
      <c r="G33" s="362"/>
      <c r="H33" s="362"/>
      <c r="I33" s="362"/>
    </row>
    <row r="34" spans="1:16" s="357" customFormat="1" ht="18" customHeight="1">
      <c r="A34" s="493" t="s">
        <v>950</v>
      </c>
      <c r="B34" s="494" t="s">
        <v>1236</v>
      </c>
      <c r="C34" s="494" t="s">
        <v>1438</v>
      </c>
      <c r="D34" s="494" t="s">
        <v>1439</v>
      </c>
      <c r="E34" s="494" t="s">
        <v>1440</v>
      </c>
      <c r="F34" s="494" t="s">
        <v>1441</v>
      </c>
      <c r="G34" s="643"/>
      <c r="H34" s="643"/>
      <c r="I34" s="643"/>
      <c r="J34" s="332"/>
      <c r="K34" s="332"/>
      <c r="L34" s="356"/>
      <c r="M34" s="356"/>
      <c r="N34" s="356"/>
      <c r="O34" s="356"/>
      <c r="P34" s="356"/>
    </row>
    <row r="35" spans="1:16">
      <c r="C35" s="170"/>
      <c r="D35" s="363"/>
      <c r="E35" s="363"/>
      <c r="F35" s="363"/>
      <c r="G35" s="363"/>
      <c r="H35" s="363"/>
      <c r="I35" s="363"/>
    </row>
    <row r="36" spans="1:16">
      <c r="A36" s="333" t="s">
        <v>768</v>
      </c>
      <c r="B36" s="428" t="s">
        <v>769</v>
      </c>
      <c r="C36" s="364"/>
      <c r="D36" s="364"/>
      <c r="E36" s="364"/>
      <c r="F36" s="364"/>
      <c r="G36" s="364"/>
      <c r="H36" s="364"/>
      <c r="I36" s="364"/>
    </row>
    <row r="37" spans="1:16">
      <c r="A37" s="333" t="s">
        <v>770</v>
      </c>
      <c r="B37" s="428" t="s">
        <v>772</v>
      </c>
      <c r="C37" s="364"/>
      <c r="D37" s="364"/>
      <c r="E37" s="364"/>
      <c r="F37" s="364"/>
      <c r="G37" s="364"/>
      <c r="H37" s="364"/>
      <c r="I37" s="364"/>
    </row>
    <row r="38" spans="1:16">
      <c r="A38" s="333" t="s">
        <v>771</v>
      </c>
      <c r="B38" s="428" t="s">
        <v>773</v>
      </c>
      <c r="C38" s="364"/>
      <c r="D38" s="364"/>
      <c r="E38" s="364"/>
      <c r="F38" s="364"/>
      <c r="G38" s="364"/>
      <c r="H38" s="364"/>
      <c r="I38" s="364"/>
    </row>
    <row r="39" spans="1:16">
      <c r="A39" s="294" t="s">
        <v>241</v>
      </c>
      <c r="B39" s="430" t="s">
        <v>407</v>
      </c>
      <c r="C39" s="362"/>
      <c r="D39" s="362"/>
      <c r="E39" s="362"/>
      <c r="F39" s="362"/>
      <c r="G39" s="362"/>
      <c r="H39" s="362"/>
      <c r="I39" s="362"/>
      <c r="J39" s="365"/>
    </row>
    <row r="40" spans="1:16" s="357" customFormat="1">
      <c r="A40" s="493" t="s">
        <v>242</v>
      </c>
      <c r="B40" s="495" t="s">
        <v>1467</v>
      </c>
      <c r="C40" s="642"/>
      <c r="D40" s="642"/>
      <c r="E40" s="642"/>
      <c r="F40" s="642"/>
      <c r="G40" s="642"/>
      <c r="H40" s="642"/>
      <c r="I40" s="642"/>
      <c r="J40" s="332"/>
      <c r="K40" s="332"/>
      <c r="L40" s="356"/>
      <c r="M40" s="356"/>
      <c r="N40" s="356"/>
      <c r="O40" s="356"/>
      <c r="P40" s="356"/>
    </row>
    <row r="41" spans="1:16">
      <c r="A41" s="366"/>
      <c r="B41" s="170"/>
      <c r="C41" s="170"/>
      <c r="D41" s="170"/>
      <c r="E41" s="170"/>
      <c r="F41" s="170"/>
      <c r="G41" s="170"/>
      <c r="H41" s="363"/>
      <c r="I41" s="361"/>
    </row>
    <row r="42" spans="1:16">
      <c r="A42" s="333" t="s">
        <v>774</v>
      </c>
      <c r="B42" s="428" t="s">
        <v>778</v>
      </c>
      <c r="C42" s="367"/>
      <c r="D42" s="367"/>
      <c r="E42" s="367"/>
      <c r="F42" s="367"/>
      <c r="G42" s="367"/>
      <c r="H42" s="367"/>
      <c r="I42" s="367"/>
    </row>
    <row r="43" spans="1:16">
      <c r="A43" s="333" t="s">
        <v>775</v>
      </c>
      <c r="B43" s="428" t="s">
        <v>779</v>
      </c>
      <c r="C43" s="367"/>
      <c r="D43" s="367"/>
      <c r="E43" s="367"/>
      <c r="F43" s="367"/>
      <c r="G43" s="367"/>
      <c r="H43" s="367"/>
      <c r="I43" s="367"/>
    </row>
    <row r="44" spans="1:16">
      <c r="A44" s="333" t="s">
        <v>776</v>
      </c>
      <c r="B44" s="428" t="s">
        <v>780</v>
      </c>
      <c r="C44" s="367"/>
      <c r="D44" s="367"/>
      <c r="E44" s="367"/>
      <c r="F44" s="367"/>
      <c r="G44" s="367"/>
      <c r="H44" s="367"/>
      <c r="I44" s="367"/>
    </row>
    <row r="45" spans="1:16">
      <c r="A45" s="333" t="s">
        <v>777</v>
      </c>
      <c r="B45" s="428" t="s">
        <v>781</v>
      </c>
      <c r="C45" s="367"/>
      <c r="D45" s="367"/>
      <c r="E45" s="367"/>
      <c r="F45" s="367"/>
      <c r="G45" s="367"/>
      <c r="H45" s="367"/>
      <c r="I45" s="367"/>
    </row>
    <row r="46" spans="1:16">
      <c r="A46" s="294" t="s">
        <v>241</v>
      </c>
      <c r="B46" s="662" t="s">
        <v>407</v>
      </c>
      <c r="C46" s="368"/>
      <c r="D46" s="368"/>
      <c r="E46" s="368"/>
      <c r="F46" s="368"/>
      <c r="G46" s="368"/>
      <c r="H46" s="368"/>
      <c r="I46" s="368"/>
      <c r="J46" s="369"/>
    </row>
    <row r="47" spans="1:16" s="357" customFormat="1">
      <c r="A47" s="493" t="s">
        <v>243</v>
      </c>
      <c r="B47" s="495" t="s">
        <v>1237</v>
      </c>
      <c r="C47" s="495"/>
      <c r="D47" s="495"/>
      <c r="E47" s="495"/>
      <c r="F47" s="495"/>
      <c r="G47" s="642"/>
      <c r="H47" s="642"/>
      <c r="I47" s="642"/>
      <c r="J47" s="332">
        <v>2</v>
      </c>
      <c r="K47" s="332"/>
      <c r="L47" s="356"/>
      <c r="M47" s="356"/>
      <c r="N47" s="356"/>
      <c r="O47" s="356"/>
      <c r="P47" s="356"/>
    </row>
    <row r="48" spans="1:16">
      <c r="A48" s="366"/>
      <c r="B48" s="366"/>
      <c r="C48" s="370"/>
      <c r="D48" s="370"/>
      <c r="E48" s="370"/>
      <c r="F48" s="370"/>
      <c r="G48" s="370"/>
      <c r="H48" s="370"/>
      <c r="I48" s="370"/>
    </row>
    <row r="49" spans="1:16" s="164" customFormat="1">
      <c r="A49" s="496" t="s">
        <v>244</v>
      </c>
      <c r="B49" s="497" t="s">
        <v>245</v>
      </c>
      <c r="C49" s="497" t="s">
        <v>246</v>
      </c>
      <c r="D49" s="497" t="s">
        <v>1475</v>
      </c>
      <c r="E49" s="497" t="s">
        <v>247</v>
      </c>
      <c r="F49" s="497" t="s">
        <v>198</v>
      </c>
      <c r="G49" s="497" t="s">
        <v>248</v>
      </c>
      <c r="H49" s="497" t="s">
        <v>232</v>
      </c>
      <c r="I49" s="497" t="s">
        <v>249</v>
      </c>
      <c r="J49" s="166" t="s">
        <v>250</v>
      </c>
      <c r="K49" s="166" t="s">
        <v>251</v>
      </c>
      <c r="L49" s="167"/>
      <c r="M49" s="168"/>
      <c r="N49" s="163" t="s">
        <v>547</v>
      </c>
      <c r="O49" s="163" t="s">
        <v>548</v>
      </c>
      <c r="P49" s="163"/>
    </row>
    <row r="50" spans="1:16" s="99" customFormat="1">
      <c r="A50" s="400" t="s">
        <v>1471</v>
      </c>
      <c r="B50" s="428"/>
      <c r="C50" s="429"/>
      <c r="D50" s="428"/>
      <c r="E50" s="428"/>
      <c r="F50" s="428"/>
      <c r="G50" s="355"/>
      <c r="H50" s="463"/>
      <c r="I50" s="463" t="s">
        <v>1238</v>
      </c>
      <c r="J50" s="171" t="s">
        <v>1243</v>
      </c>
      <c r="K50" s="171" t="s">
        <v>1249</v>
      </c>
      <c r="L50" s="171">
        <f>IFERROR(J50+K50,0)</f>
        <v>0</v>
      </c>
      <c r="M50" s="171"/>
      <c r="N50" s="96"/>
      <c r="O50" s="96"/>
      <c r="P50" s="96"/>
    </row>
    <row r="51" spans="1:16" s="99" customFormat="1">
      <c r="A51" s="659" t="s">
        <v>1472</v>
      </c>
      <c r="B51" s="428" t="s">
        <v>1473</v>
      </c>
      <c r="C51" s="429" t="s">
        <v>1474</v>
      </c>
      <c r="D51" s="428" t="s">
        <v>1476</v>
      </c>
      <c r="E51" s="428" t="s">
        <v>1477</v>
      </c>
      <c r="F51" s="428" t="s">
        <v>1478</v>
      </c>
      <c r="G51" s="355" t="s">
        <v>1480</v>
      </c>
      <c r="H51" s="463" t="s">
        <v>1479</v>
      </c>
      <c r="I51" s="463" t="s">
        <v>1239</v>
      </c>
      <c r="J51" s="171" t="s">
        <v>1244</v>
      </c>
      <c r="K51" s="171" t="s">
        <v>1250</v>
      </c>
      <c r="L51" s="171">
        <f t="shared" ref="L51:L61" si="0">IFERROR(J51+K51,0)</f>
        <v>0</v>
      </c>
      <c r="M51" s="171">
        <f t="shared" ref="M51:M61" si="1">L50+L51</f>
        <v>0</v>
      </c>
      <c r="N51" s="96"/>
      <c r="O51" s="96"/>
      <c r="P51" s="96"/>
    </row>
    <row r="52" spans="1:16" s="99" customFormat="1">
      <c r="A52" s="679" t="s">
        <v>0</v>
      </c>
      <c r="B52" s="428"/>
      <c r="C52" s="429"/>
      <c r="D52" s="428"/>
      <c r="E52" s="428"/>
      <c r="F52" s="428"/>
      <c r="G52" s="355"/>
      <c r="H52" s="463"/>
      <c r="I52" s="463" t="s">
        <v>1240</v>
      </c>
      <c r="J52" s="171" t="s">
        <v>1245</v>
      </c>
      <c r="K52" s="171" t="s">
        <v>1251</v>
      </c>
      <c r="L52" s="171">
        <f t="shared" si="0"/>
        <v>0</v>
      </c>
      <c r="M52" s="171">
        <f t="shared" si="1"/>
        <v>0</v>
      </c>
      <c r="N52" s="96"/>
      <c r="O52" s="96"/>
      <c r="P52" s="96"/>
    </row>
    <row r="53" spans="1:16" s="99" customFormat="1">
      <c r="A53" s="400" t="s">
        <v>1481</v>
      </c>
      <c r="B53" s="428"/>
      <c r="C53" s="429"/>
      <c r="D53" s="428"/>
      <c r="E53" s="428"/>
      <c r="F53" s="428"/>
      <c r="G53" s="355"/>
      <c r="H53" s="463"/>
      <c r="I53" s="463" t="s">
        <v>1241</v>
      </c>
      <c r="J53" s="171" t="s">
        <v>1246</v>
      </c>
      <c r="K53" s="171" t="s">
        <v>1252</v>
      </c>
      <c r="L53" s="171">
        <f t="shared" si="0"/>
        <v>0</v>
      </c>
      <c r="M53" s="171">
        <f t="shared" si="1"/>
        <v>0</v>
      </c>
      <c r="N53" s="96"/>
      <c r="O53" s="96"/>
      <c r="P53" s="96"/>
    </row>
    <row r="54" spans="1:16" s="99" customFormat="1">
      <c r="A54" s="400" t="s">
        <v>1482</v>
      </c>
      <c r="B54" s="428" t="s">
        <v>1483</v>
      </c>
      <c r="C54" s="429" t="s">
        <v>1484</v>
      </c>
      <c r="D54" s="428" t="s">
        <v>1485</v>
      </c>
      <c r="E54" s="428" t="s">
        <v>1486</v>
      </c>
      <c r="F54" s="428" t="s">
        <v>1487</v>
      </c>
      <c r="G54" s="355" t="s">
        <v>1488</v>
      </c>
      <c r="H54" s="463" t="s">
        <v>1489</v>
      </c>
      <c r="I54" s="463" t="s">
        <v>1242</v>
      </c>
      <c r="J54" s="171" t="s">
        <v>1247</v>
      </c>
      <c r="K54" s="171"/>
      <c r="L54" s="171">
        <f t="shared" si="0"/>
        <v>0</v>
      </c>
      <c r="M54" s="171">
        <f t="shared" si="1"/>
        <v>0</v>
      </c>
      <c r="N54" s="96"/>
      <c r="O54" s="96"/>
      <c r="P54" s="96"/>
    </row>
    <row r="55" spans="1:16" s="99" customFormat="1">
      <c r="A55" s="679" t="s">
        <v>0</v>
      </c>
      <c r="B55" s="428"/>
      <c r="C55" s="429"/>
      <c r="D55" s="428"/>
      <c r="E55" s="428"/>
      <c r="F55" s="428"/>
      <c r="G55" s="355"/>
      <c r="H55" s="463"/>
      <c r="I55" s="463" t="s">
        <v>1530</v>
      </c>
      <c r="J55" s="171"/>
      <c r="K55" s="171">
        <f t="shared" ref="K55:K57" si="2">IFERROR(B55/H55*1000,0)</f>
        <v>0</v>
      </c>
      <c r="L55" s="171">
        <f t="shared" si="0"/>
        <v>0</v>
      </c>
      <c r="M55" s="171">
        <f t="shared" si="1"/>
        <v>0</v>
      </c>
      <c r="N55" s="96"/>
      <c r="O55" s="96"/>
      <c r="P55" s="96"/>
    </row>
    <row r="56" spans="1:16" s="99" customFormat="1">
      <c r="A56" s="400" t="s">
        <v>1490</v>
      </c>
      <c r="B56" s="428"/>
      <c r="C56" s="429"/>
      <c r="D56" s="428"/>
      <c r="E56" s="428"/>
      <c r="F56" s="428"/>
      <c r="G56" s="355"/>
      <c r="H56" s="463"/>
      <c r="I56" s="463" t="s">
        <v>1531</v>
      </c>
      <c r="J56" s="171"/>
      <c r="K56" s="171">
        <f t="shared" si="2"/>
        <v>0</v>
      </c>
      <c r="L56" s="171">
        <f t="shared" si="0"/>
        <v>0</v>
      </c>
      <c r="M56" s="171">
        <f t="shared" si="1"/>
        <v>0</v>
      </c>
      <c r="N56" s="96"/>
      <c r="O56" s="96"/>
      <c r="P56" s="96"/>
    </row>
    <row r="57" spans="1:16" s="99" customFormat="1">
      <c r="A57" s="400" t="s">
        <v>1491</v>
      </c>
      <c r="B57" s="428" t="s">
        <v>1495</v>
      </c>
      <c r="C57" s="429" t="s">
        <v>1484</v>
      </c>
      <c r="D57" s="428" t="s">
        <v>1496</v>
      </c>
      <c r="E57" s="428" t="s">
        <v>1495</v>
      </c>
      <c r="F57" s="428" t="s">
        <v>1494</v>
      </c>
      <c r="G57" s="355" t="s">
        <v>1493</v>
      </c>
      <c r="H57" s="463" t="s">
        <v>1492</v>
      </c>
      <c r="I57" s="463" t="s">
        <v>1532</v>
      </c>
      <c r="J57" s="171"/>
      <c r="K57" s="171">
        <f t="shared" si="2"/>
        <v>0</v>
      </c>
      <c r="L57" s="171">
        <f t="shared" si="0"/>
        <v>0</v>
      </c>
      <c r="M57" s="171">
        <f t="shared" si="1"/>
        <v>0</v>
      </c>
      <c r="N57" s="96"/>
      <c r="O57" s="96"/>
      <c r="P57" s="96"/>
    </row>
    <row r="58" spans="1:16" s="99" customFormat="1">
      <c r="A58" s="679" t="s">
        <v>0</v>
      </c>
      <c r="B58" s="428"/>
      <c r="C58" s="429"/>
      <c r="D58" s="428"/>
      <c r="E58" s="428"/>
      <c r="F58" s="428"/>
      <c r="G58" s="355"/>
      <c r="H58" s="463"/>
      <c r="I58" s="463" t="s">
        <v>1533</v>
      </c>
      <c r="K58" s="171">
        <f t="shared" ref="K58:K61" si="3">IFERROR(B58/H58*1000,0)</f>
        <v>0</v>
      </c>
      <c r="L58" s="171">
        <f t="shared" si="0"/>
        <v>0</v>
      </c>
      <c r="M58" s="171">
        <f t="shared" si="1"/>
        <v>0</v>
      </c>
      <c r="N58" s="96"/>
      <c r="O58" s="96"/>
      <c r="P58" s="96"/>
    </row>
    <row r="59" spans="1:16" s="164" customFormat="1">
      <c r="A59" s="467" t="s">
        <v>1468</v>
      </c>
      <c r="B59" s="428"/>
      <c r="C59" s="428"/>
      <c r="D59" s="428"/>
      <c r="E59" s="428"/>
      <c r="F59" s="428"/>
      <c r="G59" s="355"/>
      <c r="H59" s="463"/>
      <c r="I59" s="463" t="s">
        <v>1534</v>
      </c>
      <c r="J59" s="658"/>
      <c r="K59" s="171">
        <f t="shared" si="3"/>
        <v>0</v>
      </c>
      <c r="L59" s="171">
        <f t="shared" si="0"/>
        <v>0</v>
      </c>
      <c r="M59" s="171">
        <f t="shared" si="1"/>
        <v>0</v>
      </c>
      <c r="N59" s="163"/>
      <c r="O59" s="163"/>
      <c r="P59" s="163"/>
    </row>
    <row r="60" spans="1:16" s="164" customFormat="1" ht="25.5">
      <c r="A60" s="659" t="s">
        <v>1469</v>
      </c>
      <c r="B60" s="170" t="s">
        <v>1470</v>
      </c>
      <c r="C60" s="660" t="s">
        <v>1502</v>
      </c>
      <c r="D60" s="660" t="s">
        <v>1497</v>
      </c>
      <c r="E60" s="660" t="s">
        <v>1498</v>
      </c>
      <c r="F60" s="660" t="s">
        <v>1499</v>
      </c>
      <c r="G60" s="680" t="s">
        <v>1500</v>
      </c>
      <c r="H60" s="660" t="s">
        <v>1501</v>
      </c>
      <c r="I60" s="463" t="s">
        <v>1535</v>
      </c>
      <c r="J60" s="658"/>
      <c r="K60" s="658">
        <f t="shared" si="3"/>
        <v>0</v>
      </c>
      <c r="L60" s="171">
        <f t="shared" si="0"/>
        <v>0</v>
      </c>
      <c r="M60" s="171">
        <f t="shared" si="1"/>
        <v>0</v>
      </c>
      <c r="N60" s="163"/>
      <c r="O60" s="163"/>
      <c r="P60" s="163"/>
    </row>
    <row r="61" spans="1:16" s="164" customFormat="1">
      <c r="A61" s="467" t="s">
        <v>0</v>
      </c>
      <c r="B61" s="170"/>
      <c r="C61" s="170"/>
      <c r="D61" s="170"/>
      <c r="E61" s="170"/>
      <c r="F61" s="170"/>
      <c r="G61" s="661"/>
      <c r="H61" s="463"/>
      <c r="I61" s="463"/>
      <c r="J61" s="658"/>
      <c r="K61" s="658">
        <f t="shared" si="3"/>
        <v>0</v>
      </c>
      <c r="L61" s="171">
        <f t="shared" si="0"/>
        <v>0</v>
      </c>
      <c r="M61" s="171">
        <f t="shared" si="1"/>
        <v>0</v>
      </c>
      <c r="N61" s="163"/>
      <c r="O61" s="163"/>
      <c r="P61" s="163"/>
    </row>
    <row r="62" spans="1:16" s="407" customFormat="1">
      <c r="A62" s="405" t="s">
        <v>241</v>
      </c>
      <c r="B62" s="489" t="s">
        <v>407</v>
      </c>
      <c r="C62" s="406"/>
      <c r="D62" s="406"/>
      <c r="E62" s="406"/>
      <c r="F62" s="406"/>
      <c r="G62" s="406"/>
      <c r="H62" s="432"/>
      <c r="I62" s="432"/>
      <c r="J62" s="403"/>
      <c r="K62" s="403">
        <f>SUM(K50:K61)</f>
        <v>0</v>
      </c>
      <c r="L62" s="403">
        <f>SUM(L50:L61)</f>
        <v>0</v>
      </c>
      <c r="M62" s="403">
        <f>SUM(M50:M61)</f>
        <v>0</v>
      </c>
      <c r="N62" s="404"/>
      <c r="O62" s="404"/>
      <c r="P62" s="404"/>
    </row>
    <row r="63" spans="1:16" s="503" customFormat="1">
      <c r="A63" s="493" t="s">
        <v>252</v>
      </c>
      <c r="B63" s="644" t="s">
        <v>1505</v>
      </c>
      <c r="C63" s="498" t="s">
        <v>1504</v>
      </c>
      <c r="D63" s="498" t="s">
        <v>1506</v>
      </c>
      <c r="E63" s="498" t="s">
        <v>1507</v>
      </c>
      <c r="F63" s="498" t="s">
        <v>1508</v>
      </c>
      <c r="G63" s="498" t="s">
        <v>1509</v>
      </c>
      <c r="H63" s="498" t="s">
        <v>1510</v>
      </c>
      <c r="I63" s="498" t="s">
        <v>1511</v>
      </c>
      <c r="J63" s="499" t="s">
        <v>1248</v>
      </c>
      <c r="K63" s="500"/>
      <c r="L63" s="501"/>
      <c r="M63" s="502"/>
      <c r="N63" s="502"/>
      <c r="O63" s="502"/>
      <c r="P63" s="502"/>
    </row>
    <row r="64" spans="1:16">
      <c r="A64" s="366"/>
      <c r="B64" s="170"/>
      <c r="C64" s="170"/>
      <c r="D64" s="170"/>
      <c r="E64" s="170"/>
      <c r="F64" s="170"/>
      <c r="G64" s="170"/>
      <c r="H64" s="363"/>
      <c r="I64" s="361"/>
    </row>
    <row r="65" spans="1:16">
      <c r="A65" s="371" t="s">
        <v>322</v>
      </c>
      <c r="B65" s="372" t="s">
        <v>569</v>
      </c>
      <c r="C65" s="372"/>
      <c r="D65" s="372"/>
      <c r="E65" s="372"/>
      <c r="F65" s="372"/>
      <c r="G65" s="372"/>
      <c r="H65" s="372"/>
      <c r="I65" s="372"/>
    </row>
    <row r="66" spans="1:16">
      <c r="A66" s="371" t="s">
        <v>323</v>
      </c>
      <c r="B66" s="372" t="s">
        <v>584</v>
      </c>
      <c r="C66" s="372"/>
      <c r="D66" s="372"/>
      <c r="E66" s="372"/>
      <c r="F66" s="372"/>
      <c r="G66" s="372"/>
      <c r="H66" s="372"/>
      <c r="I66" s="372"/>
    </row>
    <row r="67" spans="1:16" s="501" customFormat="1">
      <c r="A67" s="493" t="s">
        <v>253</v>
      </c>
      <c r="B67" s="504" t="s">
        <v>1503</v>
      </c>
      <c r="C67" s="504"/>
      <c r="D67" s="504"/>
      <c r="E67" s="504"/>
      <c r="F67" s="504"/>
      <c r="G67" s="504"/>
      <c r="H67" s="504"/>
      <c r="I67" s="504"/>
      <c r="J67" s="505"/>
      <c r="K67" s="505"/>
      <c r="L67" s="502"/>
      <c r="M67" s="502"/>
      <c r="N67" s="502"/>
      <c r="O67" s="502"/>
      <c r="P67" s="502"/>
    </row>
    <row r="68" spans="1:16">
      <c r="A68" s="373"/>
      <c r="B68" s="374"/>
      <c r="C68" s="374"/>
      <c r="D68" s="374"/>
      <c r="E68" s="374"/>
      <c r="F68" s="374"/>
      <c r="G68" s="374"/>
      <c r="H68" s="374"/>
      <c r="I68" s="375"/>
    </row>
    <row r="69" spans="1:16">
      <c r="A69" s="305" t="s">
        <v>254</v>
      </c>
      <c r="B69" s="431" t="s">
        <v>473</v>
      </c>
      <c r="C69" s="154"/>
      <c r="D69" s="154"/>
      <c r="E69" s="154"/>
      <c r="F69" s="154"/>
      <c r="G69" s="154"/>
      <c r="H69" s="154"/>
      <c r="I69" s="154"/>
    </row>
    <row r="70" spans="1:16" s="407" customFormat="1">
      <c r="A70" s="408" t="s">
        <v>255</v>
      </c>
      <c r="B70" s="433" t="s">
        <v>1442</v>
      </c>
      <c r="C70" s="649"/>
      <c r="D70" s="649"/>
      <c r="E70" s="649"/>
      <c r="F70" s="649"/>
      <c r="G70" s="649"/>
      <c r="H70" s="649"/>
      <c r="I70" s="649"/>
      <c r="J70" s="409"/>
      <c r="K70" s="410"/>
      <c r="L70" s="404"/>
      <c r="M70" s="404"/>
      <c r="N70" s="404"/>
      <c r="O70" s="404"/>
      <c r="P70" s="404"/>
    </row>
    <row r="71" spans="1:16" s="407" customFormat="1">
      <c r="A71" s="411" t="s">
        <v>256</v>
      </c>
      <c r="B71" s="412" t="s">
        <v>1445</v>
      </c>
      <c r="C71" s="412"/>
      <c r="D71" s="412"/>
      <c r="E71" s="412"/>
      <c r="F71" s="412"/>
      <c r="G71" s="412"/>
      <c r="H71" s="412"/>
      <c r="I71" s="412"/>
      <c r="J71" s="410"/>
      <c r="K71" s="410"/>
      <c r="L71" s="404"/>
      <c r="M71" s="404"/>
      <c r="N71" s="404"/>
      <c r="O71" s="404"/>
      <c r="P71" s="404"/>
    </row>
    <row r="72" spans="1:16" s="407" customFormat="1">
      <c r="A72" s="408" t="s">
        <v>257</v>
      </c>
      <c r="B72" s="433" t="s">
        <v>1443</v>
      </c>
      <c r="C72" s="649"/>
      <c r="D72" s="649"/>
      <c r="E72" s="649"/>
      <c r="F72" s="649"/>
      <c r="G72" s="649"/>
      <c r="H72" s="649"/>
      <c r="I72" s="649"/>
      <c r="J72" s="409"/>
      <c r="K72" s="410"/>
      <c r="L72" s="404"/>
      <c r="M72" s="404"/>
      <c r="N72" s="404"/>
      <c r="O72" s="404"/>
      <c r="P72" s="404"/>
    </row>
    <row r="73" spans="1:16">
      <c r="A73" s="287" t="s">
        <v>258</v>
      </c>
      <c r="B73" s="435" t="s">
        <v>558</v>
      </c>
      <c r="C73" s="177"/>
      <c r="D73" s="177"/>
      <c r="E73" s="177"/>
      <c r="F73" s="177"/>
      <c r="G73" s="177"/>
      <c r="H73" s="177"/>
      <c r="I73" s="177"/>
    </row>
    <row r="74" spans="1:16">
      <c r="A74" s="287" t="s">
        <v>259</v>
      </c>
      <c r="B74" s="435" t="s">
        <v>557</v>
      </c>
      <c r="C74" s="179"/>
      <c r="D74" s="179"/>
      <c r="E74" s="179"/>
      <c r="F74" s="179"/>
      <c r="G74" s="179"/>
      <c r="H74" s="179"/>
      <c r="I74" s="179"/>
    </row>
    <row r="75" spans="1:16">
      <c r="A75" s="309" t="s">
        <v>260</v>
      </c>
      <c r="B75" s="645" t="s">
        <v>1444</v>
      </c>
      <c r="C75" s="460"/>
      <c r="D75" s="460"/>
      <c r="E75" s="460"/>
      <c r="F75" s="460"/>
      <c r="G75" s="460"/>
      <c r="H75" s="460"/>
      <c r="I75" s="460"/>
    </row>
    <row r="76" spans="1:16">
      <c r="A76" s="366"/>
      <c r="B76" s="376">
        <v>766.3120568532006</v>
      </c>
      <c r="C76" s="376">
        <v>0</v>
      </c>
      <c r="D76" s="376">
        <v>0</v>
      </c>
      <c r="E76" s="376"/>
      <c r="F76" s="376"/>
      <c r="G76" s="376"/>
      <c r="H76" s="376">
        <v>0</v>
      </c>
      <c r="I76" s="376">
        <v>0</v>
      </c>
    </row>
    <row r="77" spans="1:16" ht="13.5" thickBot="1">
      <c r="A77" s="310" t="s">
        <v>758</v>
      </c>
      <c r="B77" s="436" t="s">
        <v>559</v>
      </c>
      <c r="C77" s="377"/>
      <c r="D77" s="377"/>
      <c r="E77" s="377"/>
      <c r="F77" s="377"/>
      <c r="G77" s="377"/>
      <c r="H77" s="377"/>
      <c r="I77" s="377"/>
    </row>
    <row r="78" spans="1:16" ht="14.25" thickTop="1" thickBot="1">
      <c r="A78" s="311" t="s">
        <v>261</v>
      </c>
      <c r="B78" s="646" t="s">
        <v>1466</v>
      </c>
      <c r="C78" s="480">
        <f t="shared" ref="C78:I78" si="4">IF(C77=0,0,(C75-C47-C67)*(1+C77)+C47+C67)</f>
        <v>0</v>
      </c>
      <c r="D78" s="480">
        <f t="shared" si="4"/>
        <v>0</v>
      </c>
      <c r="E78" s="480">
        <f t="shared" si="4"/>
        <v>0</v>
      </c>
      <c r="F78" s="480">
        <f t="shared" si="4"/>
        <v>0</v>
      </c>
      <c r="G78" s="480">
        <f t="shared" si="4"/>
        <v>0</v>
      </c>
      <c r="H78" s="480">
        <f t="shared" si="4"/>
        <v>0</v>
      </c>
      <c r="I78" s="480">
        <f t="shared" si="4"/>
        <v>0</v>
      </c>
    </row>
    <row r="79" spans="1:16" ht="13.5" thickTop="1">
      <c r="A79" s="378" t="s">
        <v>759</v>
      </c>
      <c r="B79" s="379"/>
      <c r="C79" s="380"/>
      <c r="D79" s="380"/>
      <c r="E79" s="380"/>
      <c r="F79" s="380"/>
      <c r="G79" s="380"/>
      <c r="H79" s="380"/>
      <c r="I79" s="380"/>
    </row>
    <row r="80" spans="1:16">
      <c r="A80" s="314" t="s">
        <v>262</v>
      </c>
      <c r="B80" s="647" t="s">
        <v>1512</v>
      </c>
      <c r="C80" s="183" t="s">
        <v>1513</v>
      </c>
      <c r="D80" s="183" t="s">
        <v>1514</v>
      </c>
      <c r="E80" s="183" t="s">
        <v>1515</v>
      </c>
      <c r="F80" s="183" t="s">
        <v>1516</v>
      </c>
      <c r="G80" s="183" t="s">
        <v>1517</v>
      </c>
      <c r="H80" s="183" t="s">
        <v>1518</v>
      </c>
      <c r="I80" s="183" t="s">
        <v>1519</v>
      </c>
    </row>
    <row r="81" spans="1:16">
      <c r="A81" s="314" t="s">
        <v>263</v>
      </c>
      <c r="B81" s="648" t="s">
        <v>1527</v>
      </c>
      <c r="C81" s="184" t="s">
        <v>1526</v>
      </c>
      <c r="D81" s="184" t="s">
        <v>1525</v>
      </c>
      <c r="E81" s="184" t="s">
        <v>1524</v>
      </c>
      <c r="F81" s="184" t="s">
        <v>1523</v>
      </c>
      <c r="G81" s="184" t="s">
        <v>1522</v>
      </c>
      <c r="H81" s="184" t="s">
        <v>1521</v>
      </c>
      <c r="I81" s="184" t="s">
        <v>1520</v>
      </c>
    </row>
    <row r="82" spans="1:16">
      <c r="A82" s="378"/>
      <c r="B82" s="379"/>
      <c r="C82" s="380"/>
      <c r="D82" s="380"/>
      <c r="E82" s="380"/>
      <c r="F82" s="380"/>
      <c r="G82" s="380"/>
      <c r="H82" s="380"/>
      <c r="I82" s="380"/>
    </row>
    <row r="83" spans="1:16">
      <c r="E83" s="381" t="s">
        <v>264</v>
      </c>
      <c r="F83" s="382"/>
      <c r="G83" s="383"/>
      <c r="H83" s="384" t="s">
        <v>203</v>
      </c>
      <c r="I83" s="491" t="s">
        <v>1528</v>
      </c>
      <c r="J83" s="385"/>
    </row>
    <row r="84" spans="1:16">
      <c r="A84" s="419" t="s">
        <v>760</v>
      </c>
      <c r="B84" s="654" t="s">
        <v>1537</v>
      </c>
      <c r="E84" s="381" t="s">
        <v>265</v>
      </c>
      <c r="F84" s="382"/>
      <c r="G84" s="383"/>
      <c r="H84" s="419" t="s">
        <v>204</v>
      </c>
      <c r="I84" s="653" t="s">
        <v>782</v>
      </c>
      <c r="J84" s="385"/>
    </row>
    <row r="85" spans="1:16">
      <c r="A85" s="419" t="s">
        <v>761</v>
      </c>
      <c r="B85" s="655" t="e">
        <f>B84*8</f>
        <v>#VALUE!</v>
      </c>
      <c r="E85" s="381"/>
      <c r="F85" s="382"/>
      <c r="G85" s="383"/>
      <c r="H85" s="319" t="s">
        <v>205</v>
      </c>
      <c r="I85" s="652" t="s">
        <v>560</v>
      </c>
      <c r="J85" s="385"/>
    </row>
    <row r="86" spans="1:16">
      <c r="A86" s="419" t="s">
        <v>762</v>
      </c>
      <c r="B86" s="655" t="s">
        <v>1537</v>
      </c>
      <c r="C86" s="97" t="s">
        <v>815</v>
      </c>
      <c r="E86" s="381"/>
      <c r="F86" s="382"/>
      <c r="G86" s="383"/>
      <c r="H86" s="319" t="s">
        <v>206</v>
      </c>
      <c r="I86" s="652" t="s">
        <v>561</v>
      </c>
      <c r="J86" s="385"/>
    </row>
    <row r="87" spans="1:16">
      <c r="A87" s="419" t="s">
        <v>763</v>
      </c>
      <c r="B87" s="656" t="e">
        <f>B85*B10/1000</f>
        <v>#VALUE!</v>
      </c>
      <c r="E87" s="381" t="s">
        <v>266</v>
      </c>
      <c r="F87" s="382"/>
      <c r="G87" s="383"/>
      <c r="H87" s="319" t="s">
        <v>207</v>
      </c>
      <c r="I87" s="652" t="s">
        <v>898</v>
      </c>
      <c r="J87" s="385"/>
    </row>
    <row r="88" spans="1:16">
      <c r="A88" s="419" t="s">
        <v>764</v>
      </c>
      <c r="B88" s="657" t="s">
        <v>1537</v>
      </c>
      <c r="E88" s="381"/>
      <c r="F88" s="382"/>
      <c r="G88" s="383"/>
      <c r="H88" s="319" t="s">
        <v>208</v>
      </c>
      <c r="I88" s="652" t="s">
        <v>562</v>
      </c>
      <c r="J88" s="385"/>
    </row>
    <row r="89" spans="1:16">
      <c r="E89" s="381" t="s">
        <v>267</v>
      </c>
      <c r="F89" s="382"/>
      <c r="G89" s="383"/>
      <c r="H89" s="319" t="s">
        <v>209</v>
      </c>
      <c r="I89" s="652" t="s">
        <v>563</v>
      </c>
      <c r="J89" s="385"/>
      <c r="K89" s="345"/>
      <c r="L89" s="98"/>
      <c r="M89" s="98"/>
      <c r="N89" s="98"/>
      <c r="O89" s="98"/>
      <c r="P89" s="98"/>
    </row>
    <row r="90" spans="1:16">
      <c r="E90" s="381" t="s">
        <v>267</v>
      </c>
      <c r="F90" s="382"/>
      <c r="G90" s="383"/>
      <c r="H90" s="422" t="s">
        <v>210</v>
      </c>
      <c r="I90" s="506" t="s">
        <v>1529</v>
      </c>
      <c r="J90" s="385" t="s">
        <v>211</v>
      </c>
      <c r="K90" s="345"/>
      <c r="L90" s="98"/>
      <c r="M90" s="98"/>
      <c r="N90" s="98"/>
      <c r="O90" s="98"/>
      <c r="P90" s="98"/>
    </row>
    <row r="91" spans="1:16">
      <c r="A91" s="144" t="s">
        <v>765</v>
      </c>
      <c r="H91" s="422"/>
      <c r="I91" s="650"/>
      <c r="J91" s="385" t="s">
        <v>212</v>
      </c>
      <c r="K91" s="345"/>
      <c r="L91" s="98"/>
      <c r="M91" s="98"/>
      <c r="N91" s="98"/>
      <c r="O91" s="98"/>
      <c r="P91" s="98"/>
    </row>
    <row r="92" spans="1:16">
      <c r="A92" s="321">
        <v>6.71</v>
      </c>
      <c r="B92" s="99"/>
      <c r="E92" s="419"/>
      <c r="F92" s="419"/>
      <c r="G92" s="419"/>
      <c r="H92" s="419" t="s">
        <v>766</v>
      </c>
      <c r="I92" s="651" t="s">
        <v>1447</v>
      </c>
      <c r="J92" s="385" t="s">
        <v>213</v>
      </c>
      <c r="K92" s="345"/>
      <c r="L92" s="98"/>
      <c r="M92" s="98"/>
      <c r="N92" s="98"/>
      <c r="O92" s="98"/>
      <c r="P92" s="98"/>
    </row>
    <row r="93" spans="1:16">
      <c r="A93" s="322">
        <v>7.89</v>
      </c>
      <c r="E93" s="419"/>
      <c r="F93" s="419"/>
      <c r="G93" s="419"/>
      <c r="H93" s="419" t="s">
        <v>767</v>
      </c>
      <c r="I93" s="323" t="s">
        <v>1446</v>
      </c>
      <c r="J93" s="385" t="s">
        <v>214</v>
      </c>
      <c r="K93" s="345"/>
      <c r="L93" s="98"/>
      <c r="M93" s="98"/>
      <c r="N93" s="98"/>
      <c r="O93" s="98"/>
      <c r="P93" s="98"/>
    </row>
    <row r="94" spans="1:16">
      <c r="J94" s="385" t="s">
        <v>215</v>
      </c>
      <c r="K94" s="345"/>
      <c r="L94" s="98"/>
      <c r="M94" s="98"/>
      <c r="N94" s="98"/>
      <c r="O94" s="98"/>
      <c r="P94" s="98"/>
    </row>
    <row r="95" spans="1:16">
      <c r="A95" s="324"/>
      <c r="B95" s="324"/>
      <c r="C95" s="324"/>
      <c r="D95" s="324"/>
      <c r="E95" s="324"/>
      <c r="F95" s="324"/>
      <c r="G95" s="324"/>
      <c r="H95" s="324"/>
      <c r="I95" s="324"/>
      <c r="J95" s="387"/>
      <c r="K95" s="345"/>
      <c r="L95" s="98"/>
      <c r="M95" s="98"/>
      <c r="N95" s="98"/>
      <c r="O95" s="98"/>
      <c r="P95" s="98"/>
    </row>
    <row r="96" spans="1:16">
      <c r="A96" s="324"/>
      <c r="B96" s="324"/>
      <c r="C96" s="324"/>
      <c r="D96" s="324"/>
      <c r="E96" s="324"/>
      <c r="F96" s="324"/>
      <c r="G96" s="324"/>
      <c r="H96" s="324"/>
      <c r="I96" s="324"/>
      <c r="J96" s="387"/>
      <c r="K96" s="345"/>
      <c r="L96" s="98"/>
      <c r="M96" s="98"/>
      <c r="N96" s="98"/>
      <c r="O96" s="98"/>
      <c r="P96" s="98"/>
    </row>
    <row r="97" spans="1:16">
      <c r="A97" s="99"/>
      <c r="B97" s="99"/>
      <c r="C97" s="99"/>
      <c r="D97" s="99"/>
      <c r="E97" s="99"/>
      <c r="F97" s="99"/>
      <c r="G97" s="99"/>
      <c r="J97" s="345"/>
      <c r="K97" s="345"/>
      <c r="L97" s="98"/>
      <c r="M97" s="98"/>
      <c r="N97" s="98"/>
      <c r="O97" s="98"/>
      <c r="P97" s="98"/>
    </row>
    <row r="98" spans="1:16">
      <c r="A98" s="99"/>
      <c r="B98" s="99"/>
      <c r="C98" s="99"/>
      <c r="D98" s="99"/>
      <c r="E98" s="99"/>
      <c r="F98" s="99"/>
      <c r="G98" s="99"/>
      <c r="J98" s="345"/>
      <c r="K98" s="345"/>
      <c r="L98" s="98"/>
      <c r="M98" s="98"/>
      <c r="N98" s="98"/>
      <c r="O98" s="98"/>
      <c r="P98" s="98"/>
    </row>
    <row r="99" spans="1:16">
      <c r="A99" s="99"/>
      <c r="B99" s="99"/>
      <c r="C99" s="99"/>
      <c r="D99" s="99"/>
      <c r="E99" s="99"/>
      <c r="F99" s="99"/>
      <c r="G99" s="99"/>
      <c r="J99" s="345"/>
      <c r="K99" s="345"/>
      <c r="L99" s="98"/>
      <c r="M99" s="98"/>
      <c r="N99" s="98"/>
      <c r="O99" s="98"/>
      <c r="P99" s="98"/>
    </row>
    <row r="100" spans="1:16">
      <c r="A100" s="99"/>
      <c r="B100" s="99"/>
      <c r="C100" s="99"/>
      <c r="D100" s="99"/>
      <c r="E100" s="99"/>
      <c r="F100" s="99"/>
      <c r="G100" s="99"/>
      <c r="J100" s="345"/>
      <c r="K100" s="345"/>
      <c r="L100" s="98"/>
      <c r="M100" s="98"/>
      <c r="N100" s="98"/>
      <c r="O100" s="98"/>
      <c r="P100" s="98"/>
    </row>
    <row r="101" spans="1:16">
      <c r="A101" s="99"/>
      <c r="B101" s="99"/>
      <c r="C101" s="99"/>
      <c r="D101" s="99"/>
      <c r="E101" s="99"/>
      <c r="F101" s="99"/>
      <c r="G101" s="99"/>
      <c r="J101" s="345"/>
      <c r="K101" s="345"/>
      <c r="L101" s="98"/>
      <c r="M101" s="98"/>
      <c r="N101" s="98"/>
      <c r="O101" s="98"/>
      <c r="P101" s="98"/>
    </row>
    <row r="102" spans="1:16">
      <c r="A102" s="99"/>
      <c r="B102" s="99"/>
      <c r="C102" s="99"/>
      <c r="D102" s="99"/>
      <c r="E102" s="99"/>
      <c r="F102" s="99"/>
      <c r="G102" s="99"/>
      <c r="J102" s="345"/>
      <c r="K102" s="345"/>
      <c r="L102" s="98"/>
      <c r="M102" s="98"/>
      <c r="N102" s="98"/>
      <c r="O102" s="98"/>
      <c r="P102" s="98"/>
    </row>
    <row r="103" spans="1:16">
      <c r="A103" s="99"/>
      <c r="B103" s="99"/>
      <c r="C103" s="99"/>
      <c r="D103" s="99"/>
      <c r="E103" s="99"/>
      <c r="F103" s="99"/>
      <c r="G103" s="99"/>
      <c r="J103" s="345"/>
      <c r="K103" s="345"/>
      <c r="L103" s="98"/>
      <c r="M103" s="98"/>
      <c r="N103" s="98"/>
      <c r="O103" s="98"/>
      <c r="P103" s="98"/>
    </row>
    <row r="104" spans="1:16">
      <c r="A104" s="99"/>
      <c r="B104" s="99"/>
      <c r="C104" s="99"/>
      <c r="D104" s="99"/>
      <c r="E104" s="99"/>
      <c r="F104" s="99"/>
      <c r="G104" s="99"/>
      <c r="J104" s="345"/>
      <c r="K104" s="345"/>
      <c r="L104" s="98"/>
      <c r="M104" s="98"/>
      <c r="N104" s="98"/>
      <c r="O104" s="98"/>
      <c r="P104" s="98"/>
    </row>
    <row r="105" spans="1:16">
      <c r="A105" s="99"/>
      <c r="B105" s="99"/>
      <c r="C105" s="99"/>
      <c r="D105" s="99"/>
      <c r="E105" s="99"/>
      <c r="F105" s="99"/>
      <c r="G105" s="99"/>
      <c r="J105" s="345"/>
      <c r="K105" s="345"/>
      <c r="L105" s="98"/>
      <c r="M105" s="98"/>
      <c r="N105" s="98"/>
      <c r="O105" s="98"/>
      <c r="P105" s="98"/>
    </row>
    <row r="106" spans="1:16">
      <c r="A106" s="99"/>
      <c r="B106" s="99"/>
      <c r="C106" s="99"/>
      <c r="D106" s="99"/>
      <c r="E106" s="99"/>
      <c r="F106" s="99"/>
      <c r="G106" s="99"/>
      <c r="J106" s="345"/>
      <c r="K106" s="345"/>
      <c r="L106" s="98"/>
      <c r="M106" s="98"/>
      <c r="N106" s="98"/>
      <c r="O106" s="98"/>
      <c r="P106" s="98"/>
    </row>
    <row r="107" spans="1:16">
      <c r="A107" s="99"/>
      <c r="B107" s="99"/>
      <c r="C107" s="99"/>
      <c r="D107" s="99"/>
      <c r="E107" s="99"/>
      <c r="F107" s="99"/>
      <c r="G107" s="99"/>
      <c r="J107" s="345"/>
      <c r="K107" s="345"/>
      <c r="L107" s="98"/>
      <c r="M107" s="98"/>
      <c r="N107" s="98"/>
      <c r="O107" s="98"/>
      <c r="P107" s="98"/>
    </row>
    <row r="108" spans="1:16">
      <c r="A108" s="99"/>
      <c r="B108" s="99"/>
      <c r="C108" s="99"/>
      <c r="D108" s="99"/>
      <c r="E108" s="99"/>
      <c r="F108" s="99"/>
      <c r="G108" s="99"/>
      <c r="J108" s="345"/>
      <c r="K108" s="345"/>
      <c r="L108" s="98"/>
      <c r="M108" s="98"/>
      <c r="N108" s="98"/>
      <c r="O108" s="98"/>
      <c r="P108" s="98"/>
    </row>
    <row r="109" spans="1:16">
      <c r="A109" s="99"/>
      <c r="B109" s="99"/>
      <c r="C109" s="99"/>
      <c r="D109" s="99"/>
      <c r="E109" s="99"/>
      <c r="F109" s="99"/>
      <c r="G109" s="99"/>
      <c r="J109" s="345"/>
      <c r="K109" s="345"/>
      <c r="L109" s="98"/>
      <c r="M109" s="98"/>
      <c r="N109" s="98"/>
      <c r="O109" s="98"/>
      <c r="P109" s="98"/>
    </row>
    <row r="110" spans="1:16">
      <c r="A110" s="99"/>
      <c r="B110" s="99"/>
      <c r="C110" s="99"/>
      <c r="D110" s="99"/>
      <c r="E110" s="99"/>
      <c r="F110" s="99"/>
      <c r="G110" s="99"/>
      <c r="J110" s="345"/>
      <c r="K110" s="345"/>
      <c r="L110" s="98"/>
      <c r="M110" s="98"/>
      <c r="N110" s="98"/>
      <c r="O110" s="98"/>
      <c r="P110" s="98"/>
    </row>
    <row r="111" spans="1:16">
      <c r="A111" s="99"/>
      <c r="B111" s="99"/>
      <c r="C111" s="99"/>
      <c r="D111" s="99"/>
      <c r="E111" s="99"/>
      <c r="F111" s="99"/>
      <c r="G111" s="99"/>
      <c r="J111" s="345"/>
      <c r="K111" s="345"/>
      <c r="L111" s="98"/>
      <c r="M111" s="98"/>
      <c r="N111" s="98"/>
      <c r="O111" s="98"/>
      <c r="P111" s="98"/>
    </row>
    <row r="112" spans="1:16">
      <c r="A112" s="99"/>
      <c r="B112" s="99"/>
      <c r="C112" s="99"/>
      <c r="D112" s="99"/>
      <c r="E112" s="99"/>
      <c r="F112" s="99"/>
      <c r="G112" s="99"/>
      <c r="J112" s="345"/>
      <c r="K112" s="345"/>
      <c r="L112" s="98"/>
      <c r="M112" s="98"/>
      <c r="N112" s="98"/>
      <c r="O112" s="98"/>
      <c r="P112" s="98"/>
    </row>
    <row r="113" spans="1:16">
      <c r="A113" s="99"/>
      <c r="B113" s="99"/>
      <c r="C113" s="99"/>
      <c r="D113" s="99"/>
      <c r="E113" s="99"/>
      <c r="F113" s="99"/>
      <c r="G113" s="99"/>
      <c r="J113" s="345"/>
      <c r="K113" s="345"/>
      <c r="L113" s="98"/>
      <c r="M113" s="98"/>
      <c r="N113" s="98"/>
      <c r="O113" s="98"/>
      <c r="P113" s="98"/>
    </row>
    <row r="114" spans="1:16">
      <c r="A114" s="99"/>
      <c r="B114" s="99"/>
      <c r="C114" s="99"/>
      <c r="D114" s="99"/>
      <c r="E114" s="99"/>
      <c r="F114" s="99"/>
      <c r="G114" s="99"/>
      <c r="J114" s="345"/>
      <c r="K114" s="345"/>
      <c r="L114" s="98"/>
      <c r="M114" s="98"/>
      <c r="N114" s="98"/>
      <c r="O114" s="98"/>
      <c r="P114" s="98"/>
    </row>
    <row r="115" spans="1:16">
      <c r="A115" s="99"/>
      <c r="B115" s="99"/>
      <c r="C115" s="99"/>
      <c r="D115" s="99"/>
      <c r="E115" s="99"/>
      <c r="F115" s="99"/>
      <c r="G115" s="99"/>
      <c r="J115" s="345"/>
      <c r="K115" s="345"/>
      <c r="L115" s="98"/>
      <c r="M115" s="98"/>
      <c r="N115" s="98"/>
      <c r="O115" s="98"/>
      <c r="P115" s="98"/>
    </row>
    <row r="116" spans="1:16">
      <c r="A116" s="99"/>
      <c r="B116" s="99"/>
      <c r="C116" s="99"/>
      <c r="D116" s="99"/>
      <c r="E116" s="99"/>
      <c r="F116" s="99"/>
      <c r="G116" s="99"/>
      <c r="J116" s="345"/>
      <c r="K116" s="345"/>
      <c r="L116" s="98"/>
      <c r="M116" s="98"/>
      <c r="N116" s="98"/>
      <c r="O116" s="98"/>
      <c r="P116" s="98"/>
    </row>
    <row r="117" spans="1:16">
      <c r="A117" s="99"/>
      <c r="B117" s="99"/>
      <c r="C117" s="99"/>
      <c r="D117" s="99"/>
      <c r="E117" s="99"/>
      <c r="F117" s="99"/>
      <c r="G117" s="99"/>
      <c r="J117" s="345"/>
      <c r="K117" s="345"/>
      <c r="L117" s="98"/>
      <c r="M117" s="98"/>
      <c r="N117" s="98"/>
      <c r="O117" s="98"/>
      <c r="P117" s="98"/>
    </row>
    <row r="118" spans="1:16">
      <c r="A118" s="99"/>
      <c r="B118" s="99"/>
      <c r="C118" s="99"/>
      <c r="D118" s="99"/>
      <c r="E118" s="99"/>
      <c r="F118" s="99"/>
      <c r="G118" s="99"/>
      <c r="J118" s="345"/>
      <c r="K118" s="345"/>
      <c r="L118" s="98"/>
      <c r="M118" s="98"/>
      <c r="N118" s="98"/>
      <c r="O118" s="98"/>
      <c r="P118" s="98"/>
    </row>
    <row r="119" spans="1:16">
      <c r="A119" s="99"/>
      <c r="B119" s="99"/>
      <c r="C119" s="99"/>
      <c r="D119" s="99"/>
      <c r="E119" s="99"/>
      <c r="F119" s="99"/>
      <c r="G119" s="99"/>
      <c r="J119" s="345"/>
      <c r="K119" s="345"/>
      <c r="L119" s="98"/>
      <c r="M119" s="98"/>
      <c r="N119" s="98"/>
      <c r="O119" s="98"/>
      <c r="P119" s="98"/>
    </row>
    <row r="120" spans="1:16">
      <c r="A120" s="99"/>
      <c r="B120" s="99"/>
      <c r="C120" s="99"/>
      <c r="D120" s="99"/>
      <c r="E120" s="99"/>
      <c r="F120" s="99"/>
      <c r="G120" s="99"/>
      <c r="J120" s="345"/>
      <c r="K120" s="345"/>
      <c r="L120" s="98"/>
      <c r="M120" s="98"/>
      <c r="N120" s="98"/>
      <c r="O120" s="98"/>
      <c r="P120" s="98"/>
    </row>
    <row r="121" spans="1:16">
      <c r="A121" s="99"/>
      <c r="B121" s="99"/>
      <c r="C121" s="99"/>
      <c r="D121" s="99"/>
      <c r="E121" s="99"/>
      <c r="F121" s="99"/>
      <c r="G121" s="99"/>
      <c r="J121" s="345"/>
      <c r="K121" s="345"/>
      <c r="L121" s="98"/>
      <c r="M121" s="98"/>
      <c r="N121" s="98"/>
      <c r="O121" s="98"/>
      <c r="P121" s="98"/>
    </row>
    <row r="122" spans="1:16">
      <c r="A122" s="99"/>
      <c r="B122" s="99"/>
      <c r="C122" s="99"/>
      <c r="D122" s="99"/>
      <c r="E122" s="99"/>
      <c r="F122" s="99"/>
      <c r="G122" s="99"/>
      <c r="J122" s="345"/>
      <c r="K122" s="345"/>
      <c r="L122" s="98"/>
      <c r="M122" s="98"/>
      <c r="N122" s="98"/>
      <c r="O122" s="98"/>
      <c r="P122" s="98"/>
    </row>
    <row r="123" spans="1:16">
      <c r="A123" s="99"/>
      <c r="B123" s="99"/>
      <c r="C123" s="99"/>
      <c r="D123" s="99"/>
      <c r="E123" s="99"/>
      <c r="F123" s="99"/>
      <c r="G123" s="99"/>
      <c r="J123" s="345"/>
      <c r="K123" s="345"/>
      <c r="L123" s="98"/>
      <c r="M123" s="98"/>
      <c r="N123" s="98"/>
      <c r="O123" s="98"/>
      <c r="P123" s="98"/>
    </row>
    <row r="124" spans="1:16">
      <c r="A124" s="99"/>
      <c r="B124" s="99"/>
      <c r="C124" s="99"/>
      <c r="D124" s="99"/>
      <c r="E124" s="99"/>
      <c r="F124" s="99"/>
      <c r="G124" s="99"/>
      <c r="J124" s="345"/>
      <c r="K124" s="345"/>
      <c r="L124" s="98"/>
      <c r="M124" s="98"/>
      <c r="N124" s="98"/>
      <c r="O124" s="98"/>
      <c r="P124" s="98"/>
    </row>
    <row r="125" spans="1:16">
      <c r="A125" s="99"/>
      <c r="B125" s="99"/>
      <c r="C125" s="99"/>
      <c r="D125" s="99"/>
      <c r="E125" s="99"/>
      <c r="F125" s="99"/>
      <c r="G125" s="99"/>
      <c r="J125" s="345"/>
      <c r="K125" s="345"/>
      <c r="L125" s="98"/>
      <c r="M125" s="98"/>
      <c r="N125" s="98"/>
      <c r="O125" s="98"/>
      <c r="P125" s="98"/>
    </row>
    <row r="126" spans="1:16">
      <c r="A126" s="99"/>
      <c r="B126" s="99"/>
      <c r="C126" s="99"/>
      <c r="D126" s="99"/>
      <c r="E126" s="99"/>
      <c r="F126" s="99"/>
      <c r="G126" s="99"/>
      <c r="J126" s="345"/>
      <c r="K126" s="345"/>
      <c r="L126" s="98"/>
      <c r="M126" s="98"/>
      <c r="N126" s="98"/>
      <c r="O126" s="98"/>
      <c r="P126" s="98"/>
    </row>
    <row r="127" spans="1:16">
      <c r="A127" s="99"/>
      <c r="B127" s="99"/>
      <c r="C127" s="99"/>
      <c r="D127" s="99"/>
      <c r="E127" s="99"/>
      <c r="F127" s="99"/>
      <c r="G127" s="99"/>
      <c r="J127" s="345"/>
      <c r="K127" s="345"/>
      <c r="L127" s="98"/>
      <c r="M127" s="98"/>
      <c r="N127" s="98"/>
      <c r="O127" s="98"/>
      <c r="P127" s="98"/>
    </row>
    <row r="128" spans="1:16">
      <c r="A128" s="99"/>
      <c r="B128" s="99"/>
      <c r="C128" s="99"/>
      <c r="D128" s="99"/>
      <c r="E128" s="99"/>
      <c r="F128" s="99"/>
      <c r="G128" s="99"/>
      <c r="J128" s="345"/>
      <c r="K128" s="345"/>
      <c r="L128" s="98"/>
      <c r="M128" s="98"/>
      <c r="N128" s="98"/>
      <c r="O128" s="98"/>
      <c r="P128" s="98"/>
    </row>
    <row r="129" spans="1:16">
      <c r="A129" s="99"/>
      <c r="B129" s="99"/>
      <c r="C129" s="99"/>
      <c r="D129" s="99"/>
      <c r="E129" s="99"/>
      <c r="F129" s="99"/>
      <c r="G129" s="99"/>
      <c r="J129" s="345"/>
      <c r="K129" s="345"/>
      <c r="L129" s="98"/>
      <c r="M129" s="98"/>
      <c r="N129" s="98"/>
      <c r="O129" s="98"/>
      <c r="P129" s="98"/>
    </row>
    <row r="130" spans="1:16">
      <c r="A130" s="99"/>
      <c r="B130" s="99"/>
      <c r="C130" s="99"/>
      <c r="D130" s="99"/>
      <c r="E130" s="99"/>
      <c r="F130" s="99"/>
      <c r="G130" s="99"/>
      <c r="J130" s="345"/>
      <c r="K130" s="345"/>
      <c r="L130" s="98"/>
      <c r="M130" s="98"/>
      <c r="N130" s="98"/>
      <c r="O130" s="98"/>
      <c r="P130" s="98"/>
    </row>
    <row r="131" spans="1:16">
      <c r="A131" s="99"/>
      <c r="B131" s="99"/>
      <c r="C131" s="99"/>
      <c r="D131" s="99"/>
      <c r="E131" s="99"/>
      <c r="F131" s="99"/>
      <c r="G131" s="99"/>
      <c r="J131" s="345"/>
      <c r="K131" s="345"/>
      <c r="L131" s="98"/>
      <c r="M131" s="98"/>
      <c r="N131" s="98"/>
      <c r="O131" s="98"/>
      <c r="P131" s="98"/>
    </row>
    <row r="132" spans="1:16">
      <c r="A132" s="99"/>
      <c r="B132" s="99"/>
      <c r="C132" s="99"/>
      <c r="D132" s="99"/>
      <c r="E132" s="99"/>
      <c r="F132" s="99"/>
      <c r="G132" s="99"/>
      <c r="J132" s="345"/>
      <c r="K132" s="345"/>
      <c r="L132" s="98"/>
      <c r="M132" s="98"/>
      <c r="N132" s="98"/>
      <c r="O132" s="98"/>
      <c r="P132" s="98"/>
    </row>
    <row r="133" spans="1:16">
      <c r="A133" s="99"/>
      <c r="B133" s="99"/>
      <c r="C133" s="99"/>
      <c r="D133" s="99"/>
      <c r="E133" s="99"/>
      <c r="F133" s="99"/>
      <c r="G133" s="99"/>
      <c r="J133" s="345"/>
      <c r="K133" s="345"/>
      <c r="L133" s="98"/>
      <c r="M133" s="98"/>
      <c r="N133" s="98"/>
      <c r="O133" s="98"/>
      <c r="P133" s="98"/>
    </row>
    <row r="134" spans="1:16">
      <c r="A134" s="99"/>
      <c r="B134" s="99"/>
      <c r="C134" s="99"/>
      <c r="D134" s="99"/>
      <c r="E134" s="99"/>
      <c r="F134" s="99"/>
      <c r="G134" s="99"/>
      <c r="J134" s="345"/>
      <c r="K134" s="345"/>
      <c r="L134" s="98"/>
      <c r="M134" s="98"/>
      <c r="N134" s="98"/>
      <c r="O134" s="98"/>
      <c r="P134" s="98"/>
    </row>
    <row r="135" spans="1:16">
      <c r="A135" s="99"/>
      <c r="B135" s="99"/>
      <c r="C135" s="99"/>
      <c r="D135" s="99"/>
      <c r="E135" s="99"/>
      <c r="F135" s="99"/>
      <c r="G135" s="99"/>
      <c r="J135" s="345"/>
      <c r="K135" s="345"/>
      <c r="L135" s="98"/>
      <c r="M135" s="98"/>
      <c r="N135" s="98"/>
      <c r="O135" s="98"/>
      <c r="P135" s="98"/>
    </row>
    <row r="136" spans="1:16">
      <c r="A136" s="99"/>
      <c r="B136" s="99"/>
      <c r="C136" s="99"/>
      <c r="D136" s="99"/>
      <c r="E136" s="99"/>
      <c r="F136" s="99"/>
      <c r="G136" s="99"/>
      <c r="J136" s="345"/>
      <c r="K136" s="345"/>
      <c r="L136" s="98"/>
      <c r="M136" s="98"/>
      <c r="N136" s="98"/>
      <c r="O136" s="98"/>
      <c r="P136" s="98"/>
    </row>
    <row r="137" spans="1:16">
      <c r="A137" s="99"/>
      <c r="B137" s="99"/>
      <c r="C137" s="99"/>
      <c r="D137" s="99"/>
      <c r="E137" s="99"/>
      <c r="F137" s="99"/>
      <c r="G137" s="99"/>
      <c r="J137" s="345"/>
      <c r="K137" s="345"/>
      <c r="L137" s="98"/>
      <c r="M137" s="98"/>
      <c r="N137" s="98"/>
      <c r="O137" s="98"/>
      <c r="P137" s="98"/>
    </row>
    <row r="138" spans="1:16">
      <c r="A138" s="99"/>
      <c r="B138" s="99"/>
      <c r="C138" s="99"/>
      <c r="D138" s="99"/>
      <c r="E138" s="99"/>
      <c r="F138" s="99"/>
      <c r="G138" s="99"/>
      <c r="J138" s="345"/>
      <c r="K138" s="345"/>
      <c r="L138" s="98"/>
      <c r="M138" s="98"/>
      <c r="N138" s="98"/>
      <c r="O138" s="98"/>
      <c r="P138" s="98"/>
    </row>
    <row r="139" spans="1:16">
      <c r="A139" s="99"/>
      <c r="B139" s="99"/>
      <c r="C139" s="99"/>
      <c r="D139" s="99"/>
      <c r="E139" s="99"/>
      <c r="F139" s="99"/>
      <c r="G139" s="99"/>
      <c r="J139" s="345"/>
      <c r="K139" s="345"/>
      <c r="L139" s="98"/>
      <c r="M139" s="98"/>
      <c r="N139" s="98"/>
      <c r="O139" s="98"/>
      <c r="P139" s="98"/>
    </row>
    <row r="140" spans="1:16">
      <c r="A140" s="99"/>
      <c r="B140" s="99"/>
      <c r="C140" s="99"/>
      <c r="D140" s="99"/>
      <c r="E140" s="99"/>
      <c r="F140" s="99"/>
      <c r="G140" s="99"/>
      <c r="J140" s="345"/>
      <c r="K140" s="345"/>
      <c r="L140" s="98"/>
      <c r="M140" s="98"/>
      <c r="N140" s="98"/>
      <c r="O140" s="98"/>
      <c r="P140" s="98"/>
    </row>
    <row r="141" spans="1:16">
      <c r="A141" s="99"/>
      <c r="B141" s="99"/>
      <c r="C141" s="99"/>
      <c r="D141" s="99"/>
      <c r="E141" s="99"/>
      <c r="F141" s="99"/>
      <c r="G141" s="99"/>
      <c r="J141" s="345"/>
      <c r="K141" s="345"/>
      <c r="L141" s="98"/>
      <c r="M141" s="98"/>
      <c r="N141" s="98"/>
      <c r="O141" s="98"/>
      <c r="P141" s="98"/>
    </row>
    <row r="142" spans="1:16">
      <c r="A142" s="99"/>
      <c r="B142" s="99"/>
      <c r="C142" s="99"/>
      <c r="D142" s="99"/>
      <c r="E142" s="99"/>
      <c r="F142" s="99"/>
      <c r="G142" s="99"/>
      <c r="J142" s="345"/>
      <c r="K142" s="345"/>
      <c r="L142" s="98"/>
      <c r="M142" s="98"/>
      <c r="N142" s="98"/>
      <c r="O142" s="98"/>
      <c r="P142" s="98"/>
    </row>
    <row r="143" spans="1:16">
      <c r="A143" s="99"/>
      <c r="B143" s="99"/>
      <c r="C143" s="99"/>
      <c r="D143" s="99"/>
      <c r="E143" s="99"/>
      <c r="F143" s="99"/>
      <c r="G143" s="99"/>
      <c r="J143" s="345"/>
      <c r="K143" s="345"/>
      <c r="L143" s="98"/>
      <c r="M143" s="98"/>
      <c r="N143" s="98"/>
      <c r="O143" s="98"/>
      <c r="P143" s="98"/>
    </row>
    <row r="144" spans="1:16">
      <c r="A144" s="99"/>
      <c r="B144" s="99"/>
      <c r="C144" s="99"/>
      <c r="D144" s="99"/>
      <c r="E144" s="99"/>
      <c r="F144" s="99"/>
      <c r="G144" s="99"/>
      <c r="J144" s="345"/>
      <c r="K144" s="345"/>
      <c r="L144" s="98"/>
      <c r="M144" s="98"/>
      <c r="N144" s="98"/>
      <c r="O144" s="98"/>
      <c r="P144" s="98"/>
    </row>
    <row r="145" spans="1:16">
      <c r="A145" s="99"/>
      <c r="B145" s="99"/>
      <c r="C145" s="99"/>
      <c r="D145" s="99"/>
      <c r="E145" s="99"/>
      <c r="F145" s="99"/>
      <c r="G145" s="99"/>
      <c r="J145" s="345"/>
      <c r="K145" s="345"/>
      <c r="L145" s="98"/>
      <c r="M145" s="98"/>
      <c r="N145" s="98"/>
      <c r="O145" s="98"/>
      <c r="P145" s="98"/>
    </row>
    <row r="146" spans="1:16">
      <c r="J146" s="345"/>
      <c r="K146" s="345"/>
      <c r="L146" s="98"/>
      <c r="M146" s="98"/>
      <c r="N146" s="98"/>
      <c r="O146" s="98"/>
      <c r="P146" s="98"/>
    </row>
    <row r="147" spans="1:16">
      <c r="J147" s="345"/>
      <c r="K147" s="345"/>
      <c r="L147" s="98"/>
      <c r="M147" s="98"/>
      <c r="N147" s="98"/>
      <c r="O147" s="98"/>
      <c r="P147" s="98"/>
    </row>
    <row r="148" spans="1:16">
      <c r="J148" s="345"/>
      <c r="K148" s="345"/>
      <c r="L148" s="98"/>
      <c r="M148" s="98"/>
      <c r="N148" s="98"/>
      <c r="O148" s="98"/>
      <c r="P148" s="98"/>
    </row>
    <row r="149" spans="1:16">
      <c r="J149" s="345"/>
      <c r="K149" s="345"/>
      <c r="L149" s="98"/>
      <c r="M149" s="98"/>
      <c r="N149" s="98"/>
      <c r="O149" s="98"/>
      <c r="P149" s="98"/>
    </row>
    <row r="150" spans="1:16">
      <c r="J150" s="345"/>
      <c r="K150" s="345"/>
      <c r="L150" s="98"/>
      <c r="M150" s="98"/>
      <c r="N150" s="98"/>
      <c r="O150" s="98"/>
      <c r="P150" s="98"/>
    </row>
    <row r="151" spans="1:16">
      <c r="J151" s="345"/>
      <c r="K151" s="345"/>
      <c r="L151" s="98"/>
      <c r="M151" s="98"/>
      <c r="N151" s="98"/>
      <c r="O151" s="98"/>
      <c r="P151" s="98"/>
    </row>
    <row r="152" spans="1:16">
      <c r="J152" s="345"/>
      <c r="K152" s="345"/>
      <c r="L152" s="98"/>
      <c r="M152" s="98"/>
      <c r="N152" s="98"/>
      <c r="O152" s="98"/>
      <c r="P152" s="98"/>
    </row>
    <row r="153" spans="1:16">
      <c r="J153" s="345"/>
      <c r="K153" s="345"/>
      <c r="L153" s="98"/>
      <c r="M153" s="98"/>
      <c r="N153" s="98"/>
      <c r="O153" s="98"/>
      <c r="P153" s="98"/>
    </row>
    <row r="154" spans="1:16">
      <c r="J154" s="345"/>
      <c r="K154" s="345"/>
      <c r="L154" s="98"/>
      <c r="M154" s="98"/>
      <c r="N154" s="98"/>
      <c r="O154" s="98"/>
      <c r="P154" s="98"/>
    </row>
    <row r="155" spans="1:16">
      <c r="J155" s="345"/>
      <c r="K155" s="345"/>
      <c r="L155" s="98"/>
      <c r="M155" s="98"/>
      <c r="N155" s="98"/>
      <c r="O155" s="98"/>
      <c r="P155" s="98"/>
    </row>
    <row r="156" spans="1:16">
      <c r="J156" s="345"/>
      <c r="K156" s="345"/>
      <c r="L156" s="98"/>
      <c r="M156" s="98"/>
      <c r="N156" s="98"/>
      <c r="O156" s="98"/>
      <c r="P156" s="98"/>
    </row>
    <row r="157" spans="1:16">
      <c r="J157" s="345"/>
      <c r="K157" s="345"/>
      <c r="L157" s="98"/>
      <c r="M157" s="98"/>
      <c r="N157" s="98"/>
      <c r="O157" s="98"/>
      <c r="P157" s="98"/>
    </row>
    <row r="158" spans="1:16">
      <c r="J158" s="345"/>
      <c r="K158" s="345"/>
      <c r="L158" s="98"/>
      <c r="M158" s="98"/>
      <c r="N158" s="98"/>
      <c r="O158" s="98"/>
      <c r="P158" s="98"/>
    </row>
    <row r="159" spans="1:16">
      <c r="J159" s="345"/>
      <c r="K159" s="345"/>
      <c r="L159" s="98"/>
      <c r="M159" s="98"/>
      <c r="N159" s="98"/>
      <c r="O159" s="98"/>
      <c r="P159" s="98"/>
    </row>
    <row r="160" spans="1:16">
      <c r="J160" s="345"/>
      <c r="K160" s="345"/>
      <c r="L160" s="98"/>
      <c r="M160" s="98"/>
      <c r="N160" s="98"/>
      <c r="O160" s="98"/>
      <c r="P160" s="98"/>
    </row>
    <row r="161" spans="10:16">
      <c r="J161" s="345"/>
      <c r="K161" s="345"/>
      <c r="L161" s="98"/>
      <c r="M161" s="98"/>
      <c r="N161" s="98"/>
      <c r="O161" s="98"/>
      <c r="P161" s="98"/>
    </row>
    <row r="162" spans="10:16">
      <c r="J162" s="345"/>
      <c r="K162" s="345"/>
      <c r="L162" s="98"/>
      <c r="M162" s="98"/>
      <c r="N162" s="98"/>
      <c r="O162" s="98"/>
      <c r="P162" s="98"/>
    </row>
    <row r="163" spans="10:16">
      <c r="J163" s="345"/>
      <c r="K163" s="345"/>
      <c r="L163" s="98"/>
      <c r="M163" s="98"/>
      <c r="N163" s="98"/>
      <c r="O163" s="98"/>
      <c r="P163" s="98"/>
    </row>
    <row r="164" spans="10:16">
      <c r="J164" s="345"/>
      <c r="K164" s="345"/>
      <c r="L164" s="98"/>
      <c r="M164" s="98"/>
      <c r="N164" s="98"/>
      <c r="O164" s="98"/>
      <c r="P164" s="98"/>
    </row>
    <row r="165" spans="10:16">
      <c r="J165" s="345"/>
      <c r="K165" s="345"/>
      <c r="L165" s="98"/>
      <c r="M165" s="98"/>
      <c r="N165" s="98"/>
      <c r="O165" s="98"/>
      <c r="P165" s="98"/>
    </row>
    <row r="166" spans="10:16">
      <c r="J166" s="345"/>
      <c r="K166" s="345"/>
      <c r="L166" s="98"/>
      <c r="M166" s="98"/>
      <c r="N166" s="98"/>
      <c r="O166" s="98"/>
      <c r="P166" s="98"/>
    </row>
    <row r="167" spans="10:16">
      <c r="J167" s="345"/>
      <c r="K167" s="345"/>
      <c r="L167" s="98"/>
      <c r="M167" s="98"/>
      <c r="N167" s="98"/>
      <c r="O167" s="98"/>
      <c r="P167" s="98"/>
    </row>
    <row r="168" spans="10:16">
      <c r="J168" s="345"/>
      <c r="K168" s="345"/>
      <c r="L168" s="98"/>
      <c r="M168" s="98"/>
      <c r="N168" s="98"/>
      <c r="O168" s="98"/>
      <c r="P168" s="98"/>
    </row>
    <row r="169" spans="10:16">
      <c r="J169" s="345"/>
      <c r="K169" s="345"/>
      <c r="L169" s="98"/>
      <c r="M169" s="98"/>
      <c r="N169" s="98"/>
      <c r="O169" s="98"/>
      <c r="P169" s="98"/>
    </row>
    <row r="170" spans="10:16">
      <c r="J170" s="345"/>
      <c r="K170" s="345"/>
      <c r="L170" s="98"/>
      <c r="M170" s="98"/>
      <c r="N170" s="98"/>
      <c r="O170" s="98"/>
      <c r="P170" s="98"/>
    </row>
    <row r="171" spans="10:16">
      <c r="J171" s="345"/>
      <c r="K171" s="345"/>
      <c r="L171" s="98"/>
      <c r="M171" s="98"/>
      <c r="N171" s="98"/>
      <c r="O171" s="98"/>
      <c r="P171" s="98"/>
    </row>
    <row r="172" spans="10:16">
      <c r="J172" s="345"/>
      <c r="K172" s="345"/>
      <c r="L172" s="98"/>
      <c r="M172" s="98"/>
      <c r="N172" s="98"/>
      <c r="O172" s="98"/>
      <c r="P172" s="98"/>
    </row>
    <row r="173" spans="10:16">
      <c r="J173" s="345"/>
      <c r="K173" s="345"/>
      <c r="L173" s="98"/>
      <c r="M173" s="98"/>
      <c r="N173" s="98"/>
      <c r="O173" s="98"/>
      <c r="P173" s="98"/>
    </row>
    <row r="174" spans="10:16">
      <c r="J174" s="345"/>
      <c r="K174" s="345"/>
      <c r="L174" s="98"/>
      <c r="M174" s="98"/>
      <c r="N174" s="98"/>
      <c r="O174" s="98"/>
      <c r="P174" s="98"/>
    </row>
    <row r="175" spans="10:16">
      <c r="J175" s="345"/>
      <c r="K175" s="345"/>
      <c r="L175" s="98"/>
      <c r="M175" s="98"/>
      <c r="N175" s="98"/>
      <c r="O175" s="98"/>
      <c r="P175" s="98"/>
    </row>
    <row r="176" spans="10:16">
      <c r="J176" s="345"/>
      <c r="K176" s="345"/>
      <c r="L176" s="98"/>
      <c r="M176" s="98"/>
      <c r="N176" s="98"/>
      <c r="O176" s="98"/>
      <c r="P176" s="98"/>
    </row>
    <row r="177" spans="10:16">
      <c r="J177" s="345"/>
      <c r="K177" s="345"/>
      <c r="L177" s="98"/>
      <c r="M177" s="98"/>
      <c r="N177" s="98"/>
      <c r="O177" s="98"/>
      <c r="P177" s="98"/>
    </row>
    <row r="178" spans="10:16">
      <c r="J178" s="345"/>
      <c r="K178" s="345"/>
      <c r="L178" s="98"/>
      <c r="M178" s="98"/>
      <c r="N178" s="98"/>
      <c r="O178" s="98"/>
      <c r="P178" s="98"/>
    </row>
    <row r="179" spans="10:16">
      <c r="J179" s="345"/>
      <c r="K179" s="345"/>
      <c r="L179" s="98"/>
      <c r="M179" s="98"/>
      <c r="N179" s="98"/>
      <c r="O179" s="98"/>
      <c r="P179" s="98"/>
    </row>
    <row r="180" spans="10:16">
      <c r="J180" s="345"/>
      <c r="K180" s="345"/>
      <c r="L180" s="98"/>
      <c r="M180" s="98"/>
      <c r="N180" s="98"/>
      <c r="O180" s="98"/>
      <c r="P180" s="98"/>
    </row>
    <row r="181" spans="10:16">
      <c r="J181" s="345"/>
      <c r="K181" s="345"/>
      <c r="L181" s="98"/>
      <c r="M181" s="98"/>
      <c r="N181" s="98"/>
      <c r="O181" s="98"/>
      <c r="P181" s="98"/>
    </row>
    <row r="182" spans="10:16">
      <c r="J182" s="345"/>
      <c r="K182" s="345"/>
      <c r="L182" s="98"/>
      <c r="M182" s="98"/>
      <c r="N182" s="98"/>
      <c r="O182" s="98"/>
      <c r="P182" s="98"/>
    </row>
    <row r="183" spans="10:16">
      <c r="J183" s="345"/>
      <c r="K183" s="345"/>
      <c r="L183" s="98"/>
      <c r="M183" s="98"/>
      <c r="N183" s="98"/>
      <c r="O183" s="98"/>
      <c r="P183" s="98"/>
    </row>
    <row r="184" spans="10:16">
      <c r="J184" s="345"/>
      <c r="K184" s="345"/>
      <c r="L184" s="98"/>
      <c r="M184" s="98"/>
      <c r="N184" s="98"/>
      <c r="O184" s="98"/>
      <c r="P184" s="98"/>
    </row>
    <row r="185" spans="10:16">
      <c r="J185" s="345"/>
      <c r="K185" s="345"/>
      <c r="L185" s="98"/>
      <c r="M185" s="98"/>
      <c r="N185" s="98"/>
      <c r="O185" s="98"/>
      <c r="P185" s="98"/>
    </row>
    <row r="186" spans="10:16">
      <c r="J186" s="345"/>
      <c r="K186" s="345"/>
      <c r="L186" s="98"/>
      <c r="M186" s="98"/>
      <c r="N186" s="98"/>
      <c r="O186" s="98"/>
      <c r="P186" s="98"/>
    </row>
    <row r="187" spans="10:16">
      <c r="J187" s="345"/>
      <c r="K187" s="345"/>
      <c r="L187" s="98"/>
      <c r="M187" s="98"/>
      <c r="N187" s="98"/>
      <c r="O187" s="98"/>
      <c r="P187" s="98"/>
    </row>
    <row r="188" spans="10:16">
      <c r="J188" s="345"/>
      <c r="K188" s="345"/>
      <c r="L188" s="98"/>
      <c r="M188" s="98"/>
      <c r="N188" s="98"/>
      <c r="O188" s="98"/>
      <c r="P188" s="98"/>
    </row>
    <row r="189" spans="10:16">
      <c r="J189" s="345"/>
      <c r="K189" s="345"/>
      <c r="L189" s="98"/>
      <c r="M189" s="98"/>
      <c r="N189" s="98"/>
      <c r="O189" s="98"/>
      <c r="P189" s="98"/>
    </row>
    <row r="190" spans="10:16">
      <c r="J190" s="345"/>
      <c r="K190" s="345"/>
      <c r="L190" s="98"/>
      <c r="M190" s="98"/>
      <c r="N190" s="98"/>
      <c r="O190" s="98"/>
      <c r="P190" s="98"/>
    </row>
    <row r="191" spans="10:16">
      <c r="J191" s="345"/>
      <c r="K191" s="345"/>
      <c r="L191" s="98"/>
      <c r="M191" s="98"/>
      <c r="N191" s="98"/>
      <c r="O191" s="98"/>
      <c r="P191" s="98"/>
    </row>
    <row r="192" spans="10:16">
      <c r="J192" s="345"/>
      <c r="K192" s="345"/>
      <c r="L192" s="98"/>
      <c r="M192" s="98"/>
      <c r="N192" s="98"/>
      <c r="O192" s="98"/>
      <c r="P192" s="98"/>
    </row>
    <row r="193" spans="1:17">
      <c r="J193" s="345"/>
      <c r="K193" s="345"/>
      <c r="L193" s="98"/>
      <c r="M193" s="98"/>
      <c r="N193" s="98"/>
      <c r="O193" s="98"/>
      <c r="P193" s="98"/>
    </row>
    <row r="194" spans="1:17">
      <c r="J194" s="345"/>
      <c r="K194" s="345"/>
      <c r="L194" s="98"/>
      <c r="M194" s="98"/>
      <c r="N194" s="98"/>
      <c r="O194" s="98"/>
      <c r="P194" s="98"/>
    </row>
    <row r="195" spans="1:17">
      <c r="J195" s="345"/>
      <c r="K195" s="345"/>
      <c r="L195" s="98"/>
      <c r="M195" s="98"/>
      <c r="N195" s="98"/>
      <c r="O195" s="98"/>
      <c r="P195" s="98"/>
    </row>
    <row r="196" spans="1:17">
      <c r="J196" s="345"/>
      <c r="K196" s="345"/>
      <c r="L196" s="98"/>
      <c r="M196" s="98"/>
      <c r="N196" s="98"/>
      <c r="O196" s="98"/>
      <c r="P196" s="98"/>
    </row>
    <row r="197" spans="1:17">
      <c r="J197" s="345"/>
      <c r="K197" s="345"/>
      <c r="L197" s="98"/>
      <c r="M197" s="98"/>
      <c r="N197" s="98"/>
      <c r="O197" s="98"/>
      <c r="P197" s="98"/>
    </row>
    <row r="198" spans="1:17">
      <c r="J198" s="345"/>
      <c r="K198" s="345"/>
      <c r="L198" s="98"/>
      <c r="M198" s="98"/>
      <c r="N198" s="98"/>
      <c r="O198" s="98"/>
      <c r="P198" s="98"/>
    </row>
    <row r="199" spans="1:17">
      <c r="J199" s="345"/>
      <c r="K199" s="345"/>
      <c r="L199" s="98"/>
      <c r="M199" s="98"/>
      <c r="N199" s="98"/>
      <c r="O199" s="98"/>
      <c r="P199" s="98"/>
    </row>
    <row r="200" spans="1:17">
      <c r="J200" s="345"/>
      <c r="K200" s="345"/>
      <c r="L200" s="98"/>
      <c r="M200" s="98"/>
      <c r="N200" s="98"/>
      <c r="O200" s="98"/>
      <c r="P200" s="98"/>
    </row>
    <row r="201" spans="1:17">
      <c r="J201" s="345"/>
      <c r="K201" s="345"/>
      <c r="L201" s="98"/>
      <c r="M201" s="98"/>
      <c r="N201" s="98"/>
      <c r="O201" s="98"/>
      <c r="P201" s="98"/>
    </row>
    <row r="202" spans="1:17">
      <c r="J202" s="345"/>
      <c r="K202" s="345"/>
      <c r="L202" s="98"/>
      <c r="M202" s="98"/>
      <c r="N202" s="98"/>
      <c r="O202" s="98"/>
      <c r="P202" s="98"/>
    </row>
    <row r="203" spans="1:17">
      <c r="J203" s="345"/>
      <c r="K203" s="345"/>
      <c r="L203" s="98"/>
      <c r="M203" s="98"/>
      <c r="N203" s="98"/>
      <c r="O203" s="98"/>
      <c r="P203" s="98"/>
    </row>
    <row r="204" spans="1:17" s="213" customFormat="1" ht="12.75" customHeight="1">
      <c r="A204" s="388" t="s">
        <v>280</v>
      </c>
      <c r="B204" s="388" t="s">
        <v>279</v>
      </c>
      <c r="C204" s="389"/>
      <c r="D204" s="390"/>
      <c r="E204" s="390"/>
      <c r="F204" s="390"/>
      <c r="G204" s="390"/>
      <c r="H204" s="390"/>
      <c r="I204" s="390"/>
      <c r="J204" s="391"/>
      <c r="K204" s="391"/>
      <c r="L204" s="391"/>
      <c r="M204" s="391"/>
      <c r="N204" s="391"/>
      <c r="O204" s="391"/>
      <c r="P204" s="391"/>
      <c r="Q204" s="389"/>
    </row>
    <row r="205" spans="1:17" s="213" customFormat="1" ht="12.75" customHeight="1">
      <c r="A205" s="392" t="s">
        <v>293</v>
      </c>
      <c r="B205" s="392" t="s">
        <v>281</v>
      </c>
      <c r="C205" s="389"/>
      <c r="D205" s="390"/>
      <c r="E205" s="389"/>
      <c r="F205" s="390"/>
      <c r="G205" s="390"/>
      <c r="H205" s="390"/>
      <c r="I205" s="390"/>
      <c r="J205" s="391"/>
      <c r="K205" s="390"/>
      <c r="L205" s="390"/>
      <c r="M205" s="390"/>
      <c r="N205" s="390"/>
      <c r="O205" s="390"/>
      <c r="P205" s="390"/>
      <c r="Q205" s="389"/>
    </row>
    <row r="206" spans="1:17" s="213" customFormat="1" ht="12.75" customHeight="1">
      <c r="A206" s="392"/>
      <c r="B206" s="392"/>
      <c r="C206" s="389"/>
      <c r="D206" s="390"/>
      <c r="E206" s="389"/>
      <c r="F206" s="390"/>
      <c r="G206" s="390"/>
      <c r="H206" s="390"/>
      <c r="I206" s="390"/>
      <c r="J206" s="390"/>
      <c r="K206" s="390"/>
      <c r="L206" s="390"/>
      <c r="M206" s="390"/>
      <c r="N206" s="390"/>
      <c r="O206" s="390"/>
      <c r="P206" s="390"/>
      <c r="Q206" s="389"/>
    </row>
    <row r="207" spans="1:17" s="213" customFormat="1" ht="12.75" customHeight="1">
      <c r="A207" s="392"/>
      <c r="B207" s="392"/>
      <c r="C207" s="389"/>
      <c r="D207" s="390"/>
      <c r="E207" s="389"/>
      <c r="F207" s="390"/>
      <c r="G207" s="390"/>
      <c r="H207" s="390"/>
      <c r="I207" s="390"/>
      <c r="J207" s="390"/>
      <c r="K207" s="390"/>
      <c r="L207" s="390"/>
      <c r="M207" s="390"/>
      <c r="N207" s="390"/>
      <c r="O207" s="390"/>
      <c r="P207" s="390"/>
      <c r="Q207" s="389"/>
    </row>
    <row r="208" spans="1:17" s="213" customFormat="1" ht="12.75" customHeight="1">
      <c r="A208" s="392"/>
      <c r="B208" s="392"/>
      <c r="C208" s="389"/>
      <c r="D208" s="390"/>
      <c r="E208" s="389"/>
      <c r="F208" s="390"/>
      <c r="G208" s="390"/>
      <c r="H208" s="390"/>
      <c r="I208" s="390"/>
      <c r="J208" s="390"/>
      <c r="K208" s="390"/>
      <c r="L208" s="390"/>
      <c r="M208" s="390"/>
      <c r="N208" s="390"/>
      <c r="O208" s="390"/>
      <c r="P208" s="390"/>
      <c r="Q208" s="389"/>
    </row>
    <row r="209" spans="1:17" s="213" customFormat="1" ht="12.75" customHeight="1">
      <c r="A209" s="392"/>
      <c r="B209" s="392"/>
      <c r="C209" s="389"/>
      <c r="D209" s="390"/>
      <c r="E209" s="389"/>
      <c r="F209" s="390"/>
      <c r="G209" s="390"/>
      <c r="H209" s="390"/>
      <c r="I209" s="390"/>
      <c r="J209" s="390"/>
      <c r="K209" s="390"/>
      <c r="L209" s="390"/>
      <c r="M209" s="390"/>
      <c r="N209" s="390"/>
      <c r="O209" s="390"/>
      <c r="P209" s="390"/>
      <c r="Q209" s="389"/>
    </row>
    <row r="210" spans="1:17" s="213" customFormat="1" ht="12.75" customHeight="1">
      <c r="A210" s="392"/>
      <c r="B210" s="392"/>
      <c r="C210" s="389"/>
      <c r="D210" s="390"/>
      <c r="E210" s="389"/>
      <c r="F210" s="389"/>
      <c r="G210" s="390"/>
      <c r="H210" s="390"/>
      <c r="I210" s="390"/>
      <c r="J210" s="390"/>
      <c r="K210" s="390"/>
      <c r="L210" s="390"/>
      <c r="M210" s="389"/>
      <c r="N210" s="389"/>
      <c r="O210" s="389"/>
      <c r="P210" s="389"/>
      <c r="Q210" s="389"/>
    </row>
    <row r="211" spans="1:17" s="213" customFormat="1" ht="12.75" customHeight="1">
      <c r="A211" s="392"/>
      <c r="B211" s="392"/>
      <c r="C211" s="389"/>
      <c r="D211" s="390"/>
      <c r="E211" s="389"/>
      <c r="F211" s="389"/>
      <c r="G211" s="390"/>
      <c r="H211" s="390"/>
      <c r="I211" s="390"/>
      <c r="J211" s="390"/>
      <c r="K211" s="390"/>
      <c r="L211" s="390"/>
      <c r="M211" s="389"/>
      <c r="N211" s="389"/>
      <c r="O211" s="389"/>
      <c r="P211" s="389"/>
      <c r="Q211" s="389"/>
    </row>
    <row r="212" spans="1:17" s="213" customFormat="1" ht="12.75" customHeight="1">
      <c r="A212" s="392"/>
      <c r="B212" s="392"/>
      <c r="C212" s="389"/>
      <c r="D212" s="390"/>
      <c r="E212" s="389"/>
      <c r="F212" s="389"/>
      <c r="G212" s="390"/>
      <c r="H212" s="390"/>
      <c r="I212" s="390"/>
      <c r="J212" s="390"/>
      <c r="K212" s="390"/>
      <c r="L212" s="390"/>
      <c r="M212" s="389"/>
      <c r="N212" s="389"/>
      <c r="O212" s="389"/>
      <c r="P212" s="389"/>
      <c r="Q212" s="389"/>
    </row>
    <row r="213" spans="1:17" s="213" customFormat="1" ht="12.75" customHeight="1">
      <c r="A213" s="392"/>
      <c r="B213" s="392"/>
      <c r="C213" s="389"/>
      <c r="D213" s="390"/>
      <c r="E213" s="389"/>
      <c r="F213" s="389"/>
      <c r="G213" s="390"/>
      <c r="H213" s="390"/>
      <c r="I213" s="390"/>
      <c r="J213" s="390"/>
      <c r="K213" s="390"/>
      <c r="L213" s="390"/>
      <c r="M213" s="389"/>
      <c r="N213" s="389"/>
      <c r="O213" s="389"/>
      <c r="P213" s="389"/>
      <c r="Q213" s="389"/>
    </row>
    <row r="214" spans="1:17" s="213" customFormat="1" ht="12.75" customHeight="1">
      <c r="A214" s="392"/>
      <c r="B214" s="392"/>
      <c r="C214" s="389"/>
      <c r="D214" s="390"/>
      <c r="E214" s="389"/>
      <c r="F214" s="389"/>
      <c r="G214" s="390"/>
      <c r="H214" s="390"/>
      <c r="I214" s="390"/>
      <c r="J214" s="390"/>
      <c r="K214" s="390"/>
      <c r="L214" s="390"/>
      <c r="M214" s="389"/>
      <c r="N214" s="389"/>
      <c r="O214" s="389"/>
      <c r="P214" s="389"/>
      <c r="Q214" s="389"/>
    </row>
    <row r="215" spans="1:17" s="213" customFormat="1" ht="12.75" customHeight="1">
      <c r="B215" s="392"/>
      <c r="C215" s="390"/>
      <c r="D215" s="390"/>
      <c r="E215" s="389"/>
      <c r="F215" s="389"/>
      <c r="G215" s="390"/>
      <c r="H215" s="390"/>
      <c r="I215" s="390"/>
      <c r="J215" s="390"/>
      <c r="K215" s="390"/>
      <c r="L215" s="390"/>
      <c r="M215" s="389"/>
      <c r="N215" s="389"/>
      <c r="O215" s="389"/>
      <c r="P215" s="389"/>
      <c r="Q215" s="389"/>
    </row>
    <row r="216" spans="1:17">
      <c r="J216" s="345"/>
      <c r="K216" s="345"/>
      <c r="L216" s="98"/>
      <c r="M216" s="98"/>
      <c r="N216" s="98"/>
      <c r="O216" s="98"/>
      <c r="P216" s="98"/>
    </row>
    <row r="217" spans="1:17">
      <c r="J217" s="345"/>
      <c r="K217" s="345"/>
      <c r="L217" s="98"/>
      <c r="M217" s="98"/>
      <c r="N217" s="98"/>
      <c r="O217" s="98"/>
      <c r="P217" s="98"/>
    </row>
    <row r="218" spans="1:17">
      <c r="J218" s="345"/>
      <c r="K218" s="345"/>
      <c r="L218" s="98"/>
      <c r="M218" s="98"/>
      <c r="N218" s="98"/>
      <c r="O218" s="98"/>
      <c r="P218" s="98"/>
    </row>
    <row r="219" spans="1:17">
      <c r="J219" s="345"/>
      <c r="K219" s="345"/>
      <c r="L219" s="98"/>
      <c r="M219" s="98"/>
      <c r="N219" s="98"/>
      <c r="O219" s="98"/>
      <c r="P219" s="98"/>
    </row>
    <row r="220" spans="1:17">
      <c r="J220" s="345"/>
      <c r="K220" s="345"/>
      <c r="L220" s="98"/>
      <c r="M220" s="98"/>
      <c r="N220" s="98"/>
      <c r="O220" s="98"/>
      <c r="P220" s="98"/>
    </row>
    <row r="221" spans="1:17">
      <c r="J221" s="345"/>
      <c r="K221" s="345"/>
      <c r="L221" s="98"/>
      <c r="M221" s="98"/>
      <c r="N221" s="98"/>
      <c r="O221" s="98"/>
      <c r="P221" s="98"/>
    </row>
    <row r="222" spans="1:17">
      <c r="J222" s="345"/>
      <c r="K222" s="345"/>
      <c r="L222" s="98"/>
      <c r="M222" s="98"/>
      <c r="N222" s="98"/>
      <c r="O222" s="98"/>
      <c r="P222" s="98"/>
    </row>
    <row r="223" spans="1:17">
      <c r="J223" s="345"/>
      <c r="K223" s="345"/>
      <c r="L223" s="98"/>
      <c r="M223" s="98"/>
      <c r="N223" s="98"/>
      <c r="O223" s="98"/>
      <c r="P223" s="98"/>
    </row>
    <row r="224" spans="1:17">
      <c r="J224" s="345"/>
      <c r="K224" s="345"/>
      <c r="L224" s="98"/>
      <c r="M224" s="98"/>
      <c r="N224" s="98"/>
      <c r="O224" s="98"/>
      <c r="P224" s="98"/>
    </row>
    <row r="225" spans="10:16">
      <c r="J225" s="345"/>
      <c r="K225" s="345"/>
      <c r="L225" s="98"/>
      <c r="M225" s="98"/>
      <c r="N225" s="98"/>
      <c r="O225" s="98"/>
      <c r="P225" s="98"/>
    </row>
    <row r="226" spans="10:16">
      <c r="J226" s="345"/>
      <c r="K226" s="345"/>
      <c r="L226" s="98"/>
      <c r="M226" s="98"/>
      <c r="N226" s="98"/>
      <c r="O226" s="98"/>
      <c r="P226" s="98"/>
    </row>
    <row r="227" spans="10:16">
      <c r="J227" s="345"/>
      <c r="K227" s="345"/>
      <c r="L227" s="98"/>
      <c r="M227" s="98"/>
      <c r="N227" s="98"/>
      <c r="O227" s="98"/>
      <c r="P227" s="98"/>
    </row>
    <row r="228" spans="10:16">
      <c r="J228" s="345"/>
      <c r="K228" s="345"/>
      <c r="L228" s="98"/>
      <c r="M228" s="98"/>
      <c r="N228" s="98"/>
      <c r="O228" s="98"/>
      <c r="P228" s="98"/>
    </row>
    <row r="229" spans="10:16">
      <c r="J229" s="345"/>
      <c r="K229" s="345"/>
      <c r="L229" s="98"/>
      <c r="M229" s="98"/>
      <c r="N229" s="98"/>
      <c r="O229" s="98"/>
      <c r="P229" s="98"/>
    </row>
    <row r="230" spans="10:16">
      <c r="J230" s="345"/>
      <c r="K230" s="345"/>
      <c r="L230" s="98"/>
      <c r="M230" s="98"/>
      <c r="N230" s="98"/>
      <c r="O230" s="98"/>
      <c r="P230" s="98"/>
    </row>
    <row r="231" spans="10:16">
      <c r="J231" s="345"/>
      <c r="K231" s="345"/>
      <c r="L231" s="98"/>
      <c r="M231" s="98"/>
      <c r="N231" s="98"/>
      <c r="O231" s="98"/>
      <c r="P231" s="98"/>
    </row>
    <row r="232" spans="10:16">
      <c r="J232" s="345"/>
      <c r="K232" s="345"/>
      <c r="L232" s="98"/>
      <c r="M232" s="98"/>
      <c r="N232" s="98"/>
      <c r="O232" s="98"/>
      <c r="P232" s="98"/>
    </row>
    <row r="233" spans="10:16">
      <c r="J233" s="345"/>
      <c r="K233" s="345"/>
      <c r="L233" s="98"/>
      <c r="M233" s="98"/>
      <c r="N233" s="98"/>
      <c r="O233" s="98"/>
      <c r="P233" s="98"/>
    </row>
    <row r="234" spans="10:16">
      <c r="J234" s="345"/>
      <c r="K234" s="345"/>
      <c r="L234" s="98"/>
      <c r="M234" s="98"/>
      <c r="N234" s="98"/>
      <c r="O234" s="98"/>
      <c r="P234" s="98"/>
    </row>
    <row r="235" spans="10:16">
      <c r="J235" s="345"/>
      <c r="K235" s="345"/>
      <c r="L235" s="98"/>
      <c r="M235" s="98"/>
      <c r="N235" s="98"/>
      <c r="O235" s="98"/>
      <c r="P235" s="98"/>
    </row>
    <row r="236" spans="10:16">
      <c r="J236" s="345"/>
      <c r="K236" s="345"/>
      <c r="L236" s="98"/>
      <c r="M236" s="98"/>
      <c r="N236" s="98"/>
      <c r="O236" s="98"/>
      <c r="P236" s="98"/>
    </row>
    <row r="237" spans="10:16">
      <c r="J237" s="345"/>
      <c r="K237" s="345"/>
      <c r="L237" s="98"/>
      <c r="M237" s="98"/>
      <c r="N237" s="98"/>
      <c r="O237" s="98"/>
      <c r="P237" s="98"/>
    </row>
    <row r="238" spans="10:16">
      <c r="J238" s="345"/>
      <c r="K238" s="345"/>
      <c r="L238" s="98"/>
      <c r="M238" s="98"/>
      <c r="N238" s="98"/>
      <c r="O238" s="98"/>
      <c r="P238" s="98"/>
    </row>
    <row r="239" spans="10:16">
      <c r="J239" s="345"/>
      <c r="K239" s="345"/>
      <c r="L239" s="98"/>
      <c r="M239" s="98"/>
      <c r="N239" s="98"/>
      <c r="O239" s="98"/>
      <c r="P239" s="98"/>
    </row>
    <row r="240" spans="10:16">
      <c r="J240" s="345"/>
      <c r="K240" s="345"/>
      <c r="L240" s="98"/>
      <c r="M240" s="98"/>
      <c r="N240" s="98"/>
      <c r="O240" s="98"/>
      <c r="P240" s="98"/>
    </row>
    <row r="241" spans="10:16">
      <c r="J241" s="345"/>
      <c r="K241" s="345"/>
      <c r="L241" s="98"/>
      <c r="M241" s="98"/>
      <c r="N241" s="98"/>
      <c r="O241" s="98"/>
      <c r="P241" s="98"/>
    </row>
    <row r="242" spans="10:16">
      <c r="J242" s="345"/>
      <c r="K242" s="345"/>
      <c r="L242" s="98"/>
      <c r="M242" s="98"/>
      <c r="N242" s="98"/>
      <c r="O242" s="98"/>
      <c r="P242" s="98"/>
    </row>
    <row r="243" spans="10:16">
      <c r="J243" s="345"/>
      <c r="K243" s="345"/>
      <c r="L243" s="98"/>
      <c r="M243" s="98"/>
      <c r="N243" s="98"/>
      <c r="O243" s="98"/>
      <c r="P243" s="98"/>
    </row>
    <row r="244" spans="10:16">
      <c r="J244" s="345"/>
      <c r="K244" s="345"/>
      <c r="L244" s="98"/>
      <c r="M244" s="98"/>
      <c r="N244" s="98"/>
      <c r="O244" s="98"/>
      <c r="P244" s="98"/>
    </row>
    <row r="245" spans="10:16">
      <c r="J245" s="345"/>
      <c r="K245" s="345"/>
      <c r="L245" s="98"/>
      <c r="M245" s="98"/>
      <c r="N245" s="98"/>
      <c r="O245" s="98"/>
      <c r="P245" s="98"/>
    </row>
    <row r="246" spans="10:16">
      <c r="J246" s="345"/>
      <c r="K246" s="345"/>
      <c r="L246" s="98"/>
      <c r="M246" s="98"/>
      <c r="N246" s="98"/>
      <c r="O246" s="98"/>
      <c r="P246" s="98"/>
    </row>
    <row r="247" spans="10:16">
      <c r="J247" s="345"/>
      <c r="K247" s="345"/>
      <c r="L247" s="98"/>
      <c r="M247" s="98"/>
      <c r="N247" s="98"/>
      <c r="O247" s="98"/>
      <c r="P247" s="98"/>
    </row>
    <row r="248" spans="10:16">
      <c r="J248" s="345"/>
      <c r="K248" s="345"/>
      <c r="L248" s="98"/>
      <c r="M248" s="98"/>
      <c r="N248" s="98"/>
      <c r="O248" s="98"/>
      <c r="P248" s="98"/>
    </row>
    <row r="249" spans="10:16">
      <c r="J249" s="345"/>
      <c r="K249" s="345"/>
      <c r="L249" s="98"/>
      <c r="M249" s="98"/>
      <c r="N249" s="98"/>
      <c r="O249" s="98"/>
      <c r="P249" s="98"/>
    </row>
    <row r="250" spans="10:16">
      <c r="J250" s="345"/>
      <c r="K250" s="345"/>
      <c r="L250" s="98"/>
      <c r="M250" s="98"/>
      <c r="N250" s="98"/>
      <c r="O250" s="98"/>
      <c r="P250" s="98"/>
    </row>
    <row r="251" spans="10:16">
      <c r="J251" s="345"/>
      <c r="K251" s="345"/>
      <c r="L251" s="98"/>
      <c r="M251" s="98"/>
      <c r="N251" s="98"/>
      <c r="O251" s="98"/>
      <c r="P251" s="98"/>
    </row>
    <row r="252" spans="10:16">
      <c r="J252" s="345"/>
      <c r="K252" s="345"/>
      <c r="L252" s="98"/>
      <c r="M252" s="98"/>
      <c r="N252" s="98"/>
      <c r="O252" s="98"/>
      <c r="P252" s="98"/>
    </row>
    <row r="253" spans="10:16">
      <c r="J253" s="345"/>
      <c r="K253" s="345"/>
      <c r="L253" s="98"/>
      <c r="M253" s="98"/>
      <c r="N253" s="98"/>
      <c r="O253" s="98"/>
      <c r="P253" s="98"/>
    </row>
    <row r="254" spans="10:16">
      <c r="J254" s="345"/>
      <c r="K254" s="345"/>
      <c r="L254" s="98"/>
      <c r="M254" s="98"/>
      <c r="N254" s="98"/>
      <c r="O254" s="98"/>
      <c r="P254" s="98"/>
    </row>
    <row r="255" spans="10:16">
      <c r="J255" s="345"/>
      <c r="K255" s="345"/>
      <c r="L255" s="98"/>
      <c r="M255" s="98"/>
      <c r="N255" s="98"/>
      <c r="O255" s="98"/>
      <c r="P255" s="98"/>
    </row>
    <row r="256" spans="10:16">
      <c r="J256" s="345"/>
      <c r="K256" s="345"/>
      <c r="L256" s="98"/>
      <c r="M256" s="98"/>
      <c r="N256" s="98"/>
      <c r="O256" s="98"/>
      <c r="P256" s="98"/>
    </row>
    <row r="257" spans="10:16">
      <c r="J257" s="345"/>
      <c r="K257" s="345"/>
      <c r="L257" s="98"/>
      <c r="M257" s="98"/>
      <c r="N257" s="98"/>
      <c r="O257" s="98"/>
      <c r="P257" s="98"/>
    </row>
    <row r="258" spans="10:16">
      <c r="J258" s="345"/>
      <c r="K258" s="345"/>
      <c r="L258" s="98"/>
      <c r="M258" s="98"/>
      <c r="N258" s="98"/>
      <c r="O258" s="98"/>
      <c r="P258" s="98"/>
    </row>
    <row r="259" spans="10:16">
      <c r="J259" s="345"/>
      <c r="K259" s="345"/>
      <c r="L259" s="98"/>
      <c r="M259" s="98"/>
      <c r="N259" s="98"/>
      <c r="O259" s="98"/>
      <c r="P259" s="98"/>
    </row>
    <row r="260" spans="10:16">
      <c r="J260" s="345"/>
      <c r="K260" s="345"/>
      <c r="L260" s="98"/>
      <c r="M260" s="98"/>
      <c r="N260" s="98"/>
      <c r="O260" s="98"/>
      <c r="P260" s="98"/>
    </row>
    <row r="261" spans="10:16">
      <c r="J261" s="345"/>
      <c r="K261" s="345"/>
      <c r="L261" s="98"/>
      <c r="M261" s="98"/>
      <c r="N261" s="98"/>
      <c r="O261" s="98"/>
      <c r="P261" s="98"/>
    </row>
    <row r="262" spans="10:16">
      <c r="J262" s="345"/>
      <c r="K262" s="345"/>
      <c r="L262" s="98"/>
      <c r="M262" s="98"/>
      <c r="N262" s="98"/>
      <c r="O262" s="98"/>
      <c r="P262" s="98"/>
    </row>
    <row r="263" spans="10:16">
      <c r="J263" s="345"/>
      <c r="K263" s="345"/>
      <c r="L263" s="98"/>
      <c r="M263" s="98"/>
      <c r="N263" s="98"/>
      <c r="O263" s="98"/>
      <c r="P263" s="98"/>
    </row>
    <row r="264" spans="10:16">
      <c r="J264" s="345"/>
      <c r="K264" s="345"/>
      <c r="L264" s="98"/>
      <c r="M264" s="98"/>
      <c r="N264" s="98"/>
      <c r="O264" s="98"/>
      <c r="P264" s="98"/>
    </row>
    <row r="265" spans="10:16">
      <c r="J265" s="345"/>
      <c r="K265" s="345"/>
      <c r="L265" s="98"/>
      <c r="M265" s="98"/>
      <c r="N265" s="98"/>
      <c r="O265" s="98"/>
      <c r="P265" s="98"/>
    </row>
    <row r="266" spans="10:16">
      <c r="J266" s="345"/>
      <c r="K266" s="345"/>
      <c r="L266" s="98"/>
      <c r="M266" s="98"/>
      <c r="N266" s="98"/>
      <c r="O266" s="98"/>
      <c r="P266" s="98"/>
    </row>
    <row r="267" spans="10:16">
      <c r="J267" s="345"/>
      <c r="K267" s="345"/>
      <c r="L267" s="98"/>
      <c r="M267" s="98"/>
      <c r="N267" s="98"/>
      <c r="O267" s="98"/>
      <c r="P267" s="98"/>
    </row>
    <row r="268" spans="10:16">
      <c r="J268" s="345"/>
      <c r="K268" s="345"/>
      <c r="L268" s="98"/>
      <c r="M268" s="98"/>
      <c r="N268" s="98"/>
      <c r="O268" s="98"/>
      <c r="P268" s="98"/>
    </row>
  </sheetData>
  <conditionalFormatting sqref="A17 A15">
    <cfRule type="cellIs" dxfId="38" priority="14" stopIfTrue="1" operator="equal">
      <formula>"产能不够需要多套注塑模具"</formula>
    </cfRule>
  </conditionalFormatting>
  <conditionalFormatting sqref="E83:E85 E90">
    <cfRule type="expression" dxfId="37" priority="11" stopIfTrue="1">
      <formula>$B$40&gt;0</formula>
    </cfRule>
    <cfRule type="expression" dxfId="36" priority="12" stopIfTrue="1">
      <formula>$B$47&gt;0</formula>
    </cfRule>
  </conditionalFormatting>
  <conditionalFormatting sqref="B26:I26">
    <cfRule type="cellIs" dxfId="35" priority="10" stopIfTrue="1" operator="greaterThan">
      <formula>B34</formula>
    </cfRule>
  </conditionalFormatting>
  <conditionalFormatting sqref="B77:I77">
    <cfRule type="cellIs" dxfId="34" priority="9" stopIfTrue="1" operator="between">
      <formula>0.01</formula>
      <formula>0.12</formula>
    </cfRule>
  </conditionalFormatting>
  <conditionalFormatting sqref="B77:I77">
    <cfRule type="cellIs" dxfId="33" priority="8" stopIfTrue="1" operator="lessThan">
      <formula>0</formula>
    </cfRule>
  </conditionalFormatting>
  <conditionalFormatting sqref="I50:I61">
    <cfRule type="cellIs" dxfId="32" priority="7" stopIfTrue="1" operator="lessThanOrEqual">
      <formula>$J$10</formula>
    </cfRule>
  </conditionalFormatting>
  <conditionalFormatting sqref="I13">
    <cfRule type="expression" dxfId="31" priority="17" stopIfTrue="1">
      <formula>$H$13*$B$10&gt;=8000</formula>
    </cfRule>
    <cfRule type="expression" dxfId="30" priority="18" stopIfTrue="1">
      <formula>$H$13*$B$10&gt;5000</formula>
    </cfRule>
  </conditionalFormatting>
  <conditionalFormatting sqref="C23:I23">
    <cfRule type="cellIs" dxfId="29" priority="19" stopIfTrue="1" operator="lessThan">
      <formula>$C$11*1000</formula>
    </cfRule>
  </conditionalFormatting>
  <conditionalFormatting sqref="E86:E89">
    <cfRule type="expression" dxfId="28" priority="5" stopIfTrue="1">
      <formula>$B$40&gt;0</formula>
    </cfRule>
    <cfRule type="expression" dxfId="27" priority="6" stopIfTrue="1">
      <formula>$B$47&gt;0</formula>
    </cfRule>
  </conditionalFormatting>
  <conditionalFormatting sqref="H50:H53 H55:H59">
    <cfRule type="cellIs" dxfId="26" priority="4" stopIfTrue="1" operator="lessThanOrEqual">
      <formula>$J$10</formula>
    </cfRule>
  </conditionalFormatting>
  <conditionalFormatting sqref="I11">
    <cfRule type="expression" dxfId="25" priority="2" stopIfTrue="1">
      <formula>$H$13*$B$10&gt;=8000</formula>
    </cfRule>
    <cfRule type="expression" dxfId="24" priority="3" stopIfTrue="1">
      <formula>$H$13*$B$10&gt;5000</formula>
    </cfRule>
  </conditionalFormatting>
  <conditionalFormatting sqref="H54">
    <cfRule type="cellIs" dxfId="23" priority="1" stopIfTrue="1" operator="lessThanOrEqual">
      <formula>$J$10</formula>
    </cfRule>
  </conditionalFormatting>
  <dataValidations disablePrompts="1" count="8">
    <dataValidation type="list" allowBlank="1" showInputMessage="1" showErrorMessage="1" sqref="WVQ982981 JE17 TA17 ACW17 AMS17 AWO17 BGK17 BQG17 CAC17 CJY17 CTU17 DDQ17 DNM17 DXI17 EHE17 ERA17 FAW17 FKS17 FUO17 GEK17 GOG17 GYC17 HHY17 HRU17 IBQ17 ILM17 IVI17 JFE17 JPA17 JYW17 KIS17 KSO17 LCK17 LMG17 LWC17 MFY17 MPU17 MZQ17 NJM17 NTI17 ODE17 ONA17 OWW17 PGS17 PQO17 QAK17 QKG17 QUC17 RDY17 RNU17 RXQ17 SHM17 SRI17 TBE17 TLA17 TUW17 UES17 UOO17 UYK17 VIG17 VSC17 WBY17 WLU17 WVQ17 I65477 JE65477 TA65477 ACW65477 AMS65477 AWO65477 BGK65477 BQG65477 CAC65477 CJY65477 CTU65477 DDQ65477 DNM65477 DXI65477 EHE65477 ERA65477 FAW65477 FKS65477 FUO65477 GEK65477 GOG65477 GYC65477 HHY65477 HRU65477 IBQ65477 ILM65477 IVI65477 JFE65477 JPA65477 JYW65477 KIS65477 KSO65477 LCK65477 LMG65477 LWC65477 MFY65477 MPU65477 MZQ65477 NJM65477 NTI65477 ODE65477 ONA65477 OWW65477 PGS65477 PQO65477 QAK65477 QKG65477 QUC65477 RDY65477 RNU65477 RXQ65477 SHM65477 SRI65477 TBE65477 TLA65477 TUW65477 UES65477 UOO65477 UYK65477 VIG65477 VSC65477 WBY65477 WLU65477 WVQ65477 I131013 JE131013 TA131013 ACW131013 AMS131013 AWO131013 BGK131013 BQG131013 CAC131013 CJY131013 CTU131013 DDQ131013 DNM131013 DXI131013 EHE131013 ERA131013 FAW131013 FKS131013 FUO131013 GEK131013 GOG131013 GYC131013 HHY131013 HRU131013 IBQ131013 ILM131013 IVI131013 JFE131013 JPA131013 JYW131013 KIS131013 KSO131013 LCK131013 LMG131013 LWC131013 MFY131013 MPU131013 MZQ131013 NJM131013 NTI131013 ODE131013 ONA131013 OWW131013 PGS131013 PQO131013 QAK131013 QKG131013 QUC131013 RDY131013 RNU131013 RXQ131013 SHM131013 SRI131013 TBE131013 TLA131013 TUW131013 UES131013 UOO131013 UYK131013 VIG131013 VSC131013 WBY131013 WLU131013 WVQ131013 I196549 JE196549 TA196549 ACW196549 AMS196549 AWO196549 BGK196549 BQG196549 CAC196549 CJY196549 CTU196549 DDQ196549 DNM196549 DXI196549 EHE196549 ERA196549 FAW196549 FKS196549 FUO196549 GEK196549 GOG196549 GYC196549 HHY196549 HRU196549 IBQ196549 ILM196549 IVI196549 JFE196549 JPA196549 JYW196549 KIS196549 KSO196549 LCK196549 LMG196549 LWC196549 MFY196549 MPU196549 MZQ196549 NJM196549 NTI196549 ODE196549 ONA196549 OWW196549 PGS196549 PQO196549 QAK196549 QKG196549 QUC196549 RDY196549 RNU196549 RXQ196549 SHM196549 SRI196549 TBE196549 TLA196549 TUW196549 UES196549 UOO196549 UYK196549 VIG196549 VSC196549 WBY196549 WLU196549 WVQ196549 I262085 JE262085 TA262085 ACW262085 AMS262085 AWO262085 BGK262085 BQG262085 CAC262085 CJY262085 CTU262085 DDQ262085 DNM262085 DXI262085 EHE262085 ERA262085 FAW262085 FKS262085 FUO262085 GEK262085 GOG262085 GYC262085 HHY262085 HRU262085 IBQ262085 ILM262085 IVI262085 JFE262085 JPA262085 JYW262085 KIS262085 KSO262085 LCK262085 LMG262085 LWC262085 MFY262085 MPU262085 MZQ262085 NJM262085 NTI262085 ODE262085 ONA262085 OWW262085 PGS262085 PQO262085 QAK262085 QKG262085 QUC262085 RDY262085 RNU262085 RXQ262085 SHM262085 SRI262085 TBE262085 TLA262085 TUW262085 UES262085 UOO262085 UYK262085 VIG262085 VSC262085 WBY262085 WLU262085 WVQ262085 I327621 JE327621 TA327621 ACW327621 AMS327621 AWO327621 BGK327621 BQG327621 CAC327621 CJY327621 CTU327621 DDQ327621 DNM327621 DXI327621 EHE327621 ERA327621 FAW327621 FKS327621 FUO327621 GEK327621 GOG327621 GYC327621 HHY327621 HRU327621 IBQ327621 ILM327621 IVI327621 JFE327621 JPA327621 JYW327621 KIS327621 KSO327621 LCK327621 LMG327621 LWC327621 MFY327621 MPU327621 MZQ327621 NJM327621 NTI327621 ODE327621 ONA327621 OWW327621 PGS327621 PQO327621 QAK327621 QKG327621 QUC327621 RDY327621 RNU327621 RXQ327621 SHM327621 SRI327621 TBE327621 TLA327621 TUW327621 UES327621 UOO327621 UYK327621 VIG327621 VSC327621 WBY327621 WLU327621 WVQ327621 I393157 JE393157 TA393157 ACW393157 AMS393157 AWO393157 BGK393157 BQG393157 CAC393157 CJY393157 CTU393157 DDQ393157 DNM393157 DXI393157 EHE393157 ERA393157 FAW393157 FKS393157 FUO393157 GEK393157 GOG393157 GYC393157 HHY393157 HRU393157 IBQ393157 ILM393157 IVI393157 JFE393157 JPA393157 JYW393157 KIS393157 KSO393157 LCK393157 LMG393157 LWC393157 MFY393157 MPU393157 MZQ393157 NJM393157 NTI393157 ODE393157 ONA393157 OWW393157 PGS393157 PQO393157 QAK393157 QKG393157 QUC393157 RDY393157 RNU393157 RXQ393157 SHM393157 SRI393157 TBE393157 TLA393157 TUW393157 UES393157 UOO393157 UYK393157 VIG393157 VSC393157 WBY393157 WLU393157 WVQ393157 I458693 JE458693 TA458693 ACW458693 AMS458693 AWO458693 BGK458693 BQG458693 CAC458693 CJY458693 CTU458693 DDQ458693 DNM458693 DXI458693 EHE458693 ERA458693 FAW458693 FKS458693 FUO458693 GEK458693 GOG458693 GYC458693 HHY458693 HRU458693 IBQ458693 ILM458693 IVI458693 JFE458693 JPA458693 JYW458693 KIS458693 KSO458693 LCK458693 LMG458693 LWC458693 MFY458693 MPU458693 MZQ458693 NJM458693 NTI458693 ODE458693 ONA458693 OWW458693 PGS458693 PQO458693 QAK458693 QKG458693 QUC458693 RDY458693 RNU458693 RXQ458693 SHM458693 SRI458693 TBE458693 TLA458693 TUW458693 UES458693 UOO458693 UYK458693 VIG458693 VSC458693 WBY458693 WLU458693 WVQ458693 I524229 JE524229 TA524229 ACW524229 AMS524229 AWO524229 BGK524229 BQG524229 CAC524229 CJY524229 CTU524229 DDQ524229 DNM524229 DXI524229 EHE524229 ERA524229 FAW524229 FKS524229 FUO524229 GEK524229 GOG524229 GYC524229 HHY524229 HRU524229 IBQ524229 ILM524229 IVI524229 JFE524229 JPA524229 JYW524229 KIS524229 KSO524229 LCK524229 LMG524229 LWC524229 MFY524229 MPU524229 MZQ524229 NJM524229 NTI524229 ODE524229 ONA524229 OWW524229 PGS524229 PQO524229 QAK524229 QKG524229 QUC524229 RDY524229 RNU524229 RXQ524229 SHM524229 SRI524229 TBE524229 TLA524229 TUW524229 UES524229 UOO524229 UYK524229 VIG524229 VSC524229 WBY524229 WLU524229 WVQ524229 I589765 JE589765 TA589765 ACW589765 AMS589765 AWO589765 BGK589765 BQG589765 CAC589765 CJY589765 CTU589765 DDQ589765 DNM589765 DXI589765 EHE589765 ERA589765 FAW589765 FKS589765 FUO589765 GEK589765 GOG589765 GYC589765 HHY589765 HRU589765 IBQ589765 ILM589765 IVI589765 JFE589765 JPA589765 JYW589765 KIS589765 KSO589765 LCK589765 LMG589765 LWC589765 MFY589765 MPU589765 MZQ589765 NJM589765 NTI589765 ODE589765 ONA589765 OWW589765 PGS589765 PQO589765 QAK589765 QKG589765 QUC589765 RDY589765 RNU589765 RXQ589765 SHM589765 SRI589765 TBE589765 TLA589765 TUW589765 UES589765 UOO589765 UYK589765 VIG589765 VSC589765 WBY589765 WLU589765 WVQ589765 I655301 JE655301 TA655301 ACW655301 AMS655301 AWO655301 BGK655301 BQG655301 CAC655301 CJY655301 CTU655301 DDQ655301 DNM655301 DXI655301 EHE655301 ERA655301 FAW655301 FKS655301 FUO655301 GEK655301 GOG655301 GYC655301 HHY655301 HRU655301 IBQ655301 ILM655301 IVI655301 JFE655301 JPA655301 JYW655301 KIS655301 KSO655301 LCK655301 LMG655301 LWC655301 MFY655301 MPU655301 MZQ655301 NJM655301 NTI655301 ODE655301 ONA655301 OWW655301 PGS655301 PQO655301 QAK655301 QKG655301 QUC655301 RDY655301 RNU655301 RXQ655301 SHM655301 SRI655301 TBE655301 TLA655301 TUW655301 UES655301 UOO655301 UYK655301 VIG655301 VSC655301 WBY655301 WLU655301 WVQ655301 I720837 JE720837 TA720837 ACW720837 AMS720837 AWO720837 BGK720837 BQG720837 CAC720837 CJY720837 CTU720837 DDQ720837 DNM720837 DXI720837 EHE720837 ERA720837 FAW720837 FKS720837 FUO720837 GEK720837 GOG720837 GYC720837 HHY720837 HRU720837 IBQ720837 ILM720837 IVI720837 JFE720837 JPA720837 JYW720837 KIS720837 KSO720837 LCK720837 LMG720837 LWC720837 MFY720837 MPU720837 MZQ720837 NJM720837 NTI720837 ODE720837 ONA720837 OWW720837 PGS720837 PQO720837 QAK720837 QKG720837 QUC720837 RDY720837 RNU720837 RXQ720837 SHM720837 SRI720837 TBE720837 TLA720837 TUW720837 UES720837 UOO720837 UYK720837 VIG720837 VSC720837 WBY720837 WLU720837 WVQ720837 I786373 JE786373 TA786373 ACW786373 AMS786373 AWO786373 BGK786373 BQG786373 CAC786373 CJY786373 CTU786373 DDQ786373 DNM786373 DXI786373 EHE786373 ERA786373 FAW786373 FKS786373 FUO786373 GEK786373 GOG786373 GYC786373 HHY786373 HRU786373 IBQ786373 ILM786373 IVI786373 JFE786373 JPA786373 JYW786373 KIS786373 KSO786373 LCK786373 LMG786373 LWC786373 MFY786373 MPU786373 MZQ786373 NJM786373 NTI786373 ODE786373 ONA786373 OWW786373 PGS786373 PQO786373 QAK786373 QKG786373 QUC786373 RDY786373 RNU786373 RXQ786373 SHM786373 SRI786373 TBE786373 TLA786373 TUW786373 UES786373 UOO786373 UYK786373 VIG786373 VSC786373 WBY786373 WLU786373 WVQ786373 I851909 JE851909 TA851909 ACW851909 AMS851909 AWO851909 BGK851909 BQG851909 CAC851909 CJY851909 CTU851909 DDQ851909 DNM851909 DXI851909 EHE851909 ERA851909 FAW851909 FKS851909 FUO851909 GEK851909 GOG851909 GYC851909 HHY851909 HRU851909 IBQ851909 ILM851909 IVI851909 JFE851909 JPA851909 JYW851909 KIS851909 KSO851909 LCK851909 LMG851909 LWC851909 MFY851909 MPU851909 MZQ851909 NJM851909 NTI851909 ODE851909 ONA851909 OWW851909 PGS851909 PQO851909 QAK851909 QKG851909 QUC851909 RDY851909 RNU851909 RXQ851909 SHM851909 SRI851909 TBE851909 TLA851909 TUW851909 UES851909 UOO851909 UYK851909 VIG851909 VSC851909 WBY851909 WLU851909 WVQ851909 I917445 JE917445 TA917445 ACW917445 AMS917445 AWO917445 BGK917445 BQG917445 CAC917445 CJY917445 CTU917445 DDQ917445 DNM917445 DXI917445 EHE917445 ERA917445 FAW917445 FKS917445 FUO917445 GEK917445 GOG917445 GYC917445 HHY917445 HRU917445 IBQ917445 ILM917445 IVI917445 JFE917445 JPA917445 JYW917445 KIS917445 KSO917445 LCK917445 LMG917445 LWC917445 MFY917445 MPU917445 MZQ917445 NJM917445 NTI917445 ODE917445 ONA917445 OWW917445 PGS917445 PQO917445 QAK917445 QKG917445 QUC917445 RDY917445 RNU917445 RXQ917445 SHM917445 SRI917445 TBE917445 TLA917445 TUW917445 UES917445 UOO917445 UYK917445 VIG917445 VSC917445 WBY917445 WLU917445 WVQ917445 I982981 JE982981 TA982981 ACW982981 AMS982981 AWO982981 BGK982981 BQG982981 CAC982981 CJY982981 CTU982981 DDQ982981 DNM982981 DXI982981 EHE982981 ERA982981 FAW982981 FKS982981 FUO982981 GEK982981 GOG982981 GYC982981 HHY982981 HRU982981 IBQ982981 ILM982981 IVI982981 JFE982981 JPA982981 JYW982981 KIS982981 KSO982981 LCK982981 LMG982981 LWC982981 MFY982981 MPU982981 MZQ982981 NJM982981 NTI982981 ODE982981 ONA982981 OWW982981 PGS982981 PQO982981 QAK982981 QKG982981 QUC982981 RDY982981 RNU982981 RXQ982981 SHM982981 SRI982981 TBE982981 TLA982981 TUW982981 UES982981 UOO982981 UYK982981 VIG982981 VSC982981 WBY982981 WLU982981" xr:uid="{F0D8C57A-E232-416E-A4C1-B3F09C646618}">
      <formula1>$K$10:$K$13</formula1>
    </dataValidation>
    <dataValidation type="list" allowBlank="1" showInputMessage="1" showErrorMessage="1" sqref="G65464 WVL982968:WVM982968 WLP982968:WLQ982968 WBT982968:WBU982968 VRX982968:VRY982968 VIB982968:VIC982968 UYF982968:UYG982968 UOJ982968:UOK982968 UEN982968:UEO982968 TUR982968:TUS982968 TKV982968:TKW982968 TAZ982968:TBA982968 SRD982968:SRE982968 SHH982968:SHI982968 RXL982968:RXM982968 RNP982968:RNQ982968 RDT982968:RDU982968 QTX982968:QTY982968 QKB982968:QKC982968 QAF982968:QAG982968 PQJ982968:PQK982968 PGN982968:PGO982968 OWR982968:OWS982968 OMV982968:OMW982968 OCZ982968:ODA982968 NTD982968:NTE982968 NJH982968:NJI982968 MZL982968:MZM982968 MPP982968:MPQ982968 MFT982968:MFU982968 LVX982968:LVY982968 LMB982968:LMC982968 LCF982968:LCG982968 KSJ982968:KSK982968 KIN982968:KIO982968 JYR982968:JYS982968 JOV982968:JOW982968 JEZ982968:JFA982968 IVD982968:IVE982968 ILH982968:ILI982968 IBL982968:IBM982968 HRP982968:HRQ982968 HHT982968:HHU982968 GXX982968:GXY982968 GOB982968:GOC982968 GEF982968:GEG982968 FUJ982968:FUK982968 FKN982968:FKO982968 FAR982968:FAS982968 EQV982968:EQW982968 EGZ982968:EHA982968 DXD982968:DXE982968 DNH982968:DNI982968 DDL982968:DDM982968 CTP982968:CTQ982968 CJT982968:CJU982968 BZX982968:BZY982968 BQB982968:BQC982968 BGF982968:BGG982968 AWJ982968:AWK982968 AMN982968:AMO982968 ACR982968:ACS982968 SV982968:SW982968 IZ982968:JA982968 D982968:E982968 WVL917432:WVM917432 WLP917432:WLQ917432 WBT917432:WBU917432 VRX917432:VRY917432 VIB917432:VIC917432 UYF917432:UYG917432 UOJ917432:UOK917432 UEN917432:UEO917432 TUR917432:TUS917432 TKV917432:TKW917432 TAZ917432:TBA917432 SRD917432:SRE917432 SHH917432:SHI917432 RXL917432:RXM917432 RNP917432:RNQ917432 RDT917432:RDU917432 QTX917432:QTY917432 QKB917432:QKC917432 QAF917432:QAG917432 PQJ917432:PQK917432 PGN917432:PGO917432 OWR917432:OWS917432 OMV917432:OMW917432 OCZ917432:ODA917432 NTD917432:NTE917432 NJH917432:NJI917432 MZL917432:MZM917432 MPP917432:MPQ917432 MFT917432:MFU917432 LVX917432:LVY917432 LMB917432:LMC917432 LCF917432:LCG917432 KSJ917432:KSK917432 KIN917432:KIO917432 JYR917432:JYS917432 JOV917432:JOW917432 JEZ917432:JFA917432 IVD917432:IVE917432 ILH917432:ILI917432 IBL917432:IBM917432 HRP917432:HRQ917432 HHT917432:HHU917432 GXX917432:GXY917432 GOB917432:GOC917432 GEF917432:GEG917432 FUJ917432:FUK917432 FKN917432:FKO917432 FAR917432:FAS917432 EQV917432:EQW917432 EGZ917432:EHA917432 DXD917432:DXE917432 DNH917432:DNI917432 DDL917432:DDM917432 CTP917432:CTQ917432 CJT917432:CJU917432 BZX917432:BZY917432 BQB917432:BQC917432 BGF917432:BGG917432 AWJ917432:AWK917432 AMN917432:AMO917432 ACR917432:ACS917432 SV917432:SW917432 IZ917432:JA917432 D917432:E917432 WVL851896:WVM851896 WLP851896:WLQ851896 WBT851896:WBU851896 VRX851896:VRY851896 VIB851896:VIC851896 UYF851896:UYG851896 UOJ851896:UOK851896 UEN851896:UEO851896 TUR851896:TUS851896 TKV851896:TKW851896 TAZ851896:TBA851896 SRD851896:SRE851896 SHH851896:SHI851896 RXL851896:RXM851896 RNP851896:RNQ851896 RDT851896:RDU851896 QTX851896:QTY851896 QKB851896:QKC851896 QAF851896:QAG851896 PQJ851896:PQK851896 PGN851896:PGO851896 OWR851896:OWS851896 OMV851896:OMW851896 OCZ851896:ODA851896 NTD851896:NTE851896 NJH851896:NJI851896 MZL851896:MZM851896 MPP851896:MPQ851896 MFT851896:MFU851896 LVX851896:LVY851896 LMB851896:LMC851896 LCF851896:LCG851896 KSJ851896:KSK851896 KIN851896:KIO851896 JYR851896:JYS851896 JOV851896:JOW851896 JEZ851896:JFA851896 IVD851896:IVE851896 ILH851896:ILI851896 IBL851896:IBM851896 HRP851896:HRQ851896 HHT851896:HHU851896 GXX851896:GXY851896 GOB851896:GOC851896 GEF851896:GEG851896 FUJ851896:FUK851896 FKN851896:FKO851896 FAR851896:FAS851896 EQV851896:EQW851896 EGZ851896:EHA851896 DXD851896:DXE851896 DNH851896:DNI851896 DDL851896:DDM851896 CTP851896:CTQ851896 CJT851896:CJU851896 BZX851896:BZY851896 BQB851896:BQC851896 BGF851896:BGG851896 AWJ851896:AWK851896 AMN851896:AMO851896 ACR851896:ACS851896 SV851896:SW851896 IZ851896:JA851896 D851896:E851896 WVL786360:WVM786360 WLP786360:WLQ786360 WBT786360:WBU786360 VRX786360:VRY786360 VIB786360:VIC786360 UYF786360:UYG786360 UOJ786360:UOK786360 UEN786360:UEO786360 TUR786360:TUS786360 TKV786360:TKW786360 TAZ786360:TBA786360 SRD786360:SRE786360 SHH786360:SHI786360 RXL786360:RXM786360 RNP786360:RNQ786360 RDT786360:RDU786360 QTX786360:QTY786360 QKB786360:QKC786360 QAF786360:QAG786360 PQJ786360:PQK786360 PGN786360:PGO786360 OWR786360:OWS786360 OMV786360:OMW786360 OCZ786360:ODA786360 NTD786360:NTE786360 NJH786360:NJI786360 MZL786360:MZM786360 MPP786360:MPQ786360 MFT786360:MFU786360 LVX786360:LVY786360 LMB786360:LMC786360 LCF786360:LCG786360 KSJ786360:KSK786360 KIN786360:KIO786360 JYR786360:JYS786360 JOV786360:JOW786360 JEZ786360:JFA786360 IVD786360:IVE786360 ILH786360:ILI786360 IBL786360:IBM786360 HRP786360:HRQ786360 HHT786360:HHU786360 GXX786360:GXY786360 GOB786360:GOC786360 GEF786360:GEG786360 FUJ786360:FUK786360 FKN786360:FKO786360 FAR786360:FAS786360 EQV786360:EQW786360 EGZ786360:EHA786360 DXD786360:DXE786360 DNH786360:DNI786360 DDL786360:DDM786360 CTP786360:CTQ786360 CJT786360:CJU786360 BZX786360:BZY786360 BQB786360:BQC786360 BGF786360:BGG786360 AWJ786360:AWK786360 AMN786360:AMO786360 ACR786360:ACS786360 SV786360:SW786360 IZ786360:JA786360 D786360:E786360 WVL720824:WVM720824 WLP720824:WLQ720824 WBT720824:WBU720824 VRX720824:VRY720824 VIB720824:VIC720824 UYF720824:UYG720824 UOJ720824:UOK720824 UEN720824:UEO720824 TUR720824:TUS720824 TKV720824:TKW720824 TAZ720824:TBA720824 SRD720824:SRE720824 SHH720824:SHI720824 RXL720824:RXM720824 RNP720824:RNQ720824 RDT720824:RDU720824 QTX720824:QTY720824 QKB720824:QKC720824 QAF720824:QAG720824 PQJ720824:PQK720824 PGN720824:PGO720824 OWR720824:OWS720824 OMV720824:OMW720824 OCZ720824:ODA720824 NTD720824:NTE720824 NJH720824:NJI720824 MZL720824:MZM720824 MPP720824:MPQ720824 MFT720824:MFU720824 LVX720824:LVY720824 LMB720824:LMC720824 LCF720824:LCG720824 KSJ720824:KSK720824 KIN720824:KIO720824 JYR720824:JYS720824 JOV720824:JOW720824 JEZ720824:JFA720824 IVD720824:IVE720824 ILH720824:ILI720824 IBL720824:IBM720824 HRP720824:HRQ720824 HHT720824:HHU720824 GXX720824:GXY720824 GOB720824:GOC720824 GEF720824:GEG720824 FUJ720824:FUK720824 FKN720824:FKO720824 FAR720824:FAS720824 EQV720824:EQW720824 EGZ720824:EHA720824 DXD720824:DXE720824 DNH720824:DNI720824 DDL720824:DDM720824 CTP720824:CTQ720824 CJT720824:CJU720824 BZX720824:BZY720824 BQB720824:BQC720824 BGF720824:BGG720824 AWJ720824:AWK720824 AMN720824:AMO720824 ACR720824:ACS720824 SV720824:SW720824 IZ720824:JA720824 D720824:E720824 WVL655288:WVM655288 WLP655288:WLQ655288 WBT655288:WBU655288 VRX655288:VRY655288 VIB655288:VIC655288 UYF655288:UYG655288 UOJ655288:UOK655288 UEN655288:UEO655288 TUR655288:TUS655288 TKV655288:TKW655288 TAZ655288:TBA655288 SRD655288:SRE655288 SHH655288:SHI655288 RXL655288:RXM655288 RNP655288:RNQ655288 RDT655288:RDU655288 QTX655288:QTY655288 QKB655288:QKC655288 QAF655288:QAG655288 PQJ655288:PQK655288 PGN655288:PGO655288 OWR655288:OWS655288 OMV655288:OMW655288 OCZ655288:ODA655288 NTD655288:NTE655288 NJH655288:NJI655288 MZL655288:MZM655288 MPP655288:MPQ655288 MFT655288:MFU655288 LVX655288:LVY655288 LMB655288:LMC655288 LCF655288:LCG655288 KSJ655288:KSK655288 KIN655288:KIO655288 JYR655288:JYS655288 JOV655288:JOW655288 JEZ655288:JFA655288 IVD655288:IVE655288 ILH655288:ILI655288 IBL655288:IBM655288 HRP655288:HRQ655288 HHT655288:HHU655288 GXX655288:GXY655288 GOB655288:GOC655288 GEF655288:GEG655288 FUJ655288:FUK655288 FKN655288:FKO655288 FAR655288:FAS655288 EQV655288:EQW655288 EGZ655288:EHA655288 DXD655288:DXE655288 DNH655288:DNI655288 DDL655288:DDM655288 CTP655288:CTQ655288 CJT655288:CJU655288 BZX655288:BZY655288 BQB655288:BQC655288 BGF655288:BGG655288 AWJ655288:AWK655288 AMN655288:AMO655288 ACR655288:ACS655288 SV655288:SW655288 IZ655288:JA655288 D655288:E655288 WVL589752:WVM589752 WLP589752:WLQ589752 WBT589752:WBU589752 VRX589752:VRY589752 VIB589752:VIC589752 UYF589752:UYG589752 UOJ589752:UOK589752 UEN589752:UEO589752 TUR589752:TUS589752 TKV589752:TKW589752 TAZ589752:TBA589752 SRD589752:SRE589752 SHH589752:SHI589752 RXL589752:RXM589752 RNP589752:RNQ589752 RDT589752:RDU589752 QTX589752:QTY589752 QKB589752:QKC589752 QAF589752:QAG589752 PQJ589752:PQK589752 PGN589752:PGO589752 OWR589752:OWS589752 OMV589752:OMW589752 OCZ589752:ODA589752 NTD589752:NTE589752 NJH589752:NJI589752 MZL589752:MZM589752 MPP589752:MPQ589752 MFT589752:MFU589752 LVX589752:LVY589752 LMB589752:LMC589752 LCF589752:LCG589752 KSJ589752:KSK589752 KIN589752:KIO589752 JYR589752:JYS589752 JOV589752:JOW589752 JEZ589752:JFA589752 IVD589752:IVE589752 ILH589752:ILI589752 IBL589752:IBM589752 HRP589752:HRQ589752 HHT589752:HHU589752 GXX589752:GXY589752 GOB589752:GOC589752 GEF589752:GEG589752 FUJ589752:FUK589752 FKN589752:FKO589752 FAR589752:FAS589752 EQV589752:EQW589752 EGZ589752:EHA589752 DXD589752:DXE589752 DNH589752:DNI589752 DDL589752:DDM589752 CTP589752:CTQ589752 CJT589752:CJU589752 BZX589752:BZY589752 BQB589752:BQC589752 BGF589752:BGG589752 AWJ589752:AWK589752 AMN589752:AMO589752 ACR589752:ACS589752 SV589752:SW589752 IZ589752:JA589752 D589752:E589752 WVL524216:WVM524216 WLP524216:WLQ524216 WBT524216:WBU524216 VRX524216:VRY524216 VIB524216:VIC524216 UYF524216:UYG524216 UOJ524216:UOK524216 UEN524216:UEO524216 TUR524216:TUS524216 TKV524216:TKW524216 TAZ524216:TBA524216 SRD524216:SRE524216 SHH524216:SHI524216 RXL524216:RXM524216 RNP524216:RNQ524216 RDT524216:RDU524216 QTX524216:QTY524216 QKB524216:QKC524216 QAF524216:QAG524216 PQJ524216:PQK524216 PGN524216:PGO524216 OWR524216:OWS524216 OMV524216:OMW524216 OCZ524216:ODA524216 NTD524216:NTE524216 NJH524216:NJI524216 MZL524216:MZM524216 MPP524216:MPQ524216 MFT524216:MFU524216 LVX524216:LVY524216 LMB524216:LMC524216 LCF524216:LCG524216 KSJ524216:KSK524216 KIN524216:KIO524216 JYR524216:JYS524216 JOV524216:JOW524216 JEZ524216:JFA524216 IVD524216:IVE524216 ILH524216:ILI524216 IBL524216:IBM524216 HRP524216:HRQ524216 HHT524216:HHU524216 GXX524216:GXY524216 GOB524216:GOC524216 GEF524216:GEG524216 FUJ524216:FUK524216 FKN524216:FKO524216 FAR524216:FAS524216 EQV524216:EQW524216 EGZ524216:EHA524216 DXD524216:DXE524216 DNH524216:DNI524216 DDL524216:DDM524216 CTP524216:CTQ524216 CJT524216:CJU524216 BZX524216:BZY524216 BQB524216:BQC524216 BGF524216:BGG524216 AWJ524216:AWK524216 AMN524216:AMO524216 ACR524216:ACS524216 SV524216:SW524216 IZ524216:JA524216 D524216:E524216 WVL458680:WVM458680 WLP458680:WLQ458680 WBT458680:WBU458680 VRX458680:VRY458680 VIB458680:VIC458680 UYF458680:UYG458680 UOJ458680:UOK458680 UEN458680:UEO458680 TUR458680:TUS458680 TKV458680:TKW458680 TAZ458680:TBA458680 SRD458680:SRE458680 SHH458680:SHI458680 RXL458680:RXM458680 RNP458680:RNQ458680 RDT458680:RDU458680 QTX458680:QTY458680 QKB458680:QKC458680 QAF458680:QAG458680 PQJ458680:PQK458680 PGN458680:PGO458680 OWR458680:OWS458680 OMV458680:OMW458680 OCZ458680:ODA458680 NTD458680:NTE458680 NJH458680:NJI458680 MZL458680:MZM458680 MPP458680:MPQ458680 MFT458680:MFU458680 LVX458680:LVY458680 LMB458680:LMC458680 LCF458680:LCG458680 KSJ458680:KSK458680 KIN458680:KIO458680 JYR458680:JYS458680 JOV458680:JOW458680 JEZ458680:JFA458680 IVD458680:IVE458680 ILH458680:ILI458680 IBL458680:IBM458680 HRP458680:HRQ458680 HHT458680:HHU458680 GXX458680:GXY458680 GOB458680:GOC458680 GEF458680:GEG458680 FUJ458680:FUK458680 FKN458680:FKO458680 FAR458680:FAS458680 EQV458680:EQW458680 EGZ458680:EHA458680 DXD458680:DXE458680 DNH458680:DNI458680 DDL458680:DDM458680 CTP458680:CTQ458680 CJT458680:CJU458680 BZX458680:BZY458680 BQB458680:BQC458680 BGF458680:BGG458680 AWJ458680:AWK458680 AMN458680:AMO458680 ACR458680:ACS458680 SV458680:SW458680 IZ458680:JA458680 D458680:E458680 WVL393144:WVM393144 WLP393144:WLQ393144 WBT393144:WBU393144 VRX393144:VRY393144 VIB393144:VIC393144 UYF393144:UYG393144 UOJ393144:UOK393144 UEN393144:UEO393144 TUR393144:TUS393144 TKV393144:TKW393144 TAZ393144:TBA393144 SRD393144:SRE393144 SHH393144:SHI393144 RXL393144:RXM393144 RNP393144:RNQ393144 RDT393144:RDU393144 QTX393144:QTY393144 QKB393144:QKC393144 QAF393144:QAG393144 PQJ393144:PQK393144 PGN393144:PGO393144 OWR393144:OWS393144 OMV393144:OMW393144 OCZ393144:ODA393144 NTD393144:NTE393144 NJH393144:NJI393144 MZL393144:MZM393144 MPP393144:MPQ393144 MFT393144:MFU393144 LVX393144:LVY393144 LMB393144:LMC393144 LCF393144:LCG393144 KSJ393144:KSK393144 KIN393144:KIO393144 JYR393144:JYS393144 JOV393144:JOW393144 JEZ393144:JFA393144 IVD393144:IVE393144 ILH393144:ILI393144 IBL393144:IBM393144 HRP393144:HRQ393144 HHT393144:HHU393144 GXX393144:GXY393144 GOB393144:GOC393144 GEF393144:GEG393144 FUJ393144:FUK393144 FKN393144:FKO393144 FAR393144:FAS393144 EQV393144:EQW393144 EGZ393144:EHA393144 DXD393144:DXE393144 DNH393144:DNI393144 DDL393144:DDM393144 CTP393144:CTQ393144 CJT393144:CJU393144 BZX393144:BZY393144 BQB393144:BQC393144 BGF393144:BGG393144 AWJ393144:AWK393144 AMN393144:AMO393144 ACR393144:ACS393144 SV393144:SW393144 IZ393144:JA393144 D393144:E393144 WVL327608:WVM327608 WLP327608:WLQ327608 WBT327608:WBU327608 VRX327608:VRY327608 VIB327608:VIC327608 UYF327608:UYG327608 UOJ327608:UOK327608 UEN327608:UEO327608 TUR327608:TUS327608 TKV327608:TKW327608 TAZ327608:TBA327608 SRD327608:SRE327608 SHH327608:SHI327608 RXL327608:RXM327608 RNP327608:RNQ327608 RDT327608:RDU327608 QTX327608:QTY327608 QKB327608:QKC327608 QAF327608:QAG327608 PQJ327608:PQK327608 PGN327608:PGO327608 OWR327608:OWS327608 OMV327608:OMW327608 OCZ327608:ODA327608 NTD327608:NTE327608 NJH327608:NJI327608 MZL327608:MZM327608 MPP327608:MPQ327608 MFT327608:MFU327608 LVX327608:LVY327608 LMB327608:LMC327608 LCF327608:LCG327608 KSJ327608:KSK327608 KIN327608:KIO327608 JYR327608:JYS327608 JOV327608:JOW327608 JEZ327608:JFA327608 IVD327608:IVE327608 ILH327608:ILI327608 IBL327608:IBM327608 HRP327608:HRQ327608 HHT327608:HHU327608 GXX327608:GXY327608 GOB327608:GOC327608 GEF327608:GEG327608 FUJ327608:FUK327608 FKN327608:FKO327608 FAR327608:FAS327608 EQV327608:EQW327608 EGZ327608:EHA327608 DXD327608:DXE327608 DNH327608:DNI327608 DDL327608:DDM327608 CTP327608:CTQ327608 CJT327608:CJU327608 BZX327608:BZY327608 BQB327608:BQC327608 BGF327608:BGG327608 AWJ327608:AWK327608 AMN327608:AMO327608 ACR327608:ACS327608 SV327608:SW327608 IZ327608:JA327608 D327608:E327608 WVL262072:WVM262072 WLP262072:WLQ262072 WBT262072:WBU262072 VRX262072:VRY262072 VIB262072:VIC262072 UYF262072:UYG262072 UOJ262072:UOK262072 UEN262072:UEO262072 TUR262072:TUS262072 TKV262072:TKW262072 TAZ262072:TBA262072 SRD262072:SRE262072 SHH262072:SHI262072 RXL262072:RXM262072 RNP262072:RNQ262072 RDT262072:RDU262072 QTX262072:QTY262072 QKB262072:QKC262072 QAF262072:QAG262072 PQJ262072:PQK262072 PGN262072:PGO262072 OWR262072:OWS262072 OMV262072:OMW262072 OCZ262072:ODA262072 NTD262072:NTE262072 NJH262072:NJI262072 MZL262072:MZM262072 MPP262072:MPQ262072 MFT262072:MFU262072 LVX262072:LVY262072 LMB262072:LMC262072 LCF262072:LCG262072 KSJ262072:KSK262072 KIN262072:KIO262072 JYR262072:JYS262072 JOV262072:JOW262072 JEZ262072:JFA262072 IVD262072:IVE262072 ILH262072:ILI262072 IBL262072:IBM262072 HRP262072:HRQ262072 HHT262072:HHU262072 GXX262072:GXY262072 GOB262072:GOC262072 GEF262072:GEG262072 FUJ262072:FUK262072 FKN262072:FKO262072 FAR262072:FAS262072 EQV262072:EQW262072 EGZ262072:EHA262072 DXD262072:DXE262072 DNH262072:DNI262072 DDL262072:DDM262072 CTP262072:CTQ262072 CJT262072:CJU262072 BZX262072:BZY262072 BQB262072:BQC262072 BGF262072:BGG262072 AWJ262072:AWK262072 AMN262072:AMO262072 ACR262072:ACS262072 SV262072:SW262072 IZ262072:JA262072 D262072:E262072 WVL196536:WVM196536 WLP196536:WLQ196536 WBT196536:WBU196536 VRX196536:VRY196536 VIB196536:VIC196536 UYF196536:UYG196536 UOJ196536:UOK196536 UEN196536:UEO196536 TUR196536:TUS196536 TKV196536:TKW196536 TAZ196536:TBA196536 SRD196536:SRE196536 SHH196536:SHI196536 RXL196536:RXM196536 RNP196536:RNQ196536 RDT196536:RDU196536 QTX196536:QTY196536 QKB196536:QKC196536 QAF196536:QAG196536 PQJ196536:PQK196536 PGN196536:PGO196536 OWR196536:OWS196536 OMV196536:OMW196536 OCZ196536:ODA196536 NTD196536:NTE196536 NJH196536:NJI196536 MZL196536:MZM196536 MPP196536:MPQ196536 MFT196536:MFU196536 LVX196536:LVY196536 LMB196536:LMC196536 LCF196536:LCG196536 KSJ196536:KSK196536 KIN196536:KIO196536 JYR196536:JYS196536 JOV196536:JOW196536 JEZ196536:JFA196536 IVD196536:IVE196536 ILH196536:ILI196536 IBL196536:IBM196536 HRP196536:HRQ196536 HHT196536:HHU196536 GXX196536:GXY196536 GOB196536:GOC196536 GEF196536:GEG196536 FUJ196536:FUK196536 FKN196536:FKO196536 FAR196536:FAS196536 EQV196536:EQW196536 EGZ196536:EHA196536 DXD196536:DXE196536 DNH196536:DNI196536 DDL196536:DDM196536 CTP196536:CTQ196536 CJT196536:CJU196536 BZX196536:BZY196536 BQB196536:BQC196536 BGF196536:BGG196536 AWJ196536:AWK196536 AMN196536:AMO196536 ACR196536:ACS196536 SV196536:SW196536 IZ196536:JA196536 D196536:E196536 WVL131000:WVM131000 WLP131000:WLQ131000 WBT131000:WBU131000 VRX131000:VRY131000 VIB131000:VIC131000 UYF131000:UYG131000 UOJ131000:UOK131000 UEN131000:UEO131000 TUR131000:TUS131000 TKV131000:TKW131000 TAZ131000:TBA131000 SRD131000:SRE131000 SHH131000:SHI131000 RXL131000:RXM131000 RNP131000:RNQ131000 RDT131000:RDU131000 QTX131000:QTY131000 QKB131000:QKC131000 QAF131000:QAG131000 PQJ131000:PQK131000 PGN131000:PGO131000 OWR131000:OWS131000 OMV131000:OMW131000 OCZ131000:ODA131000 NTD131000:NTE131000 NJH131000:NJI131000 MZL131000:MZM131000 MPP131000:MPQ131000 MFT131000:MFU131000 LVX131000:LVY131000 LMB131000:LMC131000 LCF131000:LCG131000 KSJ131000:KSK131000 KIN131000:KIO131000 JYR131000:JYS131000 JOV131000:JOW131000 JEZ131000:JFA131000 IVD131000:IVE131000 ILH131000:ILI131000 IBL131000:IBM131000 HRP131000:HRQ131000 HHT131000:HHU131000 GXX131000:GXY131000 GOB131000:GOC131000 GEF131000:GEG131000 FUJ131000:FUK131000 FKN131000:FKO131000 FAR131000:FAS131000 EQV131000:EQW131000 EGZ131000:EHA131000 DXD131000:DXE131000 DNH131000:DNI131000 DDL131000:DDM131000 CTP131000:CTQ131000 CJT131000:CJU131000 BZX131000:BZY131000 BQB131000:BQC131000 BGF131000:BGG131000 AWJ131000:AWK131000 AMN131000:AMO131000 ACR131000:ACS131000 SV131000:SW131000 IZ131000:JA131000 D131000:E131000 WVL65464:WVM65464 WLP65464:WLQ65464 WBT65464:WBU65464 VRX65464:VRY65464 VIB65464:VIC65464 UYF65464:UYG65464 UOJ65464:UOK65464 UEN65464:UEO65464 TUR65464:TUS65464 TKV65464:TKW65464 TAZ65464:TBA65464 SRD65464:SRE65464 SHH65464:SHI65464 RXL65464:RXM65464 RNP65464:RNQ65464 RDT65464:RDU65464 QTX65464:QTY65464 QKB65464:QKC65464 QAF65464:QAG65464 PQJ65464:PQK65464 PGN65464:PGO65464 OWR65464:OWS65464 OMV65464:OMW65464 OCZ65464:ODA65464 NTD65464:NTE65464 NJH65464:NJI65464 MZL65464:MZM65464 MPP65464:MPQ65464 MFT65464:MFU65464 LVX65464:LVY65464 LMB65464:LMC65464 LCF65464:LCG65464 KSJ65464:KSK65464 KIN65464:KIO65464 JYR65464:JYS65464 JOV65464:JOW65464 JEZ65464:JFA65464 IVD65464:IVE65464 ILH65464:ILI65464 IBL65464:IBM65464 HRP65464:HRQ65464 HHT65464:HHU65464 GXX65464:GXY65464 GOB65464:GOC65464 GEF65464:GEG65464 FUJ65464:FUK65464 FKN65464:FKO65464 FAR65464:FAS65464 EQV65464:EQW65464 EGZ65464:EHA65464 DXD65464:DXE65464 DNH65464:DNI65464 DDL65464:DDM65464 CTP65464:CTQ65464 CJT65464:CJU65464 BZX65464:BZY65464 BQB65464:BQC65464 BGF65464:BGG65464 AWJ65464:AWK65464 AMN65464:AMO65464 ACR65464:ACS65464 SV65464:SW65464 IZ65464:JA65464 D65464:E65464 WVL4:WVM4 WLP4:WLQ4 WBT4:WBU4 VRX4:VRY4 VIB4:VIC4 UYF4:UYG4 UOJ4:UOK4 UEN4:UEO4 TUR4:TUS4 TKV4:TKW4 TAZ4:TBA4 SRD4:SRE4 SHH4:SHI4 RXL4:RXM4 RNP4:RNQ4 RDT4:RDU4 QTX4:QTY4 QKB4:QKC4 QAF4:QAG4 PQJ4:PQK4 PGN4:PGO4 OWR4:OWS4 OMV4:OMW4 OCZ4:ODA4 NTD4:NTE4 NJH4:NJI4 MZL4:MZM4 MPP4:MPQ4 MFT4:MFU4 LVX4:LVY4 LMB4:LMC4 LCF4:LCG4 KSJ4:KSK4 KIN4:KIO4 JYR4:JYS4 JOV4:JOW4 JEZ4:JFA4 IVD4:IVE4 ILH4:ILI4 IBL4:IBM4 HRP4:HRQ4 HHT4:HHU4 GXX4:GXY4 GOB4:GOC4 GEF4:GEG4 FUJ4:FUK4 FKN4:FKO4 FAR4:FAS4 EQV4:EQW4 EGZ4:EHA4 DXD4:DXE4 DNH4:DNI4 DDL4:DDM4 CTP4:CTQ4 CJT4:CJU4 BZX4:BZY4 BQB4:BQC4 BGF4:BGG4 AWJ4:AWK4 AMN4:AMO4 ACR4:ACS4 SV4:SW4 IZ4:JA4 D4:E4 WVO982968 WLS982968 WBW982968 VSA982968 VIE982968 UYI982968 UOM982968 UEQ982968 TUU982968 TKY982968 TBC982968 SRG982968 SHK982968 RXO982968 RNS982968 RDW982968 QUA982968 QKE982968 QAI982968 PQM982968 PGQ982968 OWU982968 OMY982968 ODC982968 NTG982968 NJK982968 MZO982968 MPS982968 MFW982968 LWA982968 LME982968 LCI982968 KSM982968 KIQ982968 JYU982968 JOY982968 JFC982968 IVG982968 ILK982968 IBO982968 HRS982968 HHW982968 GYA982968 GOE982968 GEI982968 FUM982968 FKQ982968 FAU982968 EQY982968 EHC982968 DXG982968 DNK982968 DDO982968 CTS982968 CJW982968 CAA982968 BQE982968 BGI982968 AWM982968 AMQ982968 ACU982968 SY982968 JC982968 G982968 WVO917432 WLS917432 WBW917432 VSA917432 VIE917432 UYI917432 UOM917432 UEQ917432 TUU917432 TKY917432 TBC917432 SRG917432 SHK917432 RXO917432 RNS917432 RDW917432 QUA917432 QKE917432 QAI917432 PQM917432 PGQ917432 OWU917432 OMY917432 ODC917432 NTG917432 NJK917432 MZO917432 MPS917432 MFW917432 LWA917432 LME917432 LCI917432 KSM917432 KIQ917432 JYU917432 JOY917432 JFC917432 IVG917432 ILK917432 IBO917432 HRS917432 HHW917432 GYA917432 GOE917432 GEI917432 FUM917432 FKQ917432 FAU917432 EQY917432 EHC917432 DXG917432 DNK917432 DDO917432 CTS917432 CJW917432 CAA917432 BQE917432 BGI917432 AWM917432 AMQ917432 ACU917432 SY917432 JC917432 G917432 WVO851896 WLS851896 WBW851896 VSA851896 VIE851896 UYI851896 UOM851896 UEQ851896 TUU851896 TKY851896 TBC851896 SRG851896 SHK851896 RXO851896 RNS851896 RDW851896 QUA851896 QKE851896 QAI851896 PQM851896 PGQ851896 OWU851896 OMY851896 ODC851896 NTG851896 NJK851896 MZO851896 MPS851896 MFW851896 LWA851896 LME851896 LCI851896 KSM851896 KIQ851896 JYU851896 JOY851896 JFC851896 IVG851896 ILK851896 IBO851896 HRS851896 HHW851896 GYA851896 GOE851896 GEI851896 FUM851896 FKQ851896 FAU851896 EQY851896 EHC851896 DXG851896 DNK851896 DDO851896 CTS851896 CJW851896 CAA851896 BQE851896 BGI851896 AWM851896 AMQ851896 ACU851896 SY851896 JC851896 G851896 WVO786360 WLS786360 WBW786360 VSA786360 VIE786360 UYI786360 UOM786360 UEQ786360 TUU786360 TKY786360 TBC786360 SRG786360 SHK786360 RXO786360 RNS786360 RDW786360 QUA786360 QKE786360 QAI786360 PQM786360 PGQ786360 OWU786360 OMY786360 ODC786360 NTG786360 NJK786360 MZO786360 MPS786360 MFW786360 LWA786360 LME786360 LCI786360 KSM786360 KIQ786360 JYU786360 JOY786360 JFC786360 IVG786360 ILK786360 IBO786360 HRS786360 HHW786360 GYA786360 GOE786360 GEI786360 FUM786360 FKQ786360 FAU786360 EQY786360 EHC786360 DXG786360 DNK786360 DDO786360 CTS786360 CJW786360 CAA786360 BQE786360 BGI786360 AWM786360 AMQ786360 ACU786360 SY786360 JC786360 G786360 WVO720824 WLS720824 WBW720824 VSA720824 VIE720824 UYI720824 UOM720824 UEQ720824 TUU720824 TKY720824 TBC720824 SRG720824 SHK720824 RXO720824 RNS720824 RDW720824 QUA720824 QKE720824 QAI720824 PQM720824 PGQ720824 OWU720824 OMY720824 ODC720824 NTG720824 NJK720824 MZO720824 MPS720824 MFW720824 LWA720824 LME720824 LCI720824 KSM720824 KIQ720824 JYU720824 JOY720824 JFC720824 IVG720824 ILK720824 IBO720824 HRS720824 HHW720824 GYA720824 GOE720824 GEI720824 FUM720824 FKQ720824 FAU720824 EQY720824 EHC720824 DXG720824 DNK720824 DDO720824 CTS720824 CJW720824 CAA720824 BQE720824 BGI720824 AWM720824 AMQ720824 ACU720824 SY720824 JC720824 G720824 WVO655288 WLS655288 WBW655288 VSA655288 VIE655288 UYI655288 UOM655288 UEQ655288 TUU655288 TKY655288 TBC655288 SRG655288 SHK655288 RXO655288 RNS655288 RDW655288 QUA655288 QKE655288 QAI655288 PQM655288 PGQ655288 OWU655288 OMY655288 ODC655288 NTG655288 NJK655288 MZO655288 MPS655288 MFW655288 LWA655288 LME655288 LCI655288 KSM655288 KIQ655288 JYU655288 JOY655288 JFC655288 IVG655288 ILK655288 IBO655288 HRS655288 HHW655288 GYA655288 GOE655288 GEI655288 FUM655288 FKQ655288 FAU655288 EQY655288 EHC655288 DXG655288 DNK655288 DDO655288 CTS655288 CJW655288 CAA655288 BQE655288 BGI655288 AWM655288 AMQ655288 ACU655288 SY655288 JC655288 G655288 WVO589752 WLS589752 WBW589752 VSA589752 VIE589752 UYI589752 UOM589752 UEQ589752 TUU589752 TKY589752 TBC589752 SRG589752 SHK589752 RXO589752 RNS589752 RDW589752 QUA589752 QKE589752 QAI589752 PQM589752 PGQ589752 OWU589752 OMY589752 ODC589752 NTG589752 NJK589752 MZO589752 MPS589752 MFW589752 LWA589752 LME589752 LCI589752 KSM589752 KIQ589752 JYU589752 JOY589752 JFC589752 IVG589752 ILK589752 IBO589752 HRS589752 HHW589752 GYA589752 GOE589752 GEI589752 FUM589752 FKQ589752 FAU589752 EQY589752 EHC589752 DXG589752 DNK589752 DDO589752 CTS589752 CJW589752 CAA589752 BQE589752 BGI589752 AWM589752 AMQ589752 ACU589752 SY589752 JC589752 G589752 WVO524216 WLS524216 WBW524216 VSA524216 VIE524216 UYI524216 UOM524216 UEQ524216 TUU524216 TKY524216 TBC524216 SRG524216 SHK524216 RXO524216 RNS524216 RDW524216 QUA524216 QKE524216 QAI524216 PQM524216 PGQ524216 OWU524216 OMY524216 ODC524216 NTG524216 NJK524216 MZO524216 MPS524216 MFW524216 LWA524216 LME524216 LCI524216 KSM524216 KIQ524216 JYU524216 JOY524216 JFC524216 IVG524216 ILK524216 IBO524216 HRS524216 HHW524216 GYA524216 GOE524216 GEI524216 FUM524216 FKQ524216 FAU524216 EQY524216 EHC524216 DXG524216 DNK524216 DDO524216 CTS524216 CJW524216 CAA524216 BQE524216 BGI524216 AWM524216 AMQ524216 ACU524216 SY524216 JC524216 G524216 WVO458680 WLS458680 WBW458680 VSA458680 VIE458680 UYI458680 UOM458680 UEQ458680 TUU458680 TKY458680 TBC458680 SRG458680 SHK458680 RXO458680 RNS458680 RDW458680 QUA458680 QKE458680 QAI458680 PQM458680 PGQ458680 OWU458680 OMY458680 ODC458680 NTG458680 NJK458680 MZO458680 MPS458680 MFW458680 LWA458680 LME458680 LCI458680 KSM458680 KIQ458680 JYU458680 JOY458680 JFC458680 IVG458680 ILK458680 IBO458680 HRS458680 HHW458680 GYA458680 GOE458680 GEI458680 FUM458680 FKQ458680 FAU458680 EQY458680 EHC458680 DXG458680 DNK458680 DDO458680 CTS458680 CJW458680 CAA458680 BQE458680 BGI458680 AWM458680 AMQ458680 ACU458680 SY458680 JC458680 G458680 WVO393144 WLS393144 WBW393144 VSA393144 VIE393144 UYI393144 UOM393144 UEQ393144 TUU393144 TKY393144 TBC393144 SRG393144 SHK393144 RXO393144 RNS393144 RDW393144 QUA393144 QKE393144 QAI393144 PQM393144 PGQ393144 OWU393144 OMY393144 ODC393144 NTG393144 NJK393144 MZO393144 MPS393144 MFW393144 LWA393144 LME393144 LCI393144 KSM393144 KIQ393144 JYU393144 JOY393144 JFC393144 IVG393144 ILK393144 IBO393144 HRS393144 HHW393144 GYA393144 GOE393144 GEI393144 FUM393144 FKQ393144 FAU393144 EQY393144 EHC393144 DXG393144 DNK393144 DDO393144 CTS393144 CJW393144 CAA393144 BQE393144 BGI393144 AWM393144 AMQ393144 ACU393144 SY393144 JC393144 G393144 WVO327608 WLS327608 WBW327608 VSA327608 VIE327608 UYI327608 UOM327608 UEQ327608 TUU327608 TKY327608 TBC327608 SRG327608 SHK327608 RXO327608 RNS327608 RDW327608 QUA327608 QKE327608 QAI327608 PQM327608 PGQ327608 OWU327608 OMY327608 ODC327608 NTG327608 NJK327608 MZO327608 MPS327608 MFW327608 LWA327608 LME327608 LCI327608 KSM327608 KIQ327608 JYU327608 JOY327608 JFC327608 IVG327608 ILK327608 IBO327608 HRS327608 HHW327608 GYA327608 GOE327608 GEI327608 FUM327608 FKQ327608 FAU327608 EQY327608 EHC327608 DXG327608 DNK327608 DDO327608 CTS327608 CJW327608 CAA327608 BQE327608 BGI327608 AWM327608 AMQ327608 ACU327608 SY327608 JC327608 G327608 WVO262072 WLS262072 WBW262072 VSA262072 VIE262072 UYI262072 UOM262072 UEQ262072 TUU262072 TKY262072 TBC262072 SRG262072 SHK262072 RXO262072 RNS262072 RDW262072 QUA262072 QKE262072 QAI262072 PQM262072 PGQ262072 OWU262072 OMY262072 ODC262072 NTG262072 NJK262072 MZO262072 MPS262072 MFW262072 LWA262072 LME262072 LCI262072 KSM262072 KIQ262072 JYU262072 JOY262072 JFC262072 IVG262072 ILK262072 IBO262072 HRS262072 HHW262072 GYA262072 GOE262072 GEI262072 FUM262072 FKQ262072 FAU262072 EQY262072 EHC262072 DXG262072 DNK262072 DDO262072 CTS262072 CJW262072 CAA262072 BQE262072 BGI262072 AWM262072 AMQ262072 ACU262072 SY262072 JC262072 G262072 WVO196536 WLS196536 WBW196536 VSA196536 VIE196536 UYI196536 UOM196536 UEQ196536 TUU196536 TKY196536 TBC196536 SRG196536 SHK196536 RXO196536 RNS196536 RDW196536 QUA196536 QKE196536 QAI196536 PQM196536 PGQ196536 OWU196536 OMY196536 ODC196536 NTG196536 NJK196536 MZO196536 MPS196536 MFW196536 LWA196536 LME196536 LCI196536 KSM196536 KIQ196536 JYU196536 JOY196536 JFC196536 IVG196536 ILK196536 IBO196536 HRS196536 HHW196536 GYA196536 GOE196536 GEI196536 FUM196536 FKQ196536 FAU196536 EQY196536 EHC196536 DXG196536 DNK196536 DDO196536 CTS196536 CJW196536 CAA196536 BQE196536 BGI196536 AWM196536 AMQ196536 ACU196536 SY196536 JC196536 G196536 WVO131000 WLS131000 WBW131000 VSA131000 VIE131000 UYI131000 UOM131000 UEQ131000 TUU131000 TKY131000 TBC131000 SRG131000 SHK131000 RXO131000 RNS131000 RDW131000 QUA131000 QKE131000 QAI131000 PQM131000 PGQ131000 OWU131000 OMY131000 ODC131000 NTG131000 NJK131000 MZO131000 MPS131000 MFW131000 LWA131000 LME131000 LCI131000 KSM131000 KIQ131000 JYU131000 JOY131000 JFC131000 IVG131000 ILK131000 IBO131000 HRS131000 HHW131000 GYA131000 GOE131000 GEI131000 FUM131000 FKQ131000 FAU131000 EQY131000 EHC131000 DXG131000 DNK131000 DDO131000 CTS131000 CJW131000 CAA131000 BQE131000 BGI131000 AWM131000 AMQ131000 ACU131000 SY131000 JC131000 G131000 WVO65464 WLS65464 WBW65464 VSA65464 VIE65464 UYI65464 UOM65464 UEQ65464 TUU65464 TKY65464 TBC65464 SRG65464 SHK65464 RXO65464 RNS65464 RDW65464 QUA65464 QKE65464 QAI65464 PQM65464 PGQ65464 OWU65464 OMY65464 ODC65464 NTG65464 NJK65464 MZO65464 MPS65464 MFW65464 LWA65464 LME65464 LCI65464 KSM65464 KIQ65464 JYU65464 JOY65464 JFC65464 IVG65464 ILK65464 IBO65464 HRS65464 HHW65464 GYA65464 GOE65464 GEI65464 FUM65464 FKQ65464 FAU65464 EQY65464 EHC65464 DXG65464 DNK65464 DDO65464 CTS65464 CJW65464 CAA65464 BQE65464 BGI65464 AWM65464 AMQ65464 ACU65464 SY65464 JC65464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JC4 G4" xr:uid="{877F5D72-F73B-4F0E-AF42-1214063D5745}">
      <formula1>$A$96:$A$96</formula1>
    </dataValidation>
    <dataValidation type="list" allowBlank="1" showInputMessage="1" showErrorMessage="1" sqref="WVQ983044 JE84 TA84 ACW84 AMS84 AWO84 BGK84 BQG84 CAC84 CJY84 CTU84 DDQ84 DNM84 DXI84 EHE84 ERA84 FAW84 FKS84 FUO84 GEK84 GOG84 GYC84 HHY84 HRU84 IBQ84 ILM84 IVI84 JFE84 JPA84 JYW84 KIS84 KSO84 LCK84 LMG84 LWC84 MFY84 MPU84 MZQ84 NJM84 NTI84 ODE84 ONA84 OWW84 PGS84 PQO84 QAK84 QKG84 QUC84 RDY84 RNU84 RXQ84 SHM84 SRI84 TBE84 TLA84 TUW84 UES84 UOO84 UYK84 VIG84 VSC84 WBY84 WLU84 WVQ84 I65540 JE65540 TA65540 ACW65540 AMS65540 AWO65540 BGK65540 BQG65540 CAC65540 CJY65540 CTU65540 DDQ65540 DNM65540 DXI65540 EHE65540 ERA65540 FAW65540 FKS65540 FUO65540 GEK65540 GOG65540 GYC65540 HHY65540 HRU65540 IBQ65540 ILM65540 IVI65540 JFE65540 JPA65540 JYW65540 KIS65540 KSO65540 LCK65540 LMG65540 LWC65540 MFY65540 MPU65540 MZQ65540 NJM65540 NTI65540 ODE65540 ONA65540 OWW65540 PGS65540 PQO65540 QAK65540 QKG65540 QUC65540 RDY65540 RNU65540 RXQ65540 SHM65540 SRI65540 TBE65540 TLA65540 TUW65540 UES65540 UOO65540 UYK65540 VIG65540 VSC65540 WBY65540 WLU65540 WVQ65540 I131076 JE131076 TA131076 ACW131076 AMS131076 AWO131076 BGK131076 BQG131076 CAC131076 CJY131076 CTU131076 DDQ131076 DNM131076 DXI131076 EHE131076 ERA131076 FAW131076 FKS131076 FUO131076 GEK131076 GOG131076 GYC131076 HHY131076 HRU131076 IBQ131076 ILM131076 IVI131076 JFE131076 JPA131076 JYW131076 KIS131076 KSO131076 LCK131076 LMG131076 LWC131076 MFY131076 MPU131076 MZQ131076 NJM131076 NTI131076 ODE131076 ONA131076 OWW131076 PGS131076 PQO131076 QAK131076 QKG131076 QUC131076 RDY131076 RNU131076 RXQ131076 SHM131076 SRI131076 TBE131076 TLA131076 TUW131076 UES131076 UOO131076 UYK131076 VIG131076 VSC131076 WBY131076 WLU131076 WVQ131076 I196612 JE196612 TA196612 ACW196612 AMS196612 AWO196612 BGK196612 BQG196612 CAC196612 CJY196612 CTU196612 DDQ196612 DNM196612 DXI196612 EHE196612 ERA196612 FAW196612 FKS196612 FUO196612 GEK196612 GOG196612 GYC196612 HHY196612 HRU196612 IBQ196612 ILM196612 IVI196612 JFE196612 JPA196612 JYW196612 KIS196612 KSO196612 LCK196612 LMG196612 LWC196612 MFY196612 MPU196612 MZQ196612 NJM196612 NTI196612 ODE196612 ONA196612 OWW196612 PGS196612 PQO196612 QAK196612 QKG196612 QUC196612 RDY196612 RNU196612 RXQ196612 SHM196612 SRI196612 TBE196612 TLA196612 TUW196612 UES196612 UOO196612 UYK196612 VIG196612 VSC196612 WBY196612 WLU196612 WVQ196612 I262148 JE262148 TA262148 ACW262148 AMS262148 AWO262148 BGK262148 BQG262148 CAC262148 CJY262148 CTU262148 DDQ262148 DNM262148 DXI262148 EHE262148 ERA262148 FAW262148 FKS262148 FUO262148 GEK262148 GOG262148 GYC262148 HHY262148 HRU262148 IBQ262148 ILM262148 IVI262148 JFE262148 JPA262148 JYW262148 KIS262148 KSO262148 LCK262148 LMG262148 LWC262148 MFY262148 MPU262148 MZQ262148 NJM262148 NTI262148 ODE262148 ONA262148 OWW262148 PGS262148 PQO262148 QAK262148 QKG262148 QUC262148 RDY262148 RNU262148 RXQ262148 SHM262148 SRI262148 TBE262148 TLA262148 TUW262148 UES262148 UOO262148 UYK262148 VIG262148 VSC262148 WBY262148 WLU262148 WVQ262148 I327684 JE327684 TA327684 ACW327684 AMS327684 AWO327684 BGK327684 BQG327684 CAC327684 CJY327684 CTU327684 DDQ327684 DNM327684 DXI327684 EHE327684 ERA327684 FAW327684 FKS327684 FUO327684 GEK327684 GOG327684 GYC327684 HHY327684 HRU327684 IBQ327684 ILM327684 IVI327684 JFE327684 JPA327684 JYW327684 KIS327684 KSO327684 LCK327684 LMG327684 LWC327684 MFY327684 MPU327684 MZQ327684 NJM327684 NTI327684 ODE327684 ONA327684 OWW327684 PGS327684 PQO327684 QAK327684 QKG327684 QUC327684 RDY327684 RNU327684 RXQ327684 SHM327684 SRI327684 TBE327684 TLA327684 TUW327684 UES327684 UOO327684 UYK327684 VIG327684 VSC327684 WBY327684 WLU327684 WVQ327684 I393220 JE393220 TA393220 ACW393220 AMS393220 AWO393220 BGK393220 BQG393220 CAC393220 CJY393220 CTU393220 DDQ393220 DNM393220 DXI393220 EHE393220 ERA393220 FAW393220 FKS393220 FUO393220 GEK393220 GOG393220 GYC393220 HHY393220 HRU393220 IBQ393220 ILM393220 IVI393220 JFE393220 JPA393220 JYW393220 KIS393220 KSO393220 LCK393220 LMG393220 LWC393220 MFY393220 MPU393220 MZQ393220 NJM393220 NTI393220 ODE393220 ONA393220 OWW393220 PGS393220 PQO393220 QAK393220 QKG393220 QUC393220 RDY393220 RNU393220 RXQ393220 SHM393220 SRI393220 TBE393220 TLA393220 TUW393220 UES393220 UOO393220 UYK393220 VIG393220 VSC393220 WBY393220 WLU393220 WVQ393220 I458756 JE458756 TA458756 ACW458756 AMS458756 AWO458756 BGK458756 BQG458756 CAC458756 CJY458756 CTU458756 DDQ458756 DNM458756 DXI458756 EHE458756 ERA458756 FAW458756 FKS458756 FUO458756 GEK458756 GOG458756 GYC458756 HHY458756 HRU458756 IBQ458756 ILM458756 IVI458756 JFE458756 JPA458756 JYW458756 KIS458756 KSO458756 LCK458756 LMG458756 LWC458756 MFY458756 MPU458756 MZQ458756 NJM458756 NTI458756 ODE458756 ONA458756 OWW458756 PGS458756 PQO458756 QAK458756 QKG458756 QUC458756 RDY458756 RNU458756 RXQ458756 SHM458756 SRI458756 TBE458756 TLA458756 TUW458756 UES458756 UOO458756 UYK458756 VIG458756 VSC458756 WBY458756 WLU458756 WVQ458756 I524292 JE524292 TA524292 ACW524292 AMS524292 AWO524292 BGK524292 BQG524292 CAC524292 CJY524292 CTU524292 DDQ524292 DNM524292 DXI524292 EHE524292 ERA524292 FAW524292 FKS524292 FUO524292 GEK524292 GOG524292 GYC524292 HHY524292 HRU524292 IBQ524292 ILM524292 IVI524292 JFE524292 JPA524292 JYW524292 KIS524292 KSO524292 LCK524292 LMG524292 LWC524292 MFY524292 MPU524292 MZQ524292 NJM524292 NTI524292 ODE524292 ONA524292 OWW524292 PGS524292 PQO524292 QAK524292 QKG524292 QUC524292 RDY524292 RNU524292 RXQ524292 SHM524292 SRI524292 TBE524292 TLA524292 TUW524292 UES524292 UOO524292 UYK524292 VIG524292 VSC524292 WBY524292 WLU524292 WVQ524292 I589828 JE589828 TA589828 ACW589828 AMS589828 AWO589828 BGK589828 BQG589828 CAC589828 CJY589828 CTU589828 DDQ589828 DNM589828 DXI589828 EHE589828 ERA589828 FAW589828 FKS589828 FUO589828 GEK589828 GOG589828 GYC589828 HHY589828 HRU589828 IBQ589828 ILM589828 IVI589828 JFE589828 JPA589828 JYW589828 KIS589828 KSO589828 LCK589828 LMG589828 LWC589828 MFY589828 MPU589828 MZQ589828 NJM589828 NTI589828 ODE589828 ONA589828 OWW589828 PGS589828 PQO589828 QAK589828 QKG589828 QUC589828 RDY589828 RNU589828 RXQ589828 SHM589828 SRI589828 TBE589828 TLA589828 TUW589828 UES589828 UOO589828 UYK589828 VIG589828 VSC589828 WBY589828 WLU589828 WVQ589828 I655364 JE655364 TA655364 ACW655364 AMS655364 AWO655364 BGK655364 BQG655364 CAC655364 CJY655364 CTU655364 DDQ655364 DNM655364 DXI655364 EHE655364 ERA655364 FAW655364 FKS655364 FUO655364 GEK655364 GOG655364 GYC655364 HHY655364 HRU655364 IBQ655364 ILM655364 IVI655364 JFE655364 JPA655364 JYW655364 KIS655364 KSO655364 LCK655364 LMG655364 LWC655364 MFY655364 MPU655364 MZQ655364 NJM655364 NTI655364 ODE655364 ONA655364 OWW655364 PGS655364 PQO655364 QAK655364 QKG655364 QUC655364 RDY655364 RNU655364 RXQ655364 SHM655364 SRI655364 TBE655364 TLA655364 TUW655364 UES655364 UOO655364 UYK655364 VIG655364 VSC655364 WBY655364 WLU655364 WVQ655364 I720900 JE720900 TA720900 ACW720900 AMS720900 AWO720900 BGK720900 BQG720900 CAC720900 CJY720900 CTU720900 DDQ720900 DNM720900 DXI720900 EHE720900 ERA720900 FAW720900 FKS720900 FUO720900 GEK720900 GOG720900 GYC720900 HHY720900 HRU720900 IBQ720900 ILM720900 IVI720900 JFE720900 JPA720900 JYW720900 KIS720900 KSO720900 LCK720900 LMG720900 LWC720900 MFY720900 MPU720900 MZQ720900 NJM720900 NTI720900 ODE720900 ONA720900 OWW720900 PGS720900 PQO720900 QAK720900 QKG720900 QUC720900 RDY720900 RNU720900 RXQ720900 SHM720900 SRI720900 TBE720900 TLA720900 TUW720900 UES720900 UOO720900 UYK720900 VIG720900 VSC720900 WBY720900 WLU720900 WVQ720900 I786436 JE786436 TA786436 ACW786436 AMS786436 AWO786436 BGK786436 BQG786436 CAC786436 CJY786436 CTU786436 DDQ786436 DNM786436 DXI786436 EHE786436 ERA786436 FAW786436 FKS786436 FUO786436 GEK786436 GOG786436 GYC786436 HHY786436 HRU786436 IBQ786436 ILM786436 IVI786436 JFE786436 JPA786436 JYW786436 KIS786436 KSO786436 LCK786436 LMG786436 LWC786436 MFY786436 MPU786436 MZQ786436 NJM786436 NTI786436 ODE786436 ONA786436 OWW786436 PGS786436 PQO786436 QAK786436 QKG786436 QUC786436 RDY786436 RNU786436 RXQ786436 SHM786436 SRI786436 TBE786436 TLA786436 TUW786436 UES786436 UOO786436 UYK786436 VIG786436 VSC786436 WBY786436 WLU786436 WVQ786436 I851972 JE851972 TA851972 ACW851972 AMS851972 AWO851972 BGK851972 BQG851972 CAC851972 CJY851972 CTU851972 DDQ851972 DNM851972 DXI851972 EHE851972 ERA851972 FAW851972 FKS851972 FUO851972 GEK851972 GOG851972 GYC851972 HHY851972 HRU851972 IBQ851972 ILM851972 IVI851972 JFE851972 JPA851972 JYW851972 KIS851972 KSO851972 LCK851972 LMG851972 LWC851972 MFY851972 MPU851972 MZQ851972 NJM851972 NTI851972 ODE851972 ONA851972 OWW851972 PGS851972 PQO851972 QAK851972 QKG851972 QUC851972 RDY851972 RNU851972 RXQ851972 SHM851972 SRI851972 TBE851972 TLA851972 TUW851972 UES851972 UOO851972 UYK851972 VIG851972 VSC851972 WBY851972 WLU851972 WVQ851972 I917508 JE917508 TA917508 ACW917508 AMS917508 AWO917508 BGK917508 BQG917508 CAC917508 CJY917508 CTU917508 DDQ917508 DNM917508 DXI917508 EHE917508 ERA917508 FAW917508 FKS917508 FUO917508 GEK917508 GOG917508 GYC917508 HHY917508 HRU917508 IBQ917508 ILM917508 IVI917508 JFE917508 JPA917508 JYW917508 KIS917508 KSO917508 LCK917508 LMG917508 LWC917508 MFY917508 MPU917508 MZQ917508 NJM917508 NTI917508 ODE917508 ONA917508 OWW917508 PGS917508 PQO917508 QAK917508 QKG917508 QUC917508 RDY917508 RNU917508 RXQ917508 SHM917508 SRI917508 TBE917508 TLA917508 TUW917508 UES917508 UOO917508 UYK917508 VIG917508 VSC917508 WBY917508 WLU917508 WVQ917508 I983044 JE983044 TA983044 ACW983044 AMS983044 AWO983044 BGK983044 BQG983044 CAC983044 CJY983044 CTU983044 DDQ983044 DNM983044 DXI983044 EHE983044 ERA983044 FAW983044 FKS983044 FUO983044 GEK983044 GOG983044 GYC983044 HHY983044 HRU983044 IBQ983044 ILM983044 IVI983044 JFE983044 JPA983044 JYW983044 KIS983044 KSO983044 LCK983044 LMG983044 LWC983044 MFY983044 MPU983044 MZQ983044 NJM983044 NTI983044 ODE983044 ONA983044 OWW983044 PGS983044 PQO983044 QAK983044 QKG983044 QUC983044 RDY983044 RNU983044 RXQ983044 SHM983044 SRI983044 TBE983044 TLA983044 TUW983044 UES983044 UOO983044 UYK983044 VIG983044 VSC983044 WBY983044 WLU983044" xr:uid="{46E32BE0-78D8-4892-98B5-389917F2D083}">
      <formula1>$J$79:$J$84</formula1>
    </dataValidation>
    <dataValidation type="list" allowBlank="1" showInputMessage="1" showErrorMessage="1" sqref="JE92 TA92 ACW92 AMS92 AWO92 BGK92 BQG92 CAC92 CJY92 CTU92 DDQ92 DNM92 DXI92 EHE92 ERA92 FAW92 FKS92 FUO92 GEK92 GOG92 GYC92 HHY92 HRU92 IBQ92 ILM92 IVI92 JFE92 JPA92 JYW92 KIS92 KSO92 LCK92 LMG92 LWC92 MFY92 MPU92 MZQ92 NJM92 NTI92 ODE92 ONA92 OWW92 PGS92 PQO92 QAK92 QKG92 QUC92 RDY92 RNU92 RXQ92 SHM92 SRI92 TBE92 TLA92 TUW92 UES92 UOO92 UYK92 VIG92 VSC92 WBY92 WLU92 WVQ92 I65548 JE65548 TA65548 ACW65548 AMS65548 AWO65548 BGK65548 BQG65548 CAC65548 CJY65548 CTU65548 DDQ65548 DNM65548 DXI65548 EHE65548 ERA65548 FAW65548 FKS65548 FUO65548 GEK65548 GOG65548 GYC65548 HHY65548 HRU65548 IBQ65548 ILM65548 IVI65548 JFE65548 JPA65548 JYW65548 KIS65548 KSO65548 LCK65548 LMG65548 LWC65548 MFY65548 MPU65548 MZQ65548 NJM65548 NTI65548 ODE65548 ONA65548 OWW65548 PGS65548 PQO65548 QAK65548 QKG65548 QUC65548 RDY65548 RNU65548 RXQ65548 SHM65548 SRI65548 TBE65548 TLA65548 TUW65548 UES65548 UOO65548 UYK65548 VIG65548 VSC65548 WBY65548 WLU65548 WVQ65548 I131084 JE131084 TA131084 ACW131084 AMS131084 AWO131084 BGK131084 BQG131084 CAC131084 CJY131084 CTU131084 DDQ131084 DNM131084 DXI131084 EHE131084 ERA131084 FAW131084 FKS131084 FUO131084 GEK131084 GOG131084 GYC131084 HHY131084 HRU131084 IBQ131084 ILM131084 IVI131084 JFE131084 JPA131084 JYW131084 KIS131084 KSO131084 LCK131084 LMG131084 LWC131084 MFY131084 MPU131084 MZQ131084 NJM131084 NTI131084 ODE131084 ONA131084 OWW131084 PGS131084 PQO131084 QAK131084 QKG131084 QUC131084 RDY131084 RNU131084 RXQ131084 SHM131084 SRI131084 TBE131084 TLA131084 TUW131084 UES131084 UOO131084 UYK131084 VIG131084 VSC131084 WBY131084 WLU131084 WVQ131084 I196620 JE196620 TA196620 ACW196620 AMS196620 AWO196620 BGK196620 BQG196620 CAC196620 CJY196620 CTU196620 DDQ196620 DNM196620 DXI196620 EHE196620 ERA196620 FAW196620 FKS196620 FUO196620 GEK196620 GOG196620 GYC196620 HHY196620 HRU196620 IBQ196620 ILM196620 IVI196620 JFE196620 JPA196620 JYW196620 KIS196620 KSO196620 LCK196620 LMG196620 LWC196620 MFY196620 MPU196620 MZQ196620 NJM196620 NTI196620 ODE196620 ONA196620 OWW196620 PGS196620 PQO196620 QAK196620 QKG196620 QUC196620 RDY196620 RNU196620 RXQ196620 SHM196620 SRI196620 TBE196620 TLA196620 TUW196620 UES196620 UOO196620 UYK196620 VIG196620 VSC196620 WBY196620 WLU196620 WVQ196620 I262156 JE262156 TA262156 ACW262156 AMS262156 AWO262156 BGK262156 BQG262156 CAC262156 CJY262156 CTU262156 DDQ262156 DNM262156 DXI262156 EHE262156 ERA262156 FAW262156 FKS262156 FUO262156 GEK262156 GOG262156 GYC262156 HHY262156 HRU262156 IBQ262156 ILM262156 IVI262156 JFE262156 JPA262156 JYW262156 KIS262156 KSO262156 LCK262156 LMG262156 LWC262156 MFY262156 MPU262156 MZQ262156 NJM262156 NTI262156 ODE262156 ONA262156 OWW262156 PGS262156 PQO262156 QAK262156 QKG262156 QUC262156 RDY262156 RNU262156 RXQ262156 SHM262156 SRI262156 TBE262156 TLA262156 TUW262156 UES262156 UOO262156 UYK262156 VIG262156 VSC262156 WBY262156 WLU262156 WVQ262156 I327692 JE327692 TA327692 ACW327692 AMS327692 AWO327692 BGK327692 BQG327692 CAC327692 CJY327692 CTU327692 DDQ327692 DNM327692 DXI327692 EHE327692 ERA327692 FAW327692 FKS327692 FUO327692 GEK327692 GOG327692 GYC327692 HHY327692 HRU327692 IBQ327692 ILM327692 IVI327692 JFE327692 JPA327692 JYW327692 KIS327692 KSO327692 LCK327692 LMG327692 LWC327692 MFY327692 MPU327692 MZQ327692 NJM327692 NTI327692 ODE327692 ONA327692 OWW327692 PGS327692 PQO327692 QAK327692 QKG327692 QUC327692 RDY327692 RNU327692 RXQ327692 SHM327692 SRI327692 TBE327692 TLA327692 TUW327692 UES327692 UOO327692 UYK327692 VIG327692 VSC327692 WBY327692 WLU327692 WVQ327692 I393228 JE393228 TA393228 ACW393228 AMS393228 AWO393228 BGK393228 BQG393228 CAC393228 CJY393228 CTU393228 DDQ393228 DNM393228 DXI393228 EHE393228 ERA393228 FAW393228 FKS393228 FUO393228 GEK393228 GOG393228 GYC393228 HHY393228 HRU393228 IBQ393228 ILM393228 IVI393228 JFE393228 JPA393228 JYW393228 KIS393228 KSO393228 LCK393228 LMG393228 LWC393228 MFY393228 MPU393228 MZQ393228 NJM393228 NTI393228 ODE393228 ONA393228 OWW393228 PGS393228 PQO393228 QAK393228 QKG393228 QUC393228 RDY393228 RNU393228 RXQ393228 SHM393228 SRI393228 TBE393228 TLA393228 TUW393228 UES393228 UOO393228 UYK393228 VIG393228 VSC393228 WBY393228 WLU393228 WVQ393228 I458764 JE458764 TA458764 ACW458764 AMS458764 AWO458764 BGK458764 BQG458764 CAC458764 CJY458764 CTU458764 DDQ458764 DNM458764 DXI458764 EHE458764 ERA458764 FAW458764 FKS458764 FUO458764 GEK458764 GOG458764 GYC458764 HHY458764 HRU458764 IBQ458764 ILM458764 IVI458764 JFE458764 JPA458764 JYW458764 KIS458764 KSO458764 LCK458764 LMG458764 LWC458764 MFY458764 MPU458764 MZQ458764 NJM458764 NTI458764 ODE458764 ONA458764 OWW458764 PGS458764 PQO458764 QAK458764 QKG458764 QUC458764 RDY458764 RNU458764 RXQ458764 SHM458764 SRI458764 TBE458764 TLA458764 TUW458764 UES458764 UOO458764 UYK458764 VIG458764 VSC458764 WBY458764 WLU458764 WVQ458764 I524300 JE524300 TA524300 ACW524300 AMS524300 AWO524300 BGK524300 BQG524300 CAC524300 CJY524300 CTU524300 DDQ524300 DNM524300 DXI524300 EHE524300 ERA524300 FAW524300 FKS524300 FUO524300 GEK524300 GOG524300 GYC524300 HHY524300 HRU524300 IBQ524300 ILM524300 IVI524300 JFE524300 JPA524300 JYW524300 KIS524300 KSO524300 LCK524300 LMG524300 LWC524300 MFY524300 MPU524300 MZQ524300 NJM524300 NTI524300 ODE524300 ONA524300 OWW524300 PGS524300 PQO524300 QAK524300 QKG524300 QUC524300 RDY524300 RNU524300 RXQ524300 SHM524300 SRI524300 TBE524300 TLA524300 TUW524300 UES524300 UOO524300 UYK524300 VIG524300 VSC524300 WBY524300 WLU524300 WVQ524300 I589836 JE589836 TA589836 ACW589836 AMS589836 AWO589836 BGK589836 BQG589836 CAC589836 CJY589836 CTU589836 DDQ589836 DNM589836 DXI589836 EHE589836 ERA589836 FAW589836 FKS589836 FUO589836 GEK589836 GOG589836 GYC589836 HHY589836 HRU589836 IBQ589836 ILM589836 IVI589836 JFE589836 JPA589836 JYW589836 KIS589836 KSO589836 LCK589836 LMG589836 LWC589836 MFY589836 MPU589836 MZQ589836 NJM589836 NTI589836 ODE589836 ONA589836 OWW589836 PGS589836 PQO589836 QAK589836 QKG589836 QUC589836 RDY589836 RNU589836 RXQ589836 SHM589836 SRI589836 TBE589836 TLA589836 TUW589836 UES589836 UOO589836 UYK589836 VIG589836 VSC589836 WBY589836 WLU589836 WVQ589836 I655372 JE655372 TA655372 ACW655372 AMS655372 AWO655372 BGK655372 BQG655372 CAC655372 CJY655372 CTU655372 DDQ655372 DNM655372 DXI655372 EHE655372 ERA655372 FAW655372 FKS655372 FUO655372 GEK655372 GOG655372 GYC655372 HHY655372 HRU655372 IBQ655372 ILM655372 IVI655372 JFE655372 JPA655372 JYW655372 KIS655372 KSO655372 LCK655372 LMG655372 LWC655372 MFY655372 MPU655372 MZQ655372 NJM655372 NTI655372 ODE655372 ONA655372 OWW655372 PGS655372 PQO655372 QAK655372 QKG655372 QUC655372 RDY655372 RNU655372 RXQ655372 SHM655372 SRI655372 TBE655372 TLA655372 TUW655372 UES655372 UOO655372 UYK655372 VIG655372 VSC655372 WBY655372 WLU655372 WVQ655372 I720908 JE720908 TA720908 ACW720908 AMS720908 AWO720908 BGK720908 BQG720908 CAC720908 CJY720908 CTU720908 DDQ720908 DNM720908 DXI720908 EHE720908 ERA720908 FAW720908 FKS720908 FUO720908 GEK720908 GOG720908 GYC720908 HHY720908 HRU720908 IBQ720908 ILM720908 IVI720908 JFE720908 JPA720908 JYW720908 KIS720908 KSO720908 LCK720908 LMG720908 LWC720908 MFY720908 MPU720908 MZQ720908 NJM720908 NTI720908 ODE720908 ONA720908 OWW720908 PGS720908 PQO720908 QAK720908 QKG720908 QUC720908 RDY720908 RNU720908 RXQ720908 SHM720908 SRI720908 TBE720908 TLA720908 TUW720908 UES720908 UOO720908 UYK720908 VIG720908 VSC720908 WBY720908 WLU720908 WVQ720908 I786444 JE786444 TA786444 ACW786444 AMS786444 AWO786444 BGK786444 BQG786444 CAC786444 CJY786444 CTU786444 DDQ786444 DNM786444 DXI786444 EHE786444 ERA786444 FAW786444 FKS786444 FUO786444 GEK786444 GOG786444 GYC786444 HHY786444 HRU786444 IBQ786444 ILM786444 IVI786444 JFE786444 JPA786444 JYW786444 KIS786444 KSO786444 LCK786444 LMG786444 LWC786444 MFY786444 MPU786444 MZQ786444 NJM786444 NTI786444 ODE786444 ONA786444 OWW786444 PGS786444 PQO786444 QAK786444 QKG786444 QUC786444 RDY786444 RNU786444 RXQ786444 SHM786444 SRI786444 TBE786444 TLA786444 TUW786444 UES786444 UOO786444 UYK786444 VIG786444 VSC786444 WBY786444 WLU786444 WVQ786444 I851980 JE851980 TA851980 ACW851980 AMS851980 AWO851980 BGK851980 BQG851980 CAC851980 CJY851980 CTU851980 DDQ851980 DNM851980 DXI851980 EHE851980 ERA851980 FAW851980 FKS851980 FUO851980 GEK851980 GOG851980 GYC851980 HHY851980 HRU851980 IBQ851980 ILM851980 IVI851980 JFE851980 JPA851980 JYW851980 KIS851980 KSO851980 LCK851980 LMG851980 LWC851980 MFY851980 MPU851980 MZQ851980 NJM851980 NTI851980 ODE851980 ONA851980 OWW851980 PGS851980 PQO851980 QAK851980 QKG851980 QUC851980 RDY851980 RNU851980 RXQ851980 SHM851980 SRI851980 TBE851980 TLA851980 TUW851980 UES851980 UOO851980 UYK851980 VIG851980 VSC851980 WBY851980 WLU851980 WVQ851980 I917516 JE917516 TA917516 ACW917516 AMS917516 AWO917516 BGK917516 BQG917516 CAC917516 CJY917516 CTU917516 DDQ917516 DNM917516 DXI917516 EHE917516 ERA917516 FAW917516 FKS917516 FUO917516 GEK917516 GOG917516 GYC917516 HHY917516 HRU917516 IBQ917516 ILM917516 IVI917516 JFE917516 JPA917516 JYW917516 KIS917516 KSO917516 LCK917516 LMG917516 LWC917516 MFY917516 MPU917516 MZQ917516 NJM917516 NTI917516 ODE917516 ONA917516 OWW917516 PGS917516 PQO917516 QAK917516 QKG917516 QUC917516 RDY917516 RNU917516 RXQ917516 SHM917516 SRI917516 TBE917516 TLA917516 TUW917516 UES917516 UOO917516 UYK917516 VIG917516 VSC917516 WBY917516 WLU917516 WVQ917516 I983052 JE983052 TA983052 ACW983052 AMS983052 AWO983052 BGK983052 BQG983052 CAC983052 CJY983052 CTU983052 DDQ983052 DNM983052 DXI983052 EHE983052 ERA983052 FAW983052 FKS983052 FUO983052 GEK983052 GOG983052 GYC983052 HHY983052 HRU983052 IBQ983052 ILM983052 IVI983052 JFE983052 JPA983052 JYW983052 KIS983052 KSO983052 LCK983052 LMG983052 LWC983052 MFY983052 MPU983052 MZQ983052 NJM983052 NTI983052 ODE983052 ONA983052 OWW983052 PGS983052 PQO983052 QAK983052 QKG983052 QUC983052 RDY983052 RNU983052 RXQ983052 SHM983052 SRI983052 TBE983052 TLA983052 TUW983052 UES983052 UOO983052 UYK983052 VIG983052 VSC983052 WBY983052 WLU983052 WVQ983052" xr:uid="{FFF65412-E9F5-4CF3-988A-0A2A4855AF33}">
      <formula1>$J$89:$J$94</formula1>
    </dataValidation>
    <dataValidation type="list" allowBlank="1" showInputMessage="1" showErrorMessage="1" sqref="WVQ982971 WLU982971 WBY982971 VSC982971 VIG982971 UYK982971 UOO982971 UES982971 TUW982971 TLA982971 TBE982971 SRI982971 SHM982971 RXQ982971 RNU982971 RDY982971 QUC982971 QKG982971 QAK982971 PQO982971 PGS982971 OWW982971 ONA982971 ODE982971 NTI982971 NJM982971 MZQ982971 MPU982971 MFY982971 LWC982971 LMG982971 LCK982971 KSO982971 KIS982971 JYW982971 JPA982971 JFE982971 IVI982971 ILM982971 IBQ982971 HRU982971 HHY982971 GYC982971 GOG982971 GEK982971 FUO982971 FKS982971 FAW982971 ERA982971 EHE982971 DXI982971 DNM982971 DDQ982971 CTU982971 CJY982971 CAC982971 BQG982971 BGK982971 AWO982971 AMS982971 ACW982971 TA982971 JE982971 I982971 WVQ917435 WLU917435 WBY917435 VSC917435 VIG917435 UYK917435 UOO917435 UES917435 TUW917435 TLA917435 TBE917435 SRI917435 SHM917435 RXQ917435 RNU917435 RDY917435 QUC917435 QKG917435 QAK917435 PQO917435 PGS917435 OWW917435 ONA917435 ODE917435 NTI917435 NJM917435 MZQ917435 MPU917435 MFY917435 LWC917435 LMG917435 LCK917435 KSO917435 KIS917435 JYW917435 JPA917435 JFE917435 IVI917435 ILM917435 IBQ917435 HRU917435 HHY917435 GYC917435 GOG917435 GEK917435 FUO917435 FKS917435 FAW917435 ERA917435 EHE917435 DXI917435 DNM917435 DDQ917435 CTU917435 CJY917435 CAC917435 BQG917435 BGK917435 AWO917435 AMS917435 ACW917435 TA917435 JE917435 I917435 WVQ851899 WLU851899 WBY851899 VSC851899 VIG851899 UYK851899 UOO851899 UES851899 TUW851899 TLA851899 TBE851899 SRI851899 SHM851899 RXQ851899 RNU851899 RDY851899 QUC851899 QKG851899 QAK851899 PQO851899 PGS851899 OWW851899 ONA851899 ODE851899 NTI851899 NJM851899 MZQ851899 MPU851899 MFY851899 LWC851899 LMG851899 LCK851899 KSO851899 KIS851899 JYW851899 JPA851899 JFE851899 IVI851899 ILM851899 IBQ851899 HRU851899 HHY851899 GYC851899 GOG851899 GEK851899 FUO851899 FKS851899 FAW851899 ERA851899 EHE851899 DXI851899 DNM851899 DDQ851899 CTU851899 CJY851899 CAC851899 BQG851899 BGK851899 AWO851899 AMS851899 ACW851899 TA851899 JE851899 I851899 WVQ786363 WLU786363 WBY786363 VSC786363 VIG786363 UYK786363 UOO786363 UES786363 TUW786363 TLA786363 TBE786363 SRI786363 SHM786363 RXQ786363 RNU786363 RDY786363 QUC786363 QKG786363 QAK786363 PQO786363 PGS786363 OWW786363 ONA786363 ODE786363 NTI786363 NJM786363 MZQ786363 MPU786363 MFY786363 LWC786363 LMG786363 LCK786363 KSO786363 KIS786363 JYW786363 JPA786363 JFE786363 IVI786363 ILM786363 IBQ786363 HRU786363 HHY786363 GYC786363 GOG786363 GEK786363 FUO786363 FKS786363 FAW786363 ERA786363 EHE786363 DXI786363 DNM786363 DDQ786363 CTU786363 CJY786363 CAC786363 BQG786363 BGK786363 AWO786363 AMS786363 ACW786363 TA786363 JE786363 I786363 WVQ720827 WLU720827 WBY720827 VSC720827 VIG720827 UYK720827 UOO720827 UES720827 TUW720827 TLA720827 TBE720827 SRI720827 SHM720827 RXQ720827 RNU720827 RDY720827 QUC720827 QKG720827 QAK720827 PQO720827 PGS720827 OWW720827 ONA720827 ODE720827 NTI720827 NJM720827 MZQ720827 MPU720827 MFY720827 LWC720827 LMG720827 LCK720827 KSO720827 KIS720827 JYW720827 JPA720827 JFE720827 IVI720827 ILM720827 IBQ720827 HRU720827 HHY720827 GYC720827 GOG720827 GEK720827 FUO720827 FKS720827 FAW720827 ERA720827 EHE720827 DXI720827 DNM720827 DDQ720827 CTU720827 CJY720827 CAC720827 BQG720827 BGK720827 AWO720827 AMS720827 ACW720827 TA720827 JE720827 I720827 WVQ655291 WLU655291 WBY655291 VSC655291 VIG655291 UYK655291 UOO655291 UES655291 TUW655291 TLA655291 TBE655291 SRI655291 SHM655291 RXQ655291 RNU655291 RDY655291 QUC655291 QKG655291 QAK655291 PQO655291 PGS655291 OWW655291 ONA655291 ODE655291 NTI655291 NJM655291 MZQ655291 MPU655291 MFY655291 LWC655291 LMG655291 LCK655291 KSO655291 KIS655291 JYW655291 JPA655291 JFE655291 IVI655291 ILM655291 IBQ655291 HRU655291 HHY655291 GYC655291 GOG655291 GEK655291 FUO655291 FKS655291 FAW655291 ERA655291 EHE655291 DXI655291 DNM655291 DDQ655291 CTU655291 CJY655291 CAC655291 BQG655291 BGK655291 AWO655291 AMS655291 ACW655291 TA655291 JE655291 I655291 WVQ589755 WLU589755 WBY589755 VSC589755 VIG589755 UYK589755 UOO589755 UES589755 TUW589755 TLA589755 TBE589755 SRI589755 SHM589755 RXQ589755 RNU589755 RDY589755 QUC589755 QKG589755 QAK589755 PQO589755 PGS589755 OWW589755 ONA589755 ODE589755 NTI589755 NJM589755 MZQ589755 MPU589755 MFY589755 LWC589755 LMG589755 LCK589755 KSO589755 KIS589755 JYW589755 JPA589755 JFE589755 IVI589755 ILM589755 IBQ589755 HRU589755 HHY589755 GYC589755 GOG589755 GEK589755 FUO589755 FKS589755 FAW589755 ERA589755 EHE589755 DXI589755 DNM589755 DDQ589755 CTU589755 CJY589755 CAC589755 BQG589755 BGK589755 AWO589755 AMS589755 ACW589755 TA589755 JE589755 I589755 WVQ524219 WLU524219 WBY524219 VSC524219 VIG524219 UYK524219 UOO524219 UES524219 TUW524219 TLA524219 TBE524219 SRI524219 SHM524219 RXQ524219 RNU524219 RDY524219 QUC524219 QKG524219 QAK524219 PQO524219 PGS524219 OWW524219 ONA524219 ODE524219 NTI524219 NJM524219 MZQ524219 MPU524219 MFY524219 LWC524219 LMG524219 LCK524219 KSO524219 KIS524219 JYW524219 JPA524219 JFE524219 IVI524219 ILM524219 IBQ524219 HRU524219 HHY524219 GYC524219 GOG524219 GEK524219 FUO524219 FKS524219 FAW524219 ERA524219 EHE524219 DXI524219 DNM524219 DDQ524219 CTU524219 CJY524219 CAC524219 BQG524219 BGK524219 AWO524219 AMS524219 ACW524219 TA524219 JE524219 I524219 WVQ458683 WLU458683 WBY458683 VSC458683 VIG458683 UYK458683 UOO458683 UES458683 TUW458683 TLA458683 TBE458683 SRI458683 SHM458683 RXQ458683 RNU458683 RDY458683 QUC458683 QKG458683 QAK458683 PQO458683 PGS458683 OWW458683 ONA458683 ODE458683 NTI458683 NJM458683 MZQ458683 MPU458683 MFY458683 LWC458683 LMG458683 LCK458683 KSO458683 KIS458683 JYW458683 JPA458683 JFE458683 IVI458683 ILM458683 IBQ458683 HRU458683 HHY458683 GYC458683 GOG458683 GEK458683 FUO458683 FKS458683 FAW458683 ERA458683 EHE458683 DXI458683 DNM458683 DDQ458683 CTU458683 CJY458683 CAC458683 BQG458683 BGK458683 AWO458683 AMS458683 ACW458683 TA458683 JE458683 I458683 WVQ393147 WLU393147 WBY393147 VSC393147 VIG393147 UYK393147 UOO393147 UES393147 TUW393147 TLA393147 TBE393147 SRI393147 SHM393147 RXQ393147 RNU393147 RDY393147 QUC393147 QKG393147 QAK393147 PQO393147 PGS393147 OWW393147 ONA393147 ODE393147 NTI393147 NJM393147 MZQ393147 MPU393147 MFY393147 LWC393147 LMG393147 LCK393147 KSO393147 KIS393147 JYW393147 JPA393147 JFE393147 IVI393147 ILM393147 IBQ393147 HRU393147 HHY393147 GYC393147 GOG393147 GEK393147 FUO393147 FKS393147 FAW393147 ERA393147 EHE393147 DXI393147 DNM393147 DDQ393147 CTU393147 CJY393147 CAC393147 BQG393147 BGK393147 AWO393147 AMS393147 ACW393147 TA393147 JE393147 I393147 WVQ327611 WLU327611 WBY327611 VSC327611 VIG327611 UYK327611 UOO327611 UES327611 TUW327611 TLA327611 TBE327611 SRI327611 SHM327611 RXQ327611 RNU327611 RDY327611 QUC327611 QKG327611 QAK327611 PQO327611 PGS327611 OWW327611 ONA327611 ODE327611 NTI327611 NJM327611 MZQ327611 MPU327611 MFY327611 LWC327611 LMG327611 LCK327611 KSO327611 KIS327611 JYW327611 JPA327611 JFE327611 IVI327611 ILM327611 IBQ327611 HRU327611 HHY327611 GYC327611 GOG327611 GEK327611 FUO327611 FKS327611 FAW327611 ERA327611 EHE327611 DXI327611 DNM327611 DDQ327611 CTU327611 CJY327611 CAC327611 BQG327611 BGK327611 AWO327611 AMS327611 ACW327611 TA327611 JE327611 I327611 WVQ262075 WLU262075 WBY262075 VSC262075 VIG262075 UYK262075 UOO262075 UES262075 TUW262075 TLA262075 TBE262075 SRI262075 SHM262075 RXQ262075 RNU262075 RDY262075 QUC262075 QKG262075 QAK262075 PQO262075 PGS262075 OWW262075 ONA262075 ODE262075 NTI262075 NJM262075 MZQ262075 MPU262075 MFY262075 LWC262075 LMG262075 LCK262075 KSO262075 KIS262075 JYW262075 JPA262075 JFE262075 IVI262075 ILM262075 IBQ262075 HRU262075 HHY262075 GYC262075 GOG262075 GEK262075 FUO262075 FKS262075 FAW262075 ERA262075 EHE262075 DXI262075 DNM262075 DDQ262075 CTU262075 CJY262075 CAC262075 BQG262075 BGK262075 AWO262075 AMS262075 ACW262075 TA262075 JE262075 I262075 WVQ196539 WLU196539 WBY196539 VSC196539 VIG196539 UYK196539 UOO196539 UES196539 TUW196539 TLA196539 TBE196539 SRI196539 SHM196539 RXQ196539 RNU196539 RDY196539 QUC196539 QKG196539 QAK196539 PQO196539 PGS196539 OWW196539 ONA196539 ODE196539 NTI196539 NJM196539 MZQ196539 MPU196539 MFY196539 LWC196539 LMG196539 LCK196539 KSO196539 KIS196539 JYW196539 JPA196539 JFE196539 IVI196539 ILM196539 IBQ196539 HRU196539 HHY196539 GYC196539 GOG196539 GEK196539 FUO196539 FKS196539 FAW196539 ERA196539 EHE196539 DXI196539 DNM196539 DDQ196539 CTU196539 CJY196539 CAC196539 BQG196539 BGK196539 AWO196539 AMS196539 ACW196539 TA196539 JE196539 I196539 WVQ131003 WLU131003 WBY131003 VSC131003 VIG131003 UYK131003 UOO131003 UES131003 TUW131003 TLA131003 TBE131003 SRI131003 SHM131003 RXQ131003 RNU131003 RDY131003 QUC131003 QKG131003 QAK131003 PQO131003 PGS131003 OWW131003 ONA131003 ODE131003 NTI131003 NJM131003 MZQ131003 MPU131003 MFY131003 LWC131003 LMG131003 LCK131003 KSO131003 KIS131003 JYW131003 JPA131003 JFE131003 IVI131003 ILM131003 IBQ131003 HRU131003 HHY131003 GYC131003 GOG131003 GEK131003 FUO131003 FKS131003 FAW131003 ERA131003 EHE131003 DXI131003 DNM131003 DDQ131003 CTU131003 CJY131003 CAC131003 BQG131003 BGK131003 AWO131003 AMS131003 ACW131003 TA131003 JE131003 I131003 WVQ65467 WLU65467 WBY65467 VSC65467 VIG65467 UYK65467 UOO65467 UES65467 TUW65467 TLA65467 TBE65467 SRI65467 SHM65467 RXQ65467 RNU65467 RDY65467 QUC65467 QKG65467 QAK65467 PQO65467 PGS65467 OWW65467 ONA65467 ODE65467 NTI65467 NJM65467 MZQ65467 MPU65467 MFY65467 LWC65467 LMG65467 LCK65467 KSO65467 KIS65467 JYW65467 JPA65467 JFE65467 IVI65467 ILM65467 IBQ65467 HRU65467 HHY65467 GYC65467 GOG65467 GEK65467 FUO65467 FKS65467 FAW65467 ERA65467 EHE65467 DXI65467 DNM65467 DDQ65467 CTU65467 CJY65467 CAC65467 BQG65467 BGK65467 AWO65467 AMS65467 ACW65467 TA65467 JE65467 I65467 WVQ7 WLU7 WBY7 VSC7 VIG7 UYK7 UOO7 UES7 TUW7 TLA7 TBE7 SRI7 SHM7 RXQ7 RNU7 RDY7 QUC7 QKG7 QAK7 PQO7 PGS7 OWW7 ONA7 ODE7 NTI7 NJM7 MZQ7 MPU7 MFY7 LWC7 LMG7 LCK7 KSO7 KIS7 JYW7 JPA7 JFE7 IVI7 ILM7 IBQ7 HRU7 HHY7 GYC7 GOG7 GEK7 FUO7 FKS7 FAW7 ERA7 EHE7 DXI7 DNM7 DDQ7 CTU7 CJY7 CAC7 BQG7 BGK7 AWO7 AMS7 ACW7 TA7 JE7" xr:uid="{8F22591B-56B5-4A37-BD58-FDA137D3040A}">
      <formula1>#REF!</formula1>
    </dataValidation>
    <dataValidation type="list" allowBlank="1" showInputMessage="1" showErrorMessage="1" sqref="I7" xr:uid="{3E4AEEF2-CC3F-4816-8FC6-2C4DA7975CA6}">
      <formula1>pms</formula1>
    </dataValidation>
    <dataValidation type="list" allowBlank="1" showInputMessage="1" showErrorMessage="1" sqref="I8" xr:uid="{8095C6EC-6C6D-43E9-91D5-361BD303E450}">
      <formula1>rate</formula1>
    </dataValidation>
    <dataValidation type="list" allowBlank="1" showInputMessage="1" showErrorMessage="1" sqref="I18" xr:uid="{71069D92-2732-45C4-AAC7-AD99619465FE}">
      <formula1>"1up 1bottom,1up 2bottom,1up 3bottom"</formula1>
    </dataValidation>
  </dataValidations>
  <pageMargins left="0.7" right="0.7" top="0.75" bottom="0.75" header="0.3" footer="0.3"/>
  <pageSetup paperSize="9"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BBDD8-F076-4C97-81BB-DB25D2FAD731}">
  <dimension ref="A1:AA254"/>
  <sheetViews>
    <sheetView zoomScaleNormal="100" workbookViewId="0">
      <selection activeCell="C8" sqref="C8"/>
    </sheetView>
  </sheetViews>
  <sheetFormatPr defaultColWidth="10" defaultRowHeight="12.75"/>
  <cols>
    <col min="1" max="1" width="48.140625" style="144" customWidth="1"/>
    <col min="2" max="2" width="47.42578125" style="144" customWidth="1"/>
    <col min="3" max="9" width="20.5703125" style="144" customWidth="1"/>
    <col min="10" max="10" width="10.5703125" style="96" customWidth="1"/>
    <col min="11" max="14" width="10" style="96"/>
    <col min="15" max="15" width="10" style="141"/>
    <col min="16" max="16" width="7.85546875" style="141" customWidth="1"/>
    <col min="17" max="256" width="10" style="99"/>
    <col min="257" max="257" width="48.140625" style="99" customWidth="1"/>
    <col min="258" max="265" width="20.5703125" style="99" customWidth="1"/>
    <col min="266" max="266" width="10.5703125" style="99" customWidth="1"/>
    <col min="267" max="271" width="10" style="99"/>
    <col min="272" max="272" width="7.85546875" style="99" customWidth="1"/>
    <col min="273" max="512" width="10" style="99"/>
    <col min="513" max="513" width="48.140625" style="99" customWidth="1"/>
    <col min="514" max="521" width="20.5703125" style="99" customWidth="1"/>
    <col min="522" max="522" width="10.5703125" style="99" customWidth="1"/>
    <col min="523" max="527" width="10" style="99"/>
    <col min="528" max="528" width="7.85546875" style="99" customWidth="1"/>
    <col min="529" max="768" width="10" style="99"/>
    <col min="769" max="769" width="48.140625" style="99" customWidth="1"/>
    <col min="770" max="777" width="20.5703125" style="99" customWidth="1"/>
    <col min="778" max="778" width="10.5703125" style="99" customWidth="1"/>
    <col min="779" max="783" width="10" style="99"/>
    <col min="784" max="784" width="7.85546875" style="99" customWidth="1"/>
    <col min="785" max="1024" width="10" style="99"/>
    <col min="1025" max="1025" width="48.140625" style="99" customWidth="1"/>
    <col min="1026" max="1033" width="20.5703125" style="99" customWidth="1"/>
    <col min="1034" max="1034" width="10.5703125" style="99" customWidth="1"/>
    <col min="1035" max="1039" width="10" style="99"/>
    <col min="1040" max="1040" width="7.85546875" style="99" customWidth="1"/>
    <col min="1041" max="1280" width="10" style="99"/>
    <col min="1281" max="1281" width="48.140625" style="99" customWidth="1"/>
    <col min="1282" max="1289" width="20.5703125" style="99" customWidth="1"/>
    <col min="1290" max="1290" width="10.5703125" style="99" customWidth="1"/>
    <col min="1291" max="1295" width="10" style="99"/>
    <col min="1296" max="1296" width="7.85546875" style="99" customWidth="1"/>
    <col min="1297" max="1536" width="10" style="99"/>
    <col min="1537" max="1537" width="48.140625" style="99" customWidth="1"/>
    <col min="1538" max="1545" width="20.5703125" style="99" customWidth="1"/>
    <col min="1546" max="1546" width="10.5703125" style="99" customWidth="1"/>
    <col min="1547" max="1551" width="10" style="99"/>
    <col min="1552" max="1552" width="7.85546875" style="99" customWidth="1"/>
    <col min="1553" max="1792" width="10" style="99"/>
    <col min="1793" max="1793" width="48.140625" style="99" customWidth="1"/>
    <col min="1794" max="1801" width="20.5703125" style="99" customWidth="1"/>
    <col min="1802" max="1802" width="10.5703125" style="99" customWidth="1"/>
    <col min="1803" max="1807" width="10" style="99"/>
    <col min="1808" max="1808" width="7.85546875" style="99" customWidth="1"/>
    <col min="1809" max="2048" width="10" style="99"/>
    <col min="2049" max="2049" width="48.140625" style="99" customWidth="1"/>
    <col min="2050" max="2057" width="20.5703125" style="99" customWidth="1"/>
    <col min="2058" max="2058" width="10.5703125" style="99" customWidth="1"/>
    <col min="2059" max="2063" width="10" style="99"/>
    <col min="2064" max="2064" width="7.85546875" style="99" customWidth="1"/>
    <col min="2065" max="2304" width="10" style="99"/>
    <col min="2305" max="2305" width="48.140625" style="99" customWidth="1"/>
    <col min="2306" max="2313" width="20.5703125" style="99" customWidth="1"/>
    <col min="2314" max="2314" width="10.5703125" style="99" customWidth="1"/>
    <col min="2315" max="2319" width="10" style="99"/>
    <col min="2320" max="2320" width="7.85546875" style="99" customWidth="1"/>
    <col min="2321" max="2560" width="10" style="99"/>
    <col min="2561" max="2561" width="48.140625" style="99" customWidth="1"/>
    <col min="2562" max="2569" width="20.5703125" style="99" customWidth="1"/>
    <col min="2570" max="2570" width="10.5703125" style="99" customWidth="1"/>
    <col min="2571" max="2575" width="10" style="99"/>
    <col min="2576" max="2576" width="7.85546875" style="99" customWidth="1"/>
    <col min="2577" max="2816" width="10" style="99"/>
    <col min="2817" max="2817" width="48.140625" style="99" customWidth="1"/>
    <col min="2818" max="2825" width="20.5703125" style="99" customWidth="1"/>
    <col min="2826" max="2826" width="10.5703125" style="99" customWidth="1"/>
    <col min="2827" max="2831" width="10" style="99"/>
    <col min="2832" max="2832" width="7.85546875" style="99" customWidth="1"/>
    <col min="2833" max="3072" width="10" style="99"/>
    <col min="3073" max="3073" width="48.140625" style="99" customWidth="1"/>
    <col min="3074" max="3081" width="20.5703125" style="99" customWidth="1"/>
    <col min="3082" max="3082" width="10.5703125" style="99" customWidth="1"/>
    <col min="3083" max="3087" width="10" style="99"/>
    <col min="3088" max="3088" width="7.85546875" style="99" customWidth="1"/>
    <col min="3089" max="3328" width="10" style="99"/>
    <col min="3329" max="3329" width="48.140625" style="99" customWidth="1"/>
    <col min="3330" max="3337" width="20.5703125" style="99" customWidth="1"/>
    <col min="3338" max="3338" width="10.5703125" style="99" customWidth="1"/>
    <col min="3339" max="3343" width="10" style="99"/>
    <col min="3344" max="3344" width="7.85546875" style="99" customWidth="1"/>
    <col min="3345" max="3584" width="10" style="99"/>
    <col min="3585" max="3585" width="48.140625" style="99" customWidth="1"/>
    <col min="3586" max="3593" width="20.5703125" style="99" customWidth="1"/>
    <col min="3594" max="3594" width="10.5703125" style="99" customWidth="1"/>
    <col min="3595" max="3599" width="10" style="99"/>
    <col min="3600" max="3600" width="7.85546875" style="99" customWidth="1"/>
    <col min="3601" max="3840" width="10" style="99"/>
    <col min="3841" max="3841" width="48.140625" style="99" customWidth="1"/>
    <col min="3842" max="3849" width="20.5703125" style="99" customWidth="1"/>
    <col min="3850" max="3850" width="10.5703125" style="99" customWidth="1"/>
    <col min="3851" max="3855" width="10" style="99"/>
    <col min="3856" max="3856" width="7.85546875" style="99" customWidth="1"/>
    <col min="3857" max="4096" width="10" style="99"/>
    <col min="4097" max="4097" width="48.140625" style="99" customWidth="1"/>
    <col min="4098" max="4105" width="20.5703125" style="99" customWidth="1"/>
    <col min="4106" max="4106" width="10.5703125" style="99" customWidth="1"/>
    <col min="4107" max="4111" width="10" style="99"/>
    <col min="4112" max="4112" width="7.85546875" style="99" customWidth="1"/>
    <col min="4113" max="4352" width="10" style="99"/>
    <col min="4353" max="4353" width="48.140625" style="99" customWidth="1"/>
    <col min="4354" max="4361" width="20.5703125" style="99" customWidth="1"/>
    <col min="4362" max="4362" width="10.5703125" style="99" customWidth="1"/>
    <col min="4363" max="4367" width="10" style="99"/>
    <col min="4368" max="4368" width="7.85546875" style="99" customWidth="1"/>
    <col min="4369" max="4608" width="10" style="99"/>
    <col min="4609" max="4609" width="48.140625" style="99" customWidth="1"/>
    <col min="4610" max="4617" width="20.5703125" style="99" customWidth="1"/>
    <col min="4618" max="4618" width="10.5703125" style="99" customWidth="1"/>
    <col min="4619" max="4623" width="10" style="99"/>
    <col min="4624" max="4624" width="7.85546875" style="99" customWidth="1"/>
    <col min="4625" max="4864" width="10" style="99"/>
    <col min="4865" max="4865" width="48.140625" style="99" customWidth="1"/>
    <col min="4866" max="4873" width="20.5703125" style="99" customWidth="1"/>
    <col min="4874" max="4874" width="10.5703125" style="99" customWidth="1"/>
    <col min="4875" max="4879" width="10" style="99"/>
    <col min="4880" max="4880" width="7.85546875" style="99" customWidth="1"/>
    <col min="4881" max="5120" width="10" style="99"/>
    <col min="5121" max="5121" width="48.140625" style="99" customWidth="1"/>
    <col min="5122" max="5129" width="20.5703125" style="99" customWidth="1"/>
    <col min="5130" max="5130" width="10.5703125" style="99" customWidth="1"/>
    <col min="5131" max="5135" width="10" style="99"/>
    <col min="5136" max="5136" width="7.85546875" style="99" customWidth="1"/>
    <col min="5137" max="5376" width="10" style="99"/>
    <col min="5377" max="5377" width="48.140625" style="99" customWidth="1"/>
    <col min="5378" max="5385" width="20.5703125" style="99" customWidth="1"/>
    <col min="5386" max="5386" width="10.5703125" style="99" customWidth="1"/>
    <col min="5387" max="5391" width="10" style="99"/>
    <col min="5392" max="5392" width="7.85546875" style="99" customWidth="1"/>
    <col min="5393" max="5632" width="10" style="99"/>
    <col min="5633" max="5633" width="48.140625" style="99" customWidth="1"/>
    <col min="5634" max="5641" width="20.5703125" style="99" customWidth="1"/>
    <col min="5642" max="5642" width="10.5703125" style="99" customWidth="1"/>
    <col min="5643" max="5647" width="10" style="99"/>
    <col min="5648" max="5648" width="7.85546875" style="99" customWidth="1"/>
    <col min="5649" max="5888" width="10" style="99"/>
    <col min="5889" max="5889" width="48.140625" style="99" customWidth="1"/>
    <col min="5890" max="5897" width="20.5703125" style="99" customWidth="1"/>
    <col min="5898" max="5898" width="10.5703125" style="99" customWidth="1"/>
    <col min="5899" max="5903" width="10" style="99"/>
    <col min="5904" max="5904" width="7.85546875" style="99" customWidth="1"/>
    <col min="5905" max="6144" width="10" style="99"/>
    <col min="6145" max="6145" width="48.140625" style="99" customWidth="1"/>
    <col min="6146" max="6153" width="20.5703125" style="99" customWidth="1"/>
    <col min="6154" max="6154" width="10.5703125" style="99" customWidth="1"/>
    <col min="6155" max="6159" width="10" style="99"/>
    <col min="6160" max="6160" width="7.85546875" style="99" customWidth="1"/>
    <col min="6161" max="6400" width="10" style="99"/>
    <col min="6401" max="6401" width="48.140625" style="99" customWidth="1"/>
    <col min="6402" max="6409" width="20.5703125" style="99" customWidth="1"/>
    <col min="6410" max="6410" width="10.5703125" style="99" customWidth="1"/>
    <col min="6411" max="6415" width="10" style="99"/>
    <col min="6416" max="6416" width="7.85546875" style="99" customWidth="1"/>
    <col min="6417" max="6656" width="10" style="99"/>
    <col min="6657" max="6657" width="48.140625" style="99" customWidth="1"/>
    <col min="6658" max="6665" width="20.5703125" style="99" customWidth="1"/>
    <col min="6666" max="6666" width="10.5703125" style="99" customWidth="1"/>
    <col min="6667" max="6671" width="10" style="99"/>
    <col min="6672" max="6672" width="7.85546875" style="99" customWidth="1"/>
    <col min="6673" max="6912" width="10" style="99"/>
    <col min="6913" max="6913" width="48.140625" style="99" customWidth="1"/>
    <col min="6914" max="6921" width="20.5703125" style="99" customWidth="1"/>
    <col min="6922" max="6922" width="10.5703125" style="99" customWidth="1"/>
    <col min="6923" max="6927" width="10" style="99"/>
    <col min="6928" max="6928" width="7.85546875" style="99" customWidth="1"/>
    <col min="6929" max="7168" width="10" style="99"/>
    <col min="7169" max="7169" width="48.140625" style="99" customWidth="1"/>
    <col min="7170" max="7177" width="20.5703125" style="99" customWidth="1"/>
    <col min="7178" max="7178" width="10.5703125" style="99" customWidth="1"/>
    <col min="7179" max="7183" width="10" style="99"/>
    <col min="7184" max="7184" width="7.85546875" style="99" customWidth="1"/>
    <col min="7185" max="7424" width="10" style="99"/>
    <col min="7425" max="7425" width="48.140625" style="99" customWidth="1"/>
    <col min="7426" max="7433" width="20.5703125" style="99" customWidth="1"/>
    <col min="7434" max="7434" width="10.5703125" style="99" customWidth="1"/>
    <col min="7435" max="7439" width="10" style="99"/>
    <col min="7440" max="7440" width="7.85546875" style="99" customWidth="1"/>
    <col min="7441" max="7680" width="10" style="99"/>
    <col min="7681" max="7681" width="48.140625" style="99" customWidth="1"/>
    <col min="7682" max="7689" width="20.5703125" style="99" customWidth="1"/>
    <col min="7690" max="7690" width="10.5703125" style="99" customWidth="1"/>
    <col min="7691" max="7695" width="10" style="99"/>
    <col min="7696" max="7696" width="7.85546875" style="99" customWidth="1"/>
    <col min="7697" max="7936" width="10" style="99"/>
    <col min="7937" max="7937" width="48.140625" style="99" customWidth="1"/>
    <col min="7938" max="7945" width="20.5703125" style="99" customWidth="1"/>
    <col min="7946" max="7946" width="10.5703125" style="99" customWidth="1"/>
    <col min="7947" max="7951" width="10" style="99"/>
    <col min="7952" max="7952" width="7.85546875" style="99" customWidth="1"/>
    <col min="7953" max="8192" width="10" style="99"/>
    <col min="8193" max="8193" width="48.140625" style="99" customWidth="1"/>
    <col min="8194" max="8201" width="20.5703125" style="99" customWidth="1"/>
    <col min="8202" max="8202" width="10.5703125" style="99" customWidth="1"/>
    <col min="8203" max="8207" width="10" style="99"/>
    <col min="8208" max="8208" width="7.85546875" style="99" customWidth="1"/>
    <col min="8209" max="8448" width="10" style="99"/>
    <col min="8449" max="8449" width="48.140625" style="99" customWidth="1"/>
    <col min="8450" max="8457" width="20.5703125" style="99" customWidth="1"/>
    <col min="8458" max="8458" width="10.5703125" style="99" customWidth="1"/>
    <col min="8459" max="8463" width="10" style="99"/>
    <col min="8464" max="8464" width="7.85546875" style="99" customWidth="1"/>
    <col min="8465" max="8704" width="10" style="99"/>
    <col min="8705" max="8705" width="48.140625" style="99" customWidth="1"/>
    <col min="8706" max="8713" width="20.5703125" style="99" customWidth="1"/>
    <col min="8714" max="8714" width="10.5703125" style="99" customWidth="1"/>
    <col min="8715" max="8719" width="10" style="99"/>
    <col min="8720" max="8720" width="7.85546875" style="99" customWidth="1"/>
    <col min="8721" max="8960" width="10" style="99"/>
    <col min="8961" max="8961" width="48.140625" style="99" customWidth="1"/>
    <col min="8962" max="8969" width="20.5703125" style="99" customWidth="1"/>
    <col min="8970" max="8970" width="10.5703125" style="99" customWidth="1"/>
    <col min="8971" max="8975" width="10" style="99"/>
    <col min="8976" max="8976" width="7.85546875" style="99" customWidth="1"/>
    <col min="8977" max="9216" width="10" style="99"/>
    <col min="9217" max="9217" width="48.140625" style="99" customWidth="1"/>
    <col min="9218" max="9225" width="20.5703125" style="99" customWidth="1"/>
    <col min="9226" max="9226" width="10.5703125" style="99" customWidth="1"/>
    <col min="9227" max="9231" width="10" style="99"/>
    <col min="9232" max="9232" width="7.85546875" style="99" customWidth="1"/>
    <col min="9233" max="9472" width="10" style="99"/>
    <col min="9473" max="9473" width="48.140625" style="99" customWidth="1"/>
    <col min="9474" max="9481" width="20.5703125" style="99" customWidth="1"/>
    <col min="9482" max="9482" width="10.5703125" style="99" customWidth="1"/>
    <col min="9483" max="9487" width="10" style="99"/>
    <col min="9488" max="9488" width="7.85546875" style="99" customWidth="1"/>
    <col min="9489" max="9728" width="10" style="99"/>
    <col min="9729" max="9729" width="48.140625" style="99" customWidth="1"/>
    <col min="9730" max="9737" width="20.5703125" style="99" customWidth="1"/>
    <col min="9738" max="9738" width="10.5703125" style="99" customWidth="1"/>
    <col min="9739" max="9743" width="10" style="99"/>
    <col min="9744" max="9744" width="7.85546875" style="99" customWidth="1"/>
    <col min="9745" max="9984" width="10" style="99"/>
    <col min="9985" max="9985" width="48.140625" style="99" customWidth="1"/>
    <col min="9986" max="9993" width="20.5703125" style="99" customWidth="1"/>
    <col min="9994" max="9994" width="10.5703125" style="99" customWidth="1"/>
    <col min="9995" max="9999" width="10" style="99"/>
    <col min="10000" max="10000" width="7.85546875" style="99" customWidth="1"/>
    <col min="10001" max="10240" width="10" style="99"/>
    <col min="10241" max="10241" width="48.140625" style="99" customWidth="1"/>
    <col min="10242" max="10249" width="20.5703125" style="99" customWidth="1"/>
    <col min="10250" max="10250" width="10.5703125" style="99" customWidth="1"/>
    <col min="10251" max="10255" width="10" style="99"/>
    <col min="10256" max="10256" width="7.85546875" style="99" customWidth="1"/>
    <col min="10257" max="10496" width="10" style="99"/>
    <col min="10497" max="10497" width="48.140625" style="99" customWidth="1"/>
    <col min="10498" max="10505" width="20.5703125" style="99" customWidth="1"/>
    <col min="10506" max="10506" width="10.5703125" style="99" customWidth="1"/>
    <col min="10507" max="10511" width="10" style="99"/>
    <col min="10512" max="10512" width="7.85546875" style="99" customWidth="1"/>
    <col min="10513" max="10752" width="10" style="99"/>
    <col min="10753" max="10753" width="48.140625" style="99" customWidth="1"/>
    <col min="10754" max="10761" width="20.5703125" style="99" customWidth="1"/>
    <col min="10762" max="10762" width="10.5703125" style="99" customWidth="1"/>
    <col min="10763" max="10767" width="10" style="99"/>
    <col min="10768" max="10768" width="7.85546875" style="99" customWidth="1"/>
    <col min="10769" max="11008" width="10" style="99"/>
    <col min="11009" max="11009" width="48.140625" style="99" customWidth="1"/>
    <col min="11010" max="11017" width="20.5703125" style="99" customWidth="1"/>
    <col min="11018" max="11018" width="10.5703125" style="99" customWidth="1"/>
    <col min="11019" max="11023" width="10" style="99"/>
    <col min="11024" max="11024" width="7.85546875" style="99" customWidth="1"/>
    <col min="11025" max="11264" width="10" style="99"/>
    <col min="11265" max="11265" width="48.140625" style="99" customWidth="1"/>
    <col min="11266" max="11273" width="20.5703125" style="99" customWidth="1"/>
    <col min="11274" max="11274" width="10.5703125" style="99" customWidth="1"/>
    <col min="11275" max="11279" width="10" style="99"/>
    <col min="11280" max="11280" width="7.85546875" style="99" customWidth="1"/>
    <col min="11281" max="11520" width="10" style="99"/>
    <col min="11521" max="11521" width="48.140625" style="99" customWidth="1"/>
    <col min="11522" max="11529" width="20.5703125" style="99" customWidth="1"/>
    <col min="11530" max="11530" width="10.5703125" style="99" customWidth="1"/>
    <col min="11531" max="11535" width="10" style="99"/>
    <col min="11536" max="11536" width="7.85546875" style="99" customWidth="1"/>
    <col min="11537" max="11776" width="10" style="99"/>
    <col min="11777" max="11777" width="48.140625" style="99" customWidth="1"/>
    <col min="11778" max="11785" width="20.5703125" style="99" customWidth="1"/>
    <col min="11786" max="11786" width="10.5703125" style="99" customWidth="1"/>
    <col min="11787" max="11791" width="10" style="99"/>
    <col min="11792" max="11792" width="7.85546875" style="99" customWidth="1"/>
    <col min="11793" max="12032" width="10" style="99"/>
    <col min="12033" max="12033" width="48.140625" style="99" customWidth="1"/>
    <col min="12034" max="12041" width="20.5703125" style="99" customWidth="1"/>
    <col min="12042" max="12042" width="10.5703125" style="99" customWidth="1"/>
    <col min="12043" max="12047" width="10" style="99"/>
    <col min="12048" max="12048" width="7.85546875" style="99" customWidth="1"/>
    <col min="12049" max="12288" width="10" style="99"/>
    <col min="12289" max="12289" width="48.140625" style="99" customWidth="1"/>
    <col min="12290" max="12297" width="20.5703125" style="99" customWidth="1"/>
    <col min="12298" max="12298" width="10.5703125" style="99" customWidth="1"/>
    <col min="12299" max="12303" width="10" style="99"/>
    <col min="12304" max="12304" width="7.85546875" style="99" customWidth="1"/>
    <col min="12305" max="12544" width="10" style="99"/>
    <col min="12545" max="12545" width="48.140625" style="99" customWidth="1"/>
    <col min="12546" max="12553" width="20.5703125" style="99" customWidth="1"/>
    <col min="12554" max="12554" width="10.5703125" style="99" customWidth="1"/>
    <col min="12555" max="12559" width="10" style="99"/>
    <col min="12560" max="12560" width="7.85546875" style="99" customWidth="1"/>
    <col min="12561" max="12800" width="10" style="99"/>
    <col min="12801" max="12801" width="48.140625" style="99" customWidth="1"/>
    <col min="12802" max="12809" width="20.5703125" style="99" customWidth="1"/>
    <col min="12810" max="12810" width="10.5703125" style="99" customWidth="1"/>
    <col min="12811" max="12815" width="10" style="99"/>
    <col min="12816" max="12816" width="7.85546875" style="99" customWidth="1"/>
    <col min="12817" max="13056" width="10" style="99"/>
    <col min="13057" max="13057" width="48.140625" style="99" customWidth="1"/>
    <col min="13058" max="13065" width="20.5703125" style="99" customWidth="1"/>
    <col min="13066" max="13066" width="10.5703125" style="99" customWidth="1"/>
    <col min="13067" max="13071" width="10" style="99"/>
    <col min="13072" max="13072" width="7.85546875" style="99" customWidth="1"/>
    <col min="13073" max="13312" width="10" style="99"/>
    <col min="13313" max="13313" width="48.140625" style="99" customWidth="1"/>
    <col min="13314" max="13321" width="20.5703125" style="99" customWidth="1"/>
    <col min="13322" max="13322" width="10.5703125" style="99" customWidth="1"/>
    <col min="13323" max="13327" width="10" style="99"/>
    <col min="13328" max="13328" width="7.85546875" style="99" customWidth="1"/>
    <col min="13329" max="13568" width="10" style="99"/>
    <col min="13569" max="13569" width="48.140625" style="99" customWidth="1"/>
    <col min="13570" max="13577" width="20.5703125" style="99" customWidth="1"/>
    <col min="13578" max="13578" width="10.5703125" style="99" customWidth="1"/>
    <col min="13579" max="13583" width="10" style="99"/>
    <col min="13584" max="13584" width="7.85546875" style="99" customWidth="1"/>
    <col min="13585" max="13824" width="10" style="99"/>
    <col min="13825" max="13825" width="48.140625" style="99" customWidth="1"/>
    <col min="13826" max="13833" width="20.5703125" style="99" customWidth="1"/>
    <col min="13834" max="13834" width="10.5703125" style="99" customWidth="1"/>
    <col min="13835" max="13839" width="10" style="99"/>
    <col min="13840" max="13840" width="7.85546875" style="99" customWidth="1"/>
    <col min="13841" max="14080" width="10" style="99"/>
    <col min="14081" max="14081" width="48.140625" style="99" customWidth="1"/>
    <col min="14082" max="14089" width="20.5703125" style="99" customWidth="1"/>
    <col min="14090" max="14090" width="10.5703125" style="99" customWidth="1"/>
    <col min="14091" max="14095" width="10" style="99"/>
    <col min="14096" max="14096" width="7.85546875" style="99" customWidth="1"/>
    <col min="14097" max="14336" width="10" style="99"/>
    <col min="14337" max="14337" width="48.140625" style="99" customWidth="1"/>
    <col min="14338" max="14345" width="20.5703125" style="99" customWidth="1"/>
    <col min="14346" max="14346" width="10.5703125" style="99" customWidth="1"/>
    <col min="14347" max="14351" width="10" style="99"/>
    <col min="14352" max="14352" width="7.85546875" style="99" customWidth="1"/>
    <col min="14353" max="14592" width="10" style="99"/>
    <col min="14593" max="14593" width="48.140625" style="99" customWidth="1"/>
    <col min="14594" max="14601" width="20.5703125" style="99" customWidth="1"/>
    <col min="14602" max="14602" width="10.5703125" style="99" customWidth="1"/>
    <col min="14603" max="14607" width="10" style="99"/>
    <col min="14608" max="14608" width="7.85546875" style="99" customWidth="1"/>
    <col min="14609" max="14848" width="10" style="99"/>
    <col min="14849" max="14849" width="48.140625" style="99" customWidth="1"/>
    <col min="14850" max="14857" width="20.5703125" style="99" customWidth="1"/>
    <col min="14858" max="14858" width="10.5703125" style="99" customWidth="1"/>
    <col min="14859" max="14863" width="10" style="99"/>
    <col min="14864" max="14864" width="7.85546875" style="99" customWidth="1"/>
    <col min="14865" max="15104" width="10" style="99"/>
    <col min="15105" max="15105" width="48.140625" style="99" customWidth="1"/>
    <col min="15106" max="15113" width="20.5703125" style="99" customWidth="1"/>
    <col min="15114" max="15114" width="10.5703125" style="99" customWidth="1"/>
    <col min="15115" max="15119" width="10" style="99"/>
    <col min="15120" max="15120" width="7.85546875" style="99" customWidth="1"/>
    <col min="15121" max="15360" width="10" style="99"/>
    <col min="15361" max="15361" width="48.140625" style="99" customWidth="1"/>
    <col min="15362" max="15369" width="20.5703125" style="99" customWidth="1"/>
    <col min="15370" max="15370" width="10.5703125" style="99" customWidth="1"/>
    <col min="15371" max="15375" width="10" style="99"/>
    <col min="15376" max="15376" width="7.85546875" style="99" customWidth="1"/>
    <col min="15377" max="15616" width="10" style="99"/>
    <col min="15617" max="15617" width="48.140625" style="99" customWidth="1"/>
    <col min="15618" max="15625" width="20.5703125" style="99" customWidth="1"/>
    <col min="15626" max="15626" width="10.5703125" style="99" customWidth="1"/>
    <col min="15627" max="15631" width="10" style="99"/>
    <col min="15632" max="15632" width="7.85546875" style="99" customWidth="1"/>
    <col min="15633" max="15872" width="10" style="99"/>
    <col min="15873" max="15873" width="48.140625" style="99" customWidth="1"/>
    <col min="15874" max="15881" width="20.5703125" style="99" customWidth="1"/>
    <col min="15882" max="15882" width="10.5703125" style="99" customWidth="1"/>
    <col min="15883" max="15887" width="10" style="99"/>
    <col min="15888" max="15888" width="7.85546875" style="99" customWidth="1"/>
    <col min="15889" max="16128" width="10" style="99"/>
    <col min="16129" max="16129" width="48.140625" style="99" customWidth="1"/>
    <col min="16130" max="16137" width="20.5703125" style="99" customWidth="1"/>
    <col min="16138" max="16138" width="10.5703125" style="99" customWidth="1"/>
    <col min="16139" max="16143" width="10" style="99"/>
    <col min="16144" max="16144" width="7.85546875" style="99" customWidth="1"/>
    <col min="16145" max="16384" width="10" style="99"/>
  </cols>
  <sheetData>
    <row r="1" spans="1:16" ht="65.099999999999994" customHeight="1">
      <c r="A1" s="459" t="s">
        <v>938</v>
      </c>
      <c r="B1" s="283"/>
      <c r="D1" s="283"/>
      <c r="E1" s="283"/>
      <c r="F1" s="283"/>
      <c r="G1" s="283"/>
      <c r="H1" s="283"/>
      <c r="I1" s="283"/>
      <c r="J1" s="140"/>
      <c r="K1" s="140"/>
    </row>
    <row r="2" spans="1:16">
      <c r="A2" s="284" t="s">
        <v>687</v>
      </c>
      <c r="B2" s="317" t="s">
        <v>136</v>
      </c>
      <c r="C2" s="286"/>
      <c r="E2" s="233"/>
      <c r="H2" s="422" t="s">
        <v>478</v>
      </c>
      <c r="I2" s="217" t="s">
        <v>175</v>
      </c>
    </row>
    <row r="3" spans="1:16">
      <c r="A3" s="284" t="s">
        <v>688</v>
      </c>
      <c r="B3" s="477" t="s">
        <v>551</v>
      </c>
      <c r="C3" s="158" t="s">
        <v>479</v>
      </c>
      <c r="D3" s="143"/>
      <c r="E3" s="143"/>
      <c r="F3" s="143"/>
      <c r="G3" s="143"/>
      <c r="H3" s="422" t="s">
        <v>480</v>
      </c>
      <c r="I3" s="219" t="s">
        <v>174</v>
      </c>
    </row>
    <row r="4" spans="1:16" ht="25.5">
      <c r="A4" s="284" t="s">
        <v>689</v>
      </c>
      <c r="B4" s="537" t="s">
        <v>961</v>
      </c>
      <c r="C4" s="421"/>
      <c r="D4" s="288"/>
      <c r="E4" s="288"/>
      <c r="F4" s="288"/>
      <c r="G4" s="288"/>
      <c r="H4" s="289" t="s">
        <v>481</v>
      </c>
      <c r="I4" s="290"/>
    </row>
    <row r="5" spans="1:16" s="97" customFormat="1">
      <c r="A5" s="291" t="s">
        <v>482</v>
      </c>
      <c r="B5" s="317" t="s">
        <v>543</v>
      </c>
      <c r="C5" s="99"/>
      <c r="D5" s="143"/>
      <c r="E5" s="143"/>
      <c r="F5" s="169"/>
      <c r="G5" s="169"/>
      <c r="H5" s="286"/>
      <c r="I5" s="292"/>
      <c r="J5" s="96"/>
      <c r="K5" s="96"/>
      <c r="L5" s="96"/>
      <c r="M5" s="96"/>
      <c r="N5" s="96"/>
      <c r="O5" s="141"/>
      <c r="P5" s="141"/>
    </row>
    <row r="6" spans="1:16">
      <c r="A6" s="291"/>
      <c r="B6" s="293"/>
      <c r="D6" s="143"/>
      <c r="E6" s="294"/>
      <c r="F6" s="414" t="s">
        <v>818</v>
      </c>
      <c r="G6" s="414" t="s">
        <v>1019</v>
      </c>
      <c r="H6" s="414" t="s">
        <v>819</v>
      </c>
      <c r="I6" s="414" t="s">
        <v>820</v>
      </c>
    </row>
    <row r="7" spans="1:16">
      <c r="A7" s="287" t="s">
        <v>690</v>
      </c>
      <c r="B7" s="477" t="s">
        <v>325</v>
      </c>
      <c r="C7" s="285"/>
      <c r="D7" s="143"/>
      <c r="E7" s="331" t="s">
        <v>483</v>
      </c>
      <c r="F7" s="553" t="s">
        <v>587</v>
      </c>
      <c r="G7" s="556" t="s">
        <v>589</v>
      </c>
      <c r="H7" s="542"/>
      <c r="I7" s="542"/>
      <c r="J7" s="163"/>
    </row>
    <row r="8" spans="1:16">
      <c r="A8" s="287" t="s">
        <v>691</v>
      </c>
      <c r="B8" s="478" t="s">
        <v>326</v>
      </c>
      <c r="C8" s="143"/>
      <c r="D8" s="143"/>
      <c r="E8" s="331" t="s">
        <v>274</v>
      </c>
      <c r="F8" s="553" t="s">
        <v>588</v>
      </c>
      <c r="G8" s="556" t="s">
        <v>591</v>
      </c>
      <c r="H8" s="543"/>
      <c r="I8" s="543"/>
      <c r="J8" s="163"/>
    </row>
    <row r="9" spans="1:16" ht="25.5">
      <c r="A9" s="287" t="s">
        <v>692</v>
      </c>
      <c r="B9" s="538" t="s">
        <v>327</v>
      </c>
      <c r="C9" s="143"/>
      <c r="D9" s="143"/>
      <c r="E9" s="331" t="s">
        <v>484</v>
      </c>
      <c r="F9" s="544" t="s">
        <v>485</v>
      </c>
      <c r="G9" s="544" t="s">
        <v>486</v>
      </c>
      <c r="H9" s="545"/>
      <c r="I9" s="545"/>
      <c r="J9" s="163"/>
    </row>
    <row r="10" spans="1:16">
      <c r="A10" s="287" t="s">
        <v>693</v>
      </c>
      <c r="B10" s="539" t="s">
        <v>554</v>
      </c>
      <c r="C10" s="143"/>
      <c r="D10" s="143"/>
      <c r="E10" s="331" t="s">
        <v>224</v>
      </c>
      <c r="F10" s="544" t="s">
        <v>487</v>
      </c>
      <c r="G10" s="544" t="s">
        <v>597</v>
      </c>
      <c r="H10" s="543"/>
      <c r="I10" s="543"/>
      <c r="J10" s="163"/>
      <c r="K10" s="295"/>
    </row>
    <row r="11" spans="1:16">
      <c r="A11" s="287" t="s">
        <v>694</v>
      </c>
      <c r="B11" s="540" t="s">
        <v>552</v>
      </c>
      <c r="C11" s="143"/>
      <c r="D11" s="143"/>
      <c r="E11" s="331" t="s">
        <v>488</v>
      </c>
      <c r="F11" s="544" t="s">
        <v>489</v>
      </c>
      <c r="G11" s="544" t="s">
        <v>490</v>
      </c>
      <c r="H11" s="545"/>
      <c r="I11" s="545"/>
      <c r="J11" s="163"/>
      <c r="K11" s="295"/>
    </row>
    <row r="12" spans="1:16" ht="13.5" thickBot="1">
      <c r="A12" s="303" t="s">
        <v>695</v>
      </c>
      <c r="B12" s="463" t="s">
        <v>491</v>
      </c>
      <c r="C12" s="294"/>
      <c r="D12" s="143"/>
      <c r="E12" s="331" t="s">
        <v>492</v>
      </c>
      <c r="F12" s="554" t="s">
        <v>493</v>
      </c>
      <c r="G12" s="554" t="s">
        <v>494</v>
      </c>
      <c r="H12" s="542"/>
      <c r="I12" s="542"/>
      <c r="J12" s="163"/>
      <c r="K12" s="295"/>
    </row>
    <row r="13" spans="1:16" ht="13.5" thickBot="1">
      <c r="A13" s="457" t="s">
        <v>495</v>
      </c>
      <c r="B13" s="541" t="s">
        <v>496</v>
      </c>
      <c r="C13" s="294"/>
      <c r="D13" s="143"/>
      <c r="E13" s="331" t="s">
        <v>497</v>
      </c>
      <c r="F13" s="554" t="s">
        <v>320</v>
      </c>
      <c r="G13" s="554" t="s">
        <v>498</v>
      </c>
      <c r="H13" s="546"/>
      <c r="I13" s="546"/>
      <c r="J13" s="163"/>
      <c r="K13" s="295"/>
    </row>
    <row r="14" spans="1:16" ht="13.5" thickBot="1">
      <c r="A14" s="464"/>
      <c r="B14" s="464"/>
      <c r="C14" s="294"/>
      <c r="D14" s="143"/>
      <c r="E14" s="331" t="s">
        <v>118</v>
      </c>
      <c r="F14" s="555" t="s">
        <v>946</v>
      </c>
      <c r="G14" s="555" t="s">
        <v>945</v>
      </c>
      <c r="H14" s="547"/>
      <c r="I14" s="547"/>
      <c r="J14" s="548"/>
    </row>
    <row r="15" spans="1:16">
      <c r="A15" s="464"/>
      <c r="B15" s="464"/>
      <c r="C15" s="294"/>
      <c r="D15" s="143"/>
      <c r="E15" s="331" t="s">
        <v>499</v>
      </c>
      <c r="F15" s="544" t="s">
        <v>553</v>
      </c>
      <c r="G15" s="544" t="s">
        <v>598</v>
      </c>
      <c r="H15" s="549">
        <v>0</v>
      </c>
      <c r="I15" s="549">
        <v>0</v>
      </c>
      <c r="J15" s="548"/>
    </row>
    <row r="16" spans="1:16">
      <c r="A16" s="465"/>
      <c r="B16" s="466"/>
      <c r="C16" s="294"/>
      <c r="D16" s="143"/>
      <c r="E16" s="331" t="s">
        <v>233</v>
      </c>
      <c r="F16" s="544" t="s">
        <v>783</v>
      </c>
      <c r="G16" s="544" t="s">
        <v>784</v>
      </c>
      <c r="H16" s="549">
        <v>0</v>
      </c>
      <c r="I16" s="549">
        <v>0</v>
      </c>
      <c r="J16" s="163"/>
      <c r="K16" s="145"/>
    </row>
    <row r="17" spans="1:16">
      <c r="A17" s="467"/>
      <c r="B17" s="467"/>
      <c r="C17" s="467"/>
      <c r="D17" s="143"/>
      <c r="E17" s="331" t="s">
        <v>234</v>
      </c>
      <c r="F17" s="544" t="s">
        <v>783</v>
      </c>
      <c r="G17" s="544" t="s">
        <v>785</v>
      </c>
      <c r="H17" s="549">
        <v>0</v>
      </c>
      <c r="I17" s="549">
        <v>0</v>
      </c>
      <c r="J17" s="550"/>
      <c r="K17" s="145"/>
    </row>
    <row r="18" spans="1:16" ht="6" customHeight="1" thickBot="1">
      <c r="A18" s="142"/>
      <c r="B18" s="142"/>
      <c r="C18" s="142"/>
      <c r="D18" s="142"/>
      <c r="E18" s="143"/>
      <c r="F18" s="143"/>
      <c r="G18" s="143"/>
      <c r="K18" s="145"/>
    </row>
    <row r="19" spans="1:16" s="164" customFormat="1" ht="14.25" thickTop="1" thickBot="1">
      <c r="A19" s="399" t="s">
        <v>696</v>
      </c>
      <c r="B19" s="398" t="s">
        <v>629</v>
      </c>
      <c r="C19" s="398"/>
      <c r="D19" s="398"/>
      <c r="E19" s="398"/>
      <c r="F19" s="398"/>
      <c r="G19" s="398"/>
      <c r="H19" s="398"/>
      <c r="I19" s="468"/>
      <c r="J19" s="163"/>
      <c r="K19" s="469"/>
      <c r="L19" s="163"/>
      <c r="M19" s="163"/>
      <c r="N19" s="163"/>
      <c r="O19" s="160"/>
      <c r="P19" s="160"/>
    </row>
    <row r="20" spans="1:16" ht="13.5" thickTop="1">
      <c r="A20" s="296"/>
      <c r="B20" s="146"/>
      <c r="C20" s="146"/>
      <c r="D20" s="146"/>
      <c r="E20" s="146"/>
      <c r="F20" s="146"/>
      <c r="G20" s="146"/>
      <c r="H20" s="146"/>
      <c r="I20" s="146"/>
      <c r="K20" s="145"/>
    </row>
    <row r="21" spans="1:16">
      <c r="A21" s="297" t="s">
        <v>500</v>
      </c>
      <c r="B21" s="639" t="s">
        <v>319</v>
      </c>
      <c r="C21" s="298" t="s">
        <v>1261</v>
      </c>
      <c r="D21" s="298" t="s">
        <v>1262</v>
      </c>
      <c r="E21" s="298" t="s">
        <v>1263</v>
      </c>
      <c r="F21" s="298" t="s">
        <v>1264</v>
      </c>
      <c r="G21" s="298"/>
      <c r="H21" s="298"/>
      <c r="I21" s="298"/>
      <c r="J21" s="295"/>
      <c r="K21" s="145"/>
    </row>
    <row r="22" spans="1:16" s="164" customFormat="1">
      <c r="A22" s="303" t="s">
        <v>501</v>
      </c>
      <c r="B22" s="461" t="s">
        <v>502</v>
      </c>
      <c r="C22" s="462" t="s">
        <v>1269</v>
      </c>
      <c r="D22" s="462" t="s">
        <v>1270</v>
      </c>
      <c r="E22" s="462" t="s">
        <v>1270</v>
      </c>
      <c r="F22" s="462" t="s">
        <v>1270</v>
      </c>
      <c r="G22" s="462"/>
      <c r="H22" s="462"/>
      <c r="I22" s="462"/>
      <c r="J22" s="163"/>
      <c r="K22" s="469"/>
      <c r="L22" s="163"/>
      <c r="M22" s="163"/>
      <c r="N22" s="163"/>
      <c r="O22" s="160"/>
      <c r="P22" s="160"/>
    </row>
    <row r="23" spans="1:16" s="164" customFormat="1">
      <c r="A23" s="303" t="s">
        <v>503</v>
      </c>
      <c r="B23" s="461" t="s">
        <v>504</v>
      </c>
      <c r="C23" s="462" t="s">
        <v>1271</v>
      </c>
      <c r="D23" s="462" t="s">
        <v>1272</v>
      </c>
      <c r="E23" s="462" t="s">
        <v>1272</v>
      </c>
      <c r="F23" s="462" t="s">
        <v>1272</v>
      </c>
      <c r="G23" s="462"/>
      <c r="H23" s="462"/>
      <c r="I23" s="462"/>
      <c r="J23" s="470"/>
      <c r="K23" s="469"/>
      <c r="L23" s="163"/>
      <c r="M23" s="163"/>
      <c r="N23" s="163"/>
      <c r="O23" s="160"/>
      <c r="P23" s="160"/>
    </row>
    <row r="24" spans="1:16" s="164" customFormat="1">
      <c r="A24" s="303" t="s">
        <v>966</v>
      </c>
      <c r="B24" s="540" t="s">
        <v>505</v>
      </c>
      <c r="C24" s="471"/>
      <c r="D24" s="471"/>
      <c r="E24" s="471"/>
      <c r="F24" s="471"/>
      <c r="G24" s="471"/>
      <c r="H24" s="471"/>
      <c r="I24" s="471"/>
      <c r="J24" s="163"/>
      <c r="K24" s="163"/>
      <c r="L24" s="163"/>
      <c r="M24" s="163"/>
      <c r="N24" s="163"/>
      <c r="O24" s="160"/>
      <c r="P24" s="160"/>
    </row>
    <row r="25" spans="1:16" s="164" customFormat="1">
      <c r="A25" s="303" t="s">
        <v>967</v>
      </c>
      <c r="B25" s="461" t="s">
        <v>506</v>
      </c>
      <c r="C25" s="472" t="s">
        <v>1431</v>
      </c>
      <c r="D25" s="472" t="s">
        <v>1432</v>
      </c>
      <c r="E25" s="472" t="s">
        <v>1433</v>
      </c>
      <c r="F25" s="472" t="e">
        <f>F24*B12</f>
        <v>#VALUE!</v>
      </c>
      <c r="G25" s="472"/>
      <c r="H25" s="472"/>
      <c r="I25" s="472"/>
      <c r="J25" s="163"/>
      <c r="K25" s="163"/>
      <c r="L25" s="163"/>
      <c r="M25" s="163"/>
      <c r="N25" s="163"/>
      <c r="O25" s="160"/>
      <c r="P25" s="160"/>
    </row>
    <row r="26" spans="1:16" s="164" customFormat="1">
      <c r="A26" s="303" t="s">
        <v>965</v>
      </c>
      <c r="B26" s="490" t="s">
        <v>968</v>
      </c>
      <c r="C26" s="473"/>
      <c r="D26" s="473"/>
      <c r="E26" s="473"/>
      <c r="F26" s="473"/>
      <c r="G26" s="473"/>
      <c r="H26" s="473"/>
      <c r="I26" s="473"/>
      <c r="J26" s="163"/>
      <c r="K26" s="163"/>
      <c r="L26" s="163"/>
      <c r="M26" s="163"/>
      <c r="N26" s="163"/>
      <c r="O26" s="160"/>
      <c r="P26" s="160"/>
    </row>
    <row r="27" spans="1:16" s="164" customFormat="1">
      <c r="A27" s="303" t="s">
        <v>507</v>
      </c>
      <c r="B27" s="551" t="s">
        <v>595</v>
      </c>
      <c r="C27" s="474"/>
      <c r="D27" s="474"/>
      <c r="E27" s="474"/>
      <c r="F27" s="474"/>
      <c r="G27" s="474"/>
      <c r="H27" s="474"/>
      <c r="I27" s="474"/>
      <c r="J27" s="161"/>
      <c r="K27" s="163"/>
      <c r="L27" s="163"/>
      <c r="M27" s="163"/>
      <c r="N27" s="163"/>
      <c r="O27" s="160"/>
      <c r="P27" s="160"/>
    </row>
    <row r="28" spans="1:16" s="164" customFormat="1">
      <c r="A28" s="303" t="s">
        <v>508</v>
      </c>
      <c r="B28" s="552" t="s">
        <v>939</v>
      </c>
      <c r="C28" s="442"/>
      <c r="D28" s="442"/>
      <c r="E28" s="442"/>
      <c r="F28" s="442"/>
      <c r="G28" s="442"/>
      <c r="H28" s="442"/>
      <c r="I28" s="442"/>
      <c r="J28" s="442"/>
      <c r="K28" s="163"/>
      <c r="L28" s="163"/>
      <c r="M28" s="163"/>
      <c r="N28" s="163"/>
      <c r="O28" s="160"/>
      <c r="P28" s="160"/>
    </row>
    <row r="29" spans="1:16" s="515" customFormat="1">
      <c r="A29" s="511" t="s">
        <v>959</v>
      </c>
      <c r="B29" s="520" t="s">
        <v>1255</v>
      </c>
      <c r="C29" s="621" t="s">
        <v>1265</v>
      </c>
      <c r="D29" s="621" t="s">
        <v>1266</v>
      </c>
      <c r="E29" s="621" t="s">
        <v>1267</v>
      </c>
      <c r="F29" s="621" t="s">
        <v>1268</v>
      </c>
      <c r="G29" s="521"/>
      <c r="H29" s="512"/>
      <c r="I29" s="512"/>
      <c r="J29" s="513"/>
      <c r="K29" s="514"/>
      <c r="L29" s="514"/>
      <c r="M29" s="514"/>
      <c r="N29" s="514"/>
      <c r="O29" s="514"/>
      <c r="P29" s="514"/>
    </row>
    <row r="30" spans="1:16">
      <c r="A30" s="149"/>
      <c r="B30" s="149"/>
      <c r="C30" s="149"/>
      <c r="D30" s="149"/>
      <c r="E30" s="149"/>
      <c r="F30" s="149"/>
      <c r="G30" s="149"/>
      <c r="H30" s="149"/>
      <c r="I30" s="149"/>
    </row>
    <row r="31" spans="1:16">
      <c r="A31" s="299" t="s">
        <v>590</v>
      </c>
      <c r="B31" s="413" t="s">
        <v>585</v>
      </c>
      <c r="C31" s="150"/>
      <c r="D31" s="150"/>
      <c r="E31" s="150"/>
      <c r="F31" s="150"/>
      <c r="G31" s="150"/>
      <c r="H31" s="150"/>
      <c r="I31" s="150"/>
      <c r="J31" s="151"/>
    </row>
    <row r="32" spans="1:16">
      <c r="A32" s="300"/>
      <c r="B32" s="150"/>
      <c r="C32" s="150"/>
      <c r="D32" s="150"/>
      <c r="E32" s="150"/>
      <c r="F32" s="150"/>
      <c r="G32" s="150"/>
      <c r="H32" s="150"/>
      <c r="I32" s="150"/>
      <c r="J32" s="151"/>
    </row>
    <row r="33" spans="1:27">
      <c r="A33" s="301"/>
      <c r="B33" s="150"/>
      <c r="C33" s="150"/>
      <c r="D33" s="150"/>
      <c r="E33" s="150"/>
      <c r="F33" s="150"/>
      <c r="G33" s="150"/>
      <c r="H33" s="150"/>
      <c r="I33" s="150"/>
      <c r="J33" s="151"/>
    </row>
    <row r="34" spans="1:27">
      <c r="A34" s="287" t="s">
        <v>509</v>
      </c>
      <c r="B34" s="148"/>
      <c r="C34" s="148"/>
      <c r="D34" s="148"/>
      <c r="E34" s="148"/>
      <c r="F34" s="148"/>
      <c r="G34" s="148"/>
      <c r="H34" s="148"/>
      <c r="I34" s="148"/>
      <c r="J34" s="152"/>
    </row>
    <row r="35" spans="1:27" s="164" customFormat="1">
      <c r="A35" s="516" t="s">
        <v>510</v>
      </c>
      <c r="B35" s="520" t="s">
        <v>596</v>
      </c>
      <c r="C35" s="517"/>
      <c r="D35" s="517"/>
      <c r="E35" s="517"/>
      <c r="F35" s="517"/>
      <c r="G35" s="517"/>
      <c r="H35" s="517"/>
      <c r="I35" s="517"/>
      <c r="J35" s="518"/>
      <c r="K35" s="160"/>
      <c r="L35" s="160"/>
      <c r="M35" s="160"/>
      <c r="N35" s="160"/>
      <c r="O35" s="160"/>
      <c r="P35" s="160"/>
    </row>
    <row r="36" spans="1:27">
      <c r="A36" s="287"/>
      <c r="B36" s="287"/>
      <c r="C36" s="287"/>
      <c r="D36" s="287"/>
      <c r="E36" s="287"/>
      <c r="F36" s="287"/>
      <c r="G36" s="287"/>
      <c r="H36" s="287"/>
      <c r="I36" s="287"/>
      <c r="J36" s="287"/>
      <c r="K36" s="287"/>
      <c r="L36" s="287"/>
      <c r="M36" s="287"/>
      <c r="N36" s="287"/>
      <c r="O36" s="287"/>
      <c r="P36" s="287"/>
      <c r="Q36" s="287"/>
      <c r="R36" s="287"/>
      <c r="S36" s="287"/>
      <c r="T36" s="287"/>
      <c r="U36" s="287"/>
      <c r="V36" s="287"/>
    </row>
    <row r="37" spans="1:27">
      <c r="A37" s="287" t="s">
        <v>238</v>
      </c>
      <c r="B37" s="158" t="s">
        <v>511</v>
      </c>
      <c r="C37" s="158" t="s">
        <v>1256</v>
      </c>
      <c r="D37" s="158" t="s">
        <v>1257</v>
      </c>
      <c r="E37" s="158" t="s">
        <v>1258</v>
      </c>
      <c r="F37" s="158" t="s">
        <v>1259</v>
      </c>
      <c r="G37" s="158"/>
      <c r="H37" s="158"/>
      <c r="I37" s="158"/>
      <c r="J37" s="287"/>
      <c r="K37" s="287"/>
      <c r="L37" s="287"/>
      <c r="M37" s="287"/>
      <c r="N37" s="287"/>
      <c r="O37" s="287"/>
      <c r="P37" s="287"/>
      <c r="Q37" s="287"/>
      <c r="R37" s="287"/>
      <c r="S37" s="287"/>
      <c r="T37" s="287"/>
      <c r="AA37" s="99" t="e">
        <f>IF(B21=0,0,SUM(N37+O37+P37+Q37)*(1+R37)+B29*R37)</f>
        <v>#VALUE!</v>
      </c>
    </row>
    <row r="38" spans="1:27">
      <c r="A38" s="287" t="s">
        <v>883</v>
      </c>
      <c r="B38" s="475" t="s">
        <v>512</v>
      </c>
      <c r="C38" s="158" t="s">
        <v>1277</v>
      </c>
      <c r="D38" s="158" t="s">
        <v>1278</v>
      </c>
      <c r="E38" s="158" t="s">
        <v>1279</v>
      </c>
      <c r="F38" s="158" t="s">
        <v>1280</v>
      </c>
      <c r="G38" s="158"/>
      <c r="H38" s="158"/>
      <c r="I38" s="158"/>
      <c r="J38" s="287"/>
      <c r="K38" s="287"/>
      <c r="L38" s="287"/>
      <c r="M38" s="287"/>
      <c r="N38" s="287"/>
      <c r="O38" s="287"/>
      <c r="P38" s="287"/>
      <c r="Q38" s="287"/>
      <c r="R38" s="287"/>
      <c r="S38" s="287"/>
      <c r="T38" s="287"/>
      <c r="AA38" s="99" t="e">
        <f>IF(B21=0,0,SUM(N38+O38+P38+Q38)*(1+R38)+B29*R38)</f>
        <v>#VALUE!</v>
      </c>
    </row>
    <row r="39" spans="1:27" s="97" customFormat="1">
      <c r="A39" s="287" t="s">
        <v>884</v>
      </c>
      <c r="B39" s="475" t="s">
        <v>555</v>
      </c>
      <c r="C39" s="475" t="s">
        <v>555</v>
      </c>
      <c r="D39" s="475" t="s">
        <v>555</v>
      </c>
      <c r="E39" s="475" t="s">
        <v>555</v>
      </c>
      <c r="F39" s="475" t="s">
        <v>555</v>
      </c>
      <c r="G39" s="158"/>
      <c r="H39" s="158"/>
      <c r="I39" s="158"/>
      <c r="J39" s="287"/>
      <c r="K39" s="287"/>
      <c r="L39" s="287"/>
      <c r="M39" s="287"/>
      <c r="N39" s="287"/>
      <c r="O39" s="287"/>
      <c r="P39" s="287"/>
      <c r="Q39" s="287"/>
      <c r="R39" s="287"/>
      <c r="S39" s="287"/>
      <c r="T39" s="287"/>
      <c r="AA39" s="97" t="e">
        <f>IF(B21=0,0,SUM(N39+O39+P39+Q39)*(1+R39)+B29*R39)</f>
        <v>#VALUE!</v>
      </c>
    </row>
    <row r="40" spans="1:27" s="97" customFormat="1">
      <c r="A40" s="287" t="s">
        <v>239</v>
      </c>
      <c r="B40" s="475" t="s">
        <v>513</v>
      </c>
      <c r="C40" s="475" t="s">
        <v>513</v>
      </c>
      <c r="D40" s="475" t="s">
        <v>513</v>
      </c>
      <c r="E40" s="475" t="s">
        <v>513</v>
      </c>
      <c r="F40" s="475" t="s">
        <v>513</v>
      </c>
      <c r="G40" s="158"/>
      <c r="H40" s="158"/>
      <c r="I40" s="158"/>
      <c r="J40" s="287"/>
      <c r="K40" s="287"/>
      <c r="L40" s="287"/>
      <c r="M40" s="287"/>
      <c r="N40" s="287"/>
      <c r="O40" s="287"/>
      <c r="P40" s="287"/>
      <c r="Q40" s="287"/>
      <c r="R40" s="287"/>
      <c r="S40" s="287"/>
      <c r="T40" s="287"/>
      <c r="AA40" s="97" t="e">
        <f>IF(B21=0,0,SUM(N40+O40+P40+Q40)*(1+R40)+B29*R40)</f>
        <v>#VALUE!</v>
      </c>
    </row>
    <row r="41" spans="1:27" s="97" customFormat="1">
      <c r="A41" s="287" t="s">
        <v>1254</v>
      </c>
      <c r="B41" s="475" t="s">
        <v>1285</v>
      </c>
      <c r="C41" s="475" t="s">
        <v>1285</v>
      </c>
      <c r="D41" s="475" t="s">
        <v>1285</v>
      </c>
      <c r="E41" s="475" t="s">
        <v>1285</v>
      </c>
      <c r="F41" s="475" t="s">
        <v>1285</v>
      </c>
      <c r="G41" s="158"/>
      <c r="H41" s="158"/>
      <c r="I41" s="158"/>
      <c r="J41" s="287"/>
      <c r="K41" s="287"/>
      <c r="L41" s="287"/>
      <c r="M41" s="287"/>
      <c r="N41" s="287"/>
      <c r="O41" s="287"/>
      <c r="P41" s="287"/>
      <c r="Q41" s="287"/>
      <c r="R41" s="287"/>
      <c r="S41" s="287"/>
      <c r="T41" s="287"/>
    </row>
    <row r="42" spans="1:27">
      <c r="A42" s="287" t="s">
        <v>317</v>
      </c>
      <c r="B42" s="475" t="s">
        <v>1260</v>
      </c>
      <c r="C42" s="158" t="s">
        <v>1273</v>
      </c>
      <c r="D42" s="158" t="s">
        <v>1274</v>
      </c>
      <c r="E42" s="158" t="s">
        <v>1275</v>
      </c>
      <c r="F42" s="158" t="s">
        <v>1276</v>
      </c>
      <c r="G42" s="158"/>
      <c r="H42" s="158"/>
      <c r="I42" s="158"/>
      <c r="J42" s="287"/>
      <c r="K42" s="287"/>
      <c r="L42" s="287"/>
      <c r="M42" s="287"/>
      <c r="N42" s="287"/>
      <c r="O42" s="287"/>
      <c r="P42" s="287"/>
      <c r="Q42" s="287"/>
      <c r="R42" s="287"/>
      <c r="S42" s="287"/>
      <c r="T42" s="287"/>
      <c r="AA42" s="99" t="e">
        <f>IF(B21=0,0,SUM(N42+O42+P42+Q42)*(1+R42)+B29*R42)</f>
        <v>#VALUE!</v>
      </c>
    </row>
    <row r="43" spans="1:27">
      <c r="A43" s="287" t="s">
        <v>241</v>
      </c>
      <c r="B43" s="476" t="s">
        <v>948</v>
      </c>
      <c r="C43" s="148"/>
      <c r="D43" s="148"/>
      <c r="E43" s="148"/>
      <c r="F43" s="148"/>
      <c r="G43" s="148"/>
      <c r="H43" s="148"/>
      <c r="I43" s="148"/>
      <c r="J43" s="156"/>
      <c r="L43" s="157"/>
      <c r="M43" s="157"/>
      <c r="N43" s="157"/>
      <c r="O43" s="99"/>
      <c r="P43" s="99"/>
    </row>
    <row r="44" spans="1:27" s="164" customFormat="1">
      <c r="A44" s="516" t="s">
        <v>816</v>
      </c>
      <c r="B44" s="622" t="s">
        <v>1286</v>
      </c>
      <c r="C44" s="622" t="s">
        <v>1287</v>
      </c>
      <c r="D44" s="622" t="s">
        <v>1288</v>
      </c>
      <c r="E44" s="622" t="s">
        <v>1289</v>
      </c>
      <c r="F44" s="622" t="s">
        <v>1290</v>
      </c>
      <c r="G44" s="622"/>
      <c r="H44" s="517"/>
      <c r="I44" s="517"/>
      <c r="J44" s="519"/>
      <c r="K44" s="160"/>
    </row>
    <row r="45" spans="1:27">
      <c r="A45" s="287"/>
      <c r="B45" s="158"/>
      <c r="C45" s="158"/>
      <c r="D45" s="158"/>
      <c r="E45" s="158"/>
      <c r="F45" s="158"/>
      <c r="G45" s="158"/>
      <c r="H45" s="158"/>
      <c r="I45" s="158"/>
      <c r="J45" s="151"/>
    </row>
    <row r="46" spans="1:27">
      <c r="A46" s="302" t="s">
        <v>1088</v>
      </c>
      <c r="B46" s="154" t="s">
        <v>586</v>
      </c>
      <c r="C46" s="150"/>
      <c r="D46" s="150"/>
      <c r="E46" s="150"/>
      <c r="F46" s="150"/>
      <c r="G46" s="150"/>
      <c r="H46" s="150"/>
      <c r="I46" s="150"/>
      <c r="J46" s="151"/>
    </row>
    <row r="47" spans="1:27">
      <c r="A47" s="287" t="s">
        <v>509</v>
      </c>
      <c r="B47" s="175" t="s">
        <v>947</v>
      </c>
      <c r="C47" s="148"/>
      <c r="D47" s="148"/>
      <c r="E47" s="148"/>
      <c r="F47" s="148"/>
      <c r="G47" s="148"/>
      <c r="H47" s="148"/>
      <c r="I47" s="148"/>
      <c r="J47" s="156"/>
    </row>
    <row r="48" spans="1:27" s="164" customFormat="1">
      <c r="A48" s="516" t="s">
        <v>1296</v>
      </c>
      <c r="B48" s="517" t="s">
        <v>1295</v>
      </c>
      <c r="C48" s="517" t="s">
        <v>1291</v>
      </c>
      <c r="D48" s="517" t="s">
        <v>1292</v>
      </c>
      <c r="E48" s="517" t="s">
        <v>1293</v>
      </c>
      <c r="F48" s="517" t="s">
        <v>1294</v>
      </c>
      <c r="G48" s="622"/>
      <c r="H48" s="517"/>
      <c r="I48" s="517"/>
      <c r="J48" s="519"/>
      <c r="K48" s="160"/>
      <c r="L48" s="160"/>
      <c r="M48" s="160"/>
      <c r="N48" s="160"/>
      <c r="O48" s="160"/>
      <c r="P48" s="160"/>
    </row>
    <row r="49" spans="1:16">
      <c r="A49" s="287"/>
      <c r="B49" s="153" t="e">
        <v>#DIV/0!</v>
      </c>
      <c r="C49" s="153" t="e">
        <v>#DIV/0!</v>
      </c>
      <c r="D49" s="153" t="e">
        <v>#DIV/0!</v>
      </c>
      <c r="E49" s="153" t="e">
        <v>#DIV/0!</v>
      </c>
      <c r="F49" s="153" t="e">
        <v>#DIV/0!</v>
      </c>
      <c r="G49" s="153"/>
      <c r="H49" s="153"/>
      <c r="I49" s="153"/>
      <c r="J49" s="159"/>
      <c r="K49" s="157"/>
    </row>
    <row r="50" spans="1:16">
      <c r="A50" s="287" t="s">
        <v>238</v>
      </c>
      <c r="B50" s="158" t="s">
        <v>599</v>
      </c>
      <c r="C50" s="158" t="s">
        <v>1281</v>
      </c>
      <c r="D50" s="287" t="s">
        <v>1282</v>
      </c>
      <c r="E50" s="287" t="s">
        <v>1283</v>
      </c>
      <c r="F50" s="287" t="s">
        <v>1284</v>
      </c>
      <c r="G50" s="154"/>
      <c r="H50" s="154"/>
      <c r="I50" s="154"/>
      <c r="J50" s="159"/>
      <c r="K50" s="157"/>
    </row>
    <row r="51" spans="1:16">
      <c r="A51" s="287" t="s">
        <v>883</v>
      </c>
      <c r="B51" s="158" t="s">
        <v>600</v>
      </c>
      <c r="C51" s="437"/>
      <c r="D51" s="437"/>
      <c r="E51" s="437"/>
      <c r="F51" s="437"/>
      <c r="G51" s="437"/>
      <c r="H51" s="437"/>
      <c r="I51" s="437"/>
      <c r="J51" s="438"/>
      <c r="K51" s="157"/>
      <c r="L51" s="157"/>
    </row>
    <row r="52" spans="1:16" s="97" customFormat="1">
      <c r="A52" s="287" t="s">
        <v>936</v>
      </c>
      <c r="B52" s="158" t="s">
        <v>601</v>
      </c>
      <c r="C52" s="439"/>
      <c r="D52" s="439"/>
      <c r="E52" s="439"/>
      <c r="F52" s="439"/>
      <c r="G52" s="439"/>
      <c r="H52" s="439"/>
      <c r="I52" s="439"/>
      <c r="J52" s="440"/>
      <c r="K52" s="95"/>
      <c r="L52" s="96"/>
      <c r="M52" s="96"/>
      <c r="N52" s="96"/>
      <c r="O52" s="96"/>
      <c r="P52" s="96"/>
    </row>
    <row r="53" spans="1:16" s="97" customFormat="1">
      <c r="A53" s="287" t="s">
        <v>885</v>
      </c>
      <c r="B53" s="158" t="s">
        <v>592</v>
      </c>
      <c r="C53" s="439"/>
      <c r="D53" s="439"/>
      <c r="E53" s="439"/>
      <c r="F53" s="439"/>
      <c r="G53" s="439"/>
      <c r="H53" s="439"/>
      <c r="I53" s="439"/>
      <c r="J53" s="440"/>
      <c r="K53" s="95"/>
      <c r="L53" s="96"/>
      <c r="M53" s="96"/>
      <c r="N53" s="96"/>
      <c r="O53" s="96"/>
      <c r="P53" s="96"/>
    </row>
    <row r="54" spans="1:16">
      <c r="A54" s="287" t="s">
        <v>317</v>
      </c>
      <c r="B54" s="158" t="s">
        <v>593</v>
      </c>
      <c r="C54" s="442"/>
      <c r="D54" s="442"/>
      <c r="E54" s="442"/>
      <c r="F54" s="442"/>
      <c r="G54" s="442"/>
      <c r="H54" s="442"/>
      <c r="I54" s="442"/>
      <c r="J54" s="441"/>
      <c r="K54" s="157"/>
      <c r="L54" s="157"/>
    </row>
    <row r="55" spans="1:16">
      <c r="A55" s="144" t="s">
        <v>1254</v>
      </c>
      <c r="B55" s="158" t="s">
        <v>1253</v>
      </c>
      <c r="C55" s="150"/>
      <c r="D55" s="150"/>
      <c r="E55" s="150"/>
      <c r="F55" s="150"/>
      <c r="G55" s="150"/>
      <c r="H55" s="150"/>
      <c r="I55" s="150"/>
      <c r="J55" s="151"/>
      <c r="K55" s="157"/>
      <c r="L55" s="157"/>
    </row>
    <row r="56" spans="1:16">
      <c r="A56" s="287" t="s">
        <v>241</v>
      </c>
      <c r="B56" s="158" t="s">
        <v>594</v>
      </c>
      <c r="C56" s="148"/>
      <c r="D56" s="148"/>
      <c r="E56" s="148"/>
      <c r="F56" s="148"/>
      <c r="G56" s="148"/>
      <c r="H56" s="148"/>
      <c r="I56" s="148"/>
      <c r="K56" s="157"/>
      <c r="L56" s="157"/>
    </row>
    <row r="57" spans="1:16" s="164" customFormat="1">
      <c r="A57" s="516" t="s">
        <v>817</v>
      </c>
      <c r="B57" s="517" t="s">
        <v>1297</v>
      </c>
      <c r="C57" s="517" t="s">
        <v>1087</v>
      </c>
      <c r="D57" s="517"/>
      <c r="E57" s="517"/>
      <c r="F57" s="517"/>
      <c r="G57" s="517"/>
      <c r="H57" s="517"/>
      <c r="I57" s="517"/>
      <c r="J57" s="519"/>
      <c r="M57" s="160"/>
      <c r="N57" s="160"/>
      <c r="O57" s="160"/>
      <c r="P57" s="160"/>
    </row>
    <row r="58" spans="1:16" s="164" customFormat="1">
      <c r="C58" s="160"/>
      <c r="D58" s="160"/>
      <c r="E58" s="160"/>
      <c r="F58" s="160"/>
      <c r="G58" s="160"/>
      <c r="H58" s="160"/>
      <c r="I58" s="160"/>
      <c r="J58" s="161"/>
      <c r="K58" s="162"/>
      <c r="L58" s="162"/>
      <c r="M58" s="163"/>
      <c r="N58" s="163"/>
      <c r="O58" s="160"/>
      <c r="P58" s="160"/>
    </row>
    <row r="59" spans="1:16">
      <c r="A59" s="160" t="s">
        <v>1298</v>
      </c>
      <c r="B59" s="158" t="s">
        <v>787</v>
      </c>
      <c r="C59" s="165"/>
      <c r="D59" s="165"/>
      <c r="E59" s="165"/>
      <c r="F59" s="165"/>
      <c r="G59" s="165"/>
      <c r="H59" s="165"/>
      <c r="I59" s="165"/>
      <c r="J59" s="147"/>
      <c r="K59" s="157"/>
      <c r="L59" s="98"/>
    </row>
    <row r="60" spans="1:16">
      <c r="A60" s="160" t="s">
        <v>1299</v>
      </c>
      <c r="B60" s="158" t="s">
        <v>788</v>
      </c>
      <c r="C60" s="165"/>
      <c r="D60" s="165"/>
      <c r="E60" s="165"/>
      <c r="F60" s="165"/>
      <c r="G60" s="165"/>
      <c r="H60" s="165"/>
      <c r="I60" s="165"/>
      <c r="J60" s="147"/>
      <c r="K60" s="157"/>
      <c r="L60" s="98"/>
    </row>
    <row r="61" spans="1:16">
      <c r="A61" s="160" t="s">
        <v>1300</v>
      </c>
      <c r="B61" s="158" t="s">
        <v>789</v>
      </c>
      <c r="C61" s="165"/>
      <c r="D61" s="165"/>
      <c r="E61" s="165"/>
      <c r="F61" s="165"/>
      <c r="G61" s="165"/>
      <c r="H61" s="165"/>
      <c r="I61" s="165"/>
      <c r="J61" s="147"/>
      <c r="K61" s="157"/>
      <c r="L61" s="98"/>
    </row>
    <row r="62" spans="1:16">
      <c r="A62" s="160" t="s">
        <v>1301</v>
      </c>
      <c r="B62" s="158" t="s">
        <v>790</v>
      </c>
      <c r="C62" s="165"/>
      <c r="D62" s="165"/>
      <c r="E62" s="165"/>
      <c r="F62" s="165"/>
      <c r="G62" s="165"/>
      <c r="H62" s="165"/>
      <c r="I62" s="165"/>
      <c r="J62" s="151"/>
      <c r="K62" s="157"/>
      <c r="L62" s="98"/>
    </row>
    <row r="63" spans="1:16">
      <c r="A63" s="287" t="s">
        <v>241</v>
      </c>
      <c r="B63" s="148"/>
      <c r="C63" s="148"/>
      <c r="D63" s="148"/>
      <c r="E63" s="148"/>
      <c r="F63" s="148"/>
      <c r="G63" s="148"/>
      <c r="H63" s="148"/>
      <c r="I63" s="148"/>
      <c r="J63" s="147"/>
      <c r="K63" s="157"/>
      <c r="L63" s="98"/>
    </row>
    <row r="64" spans="1:16" s="164" customFormat="1">
      <c r="A64" s="516" t="s">
        <v>514</v>
      </c>
      <c r="B64" s="517" t="s">
        <v>1362</v>
      </c>
      <c r="C64" s="517" t="s">
        <v>1363</v>
      </c>
      <c r="D64" s="517" t="s">
        <v>1364</v>
      </c>
      <c r="E64" s="517" t="s">
        <v>1393</v>
      </c>
      <c r="F64" s="517" t="s">
        <v>1365</v>
      </c>
      <c r="G64" s="517" t="s">
        <v>1366</v>
      </c>
      <c r="H64" s="517" t="s">
        <v>1394</v>
      </c>
      <c r="I64" s="517" t="s">
        <v>1395</v>
      </c>
      <c r="J64" s="160"/>
      <c r="L64" s="160"/>
      <c r="M64" s="160"/>
      <c r="N64" s="160"/>
      <c r="O64" s="160"/>
      <c r="P64" s="160"/>
    </row>
    <row r="65" spans="1:16" ht="13.5" thickBot="1">
      <c r="A65" s="99"/>
      <c r="B65" s="99"/>
      <c r="C65" s="99"/>
      <c r="D65" s="99"/>
      <c r="E65" s="99"/>
      <c r="F65" s="99"/>
      <c r="G65" s="99"/>
      <c r="H65" s="99"/>
      <c r="I65" s="99"/>
      <c r="J65" s="157"/>
      <c r="K65" s="157"/>
      <c r="L65" s="98"/>
    </row>
    <row r="66" spans="1:16" s="529" customFormat="1" ht="13.5" thickBot="1">
      <c r="A66" s="526" t="s">
        <v>515</v>
      </c>
      <c r="B66" s="527" t="s">
        <v>516</v>
      </c>
      <c r="C66" s="527" t="s">
        <v>517</v>
      </c>
      <c r="D66" s="527" t="s">
        <v>518</v>
      </c>
      <c r="E66" s="527" t="s">
        <v>519</v>
      </c>
      <c r="F66" s="527" t="s">
        <v>520</v>
      </c>
      <c r="G66" s="527" t="s">
        <v>521</v>
      </c>
      <c r="H66" s="527" t="s">
        <v>522</v>
      </c>
      <c r="I66" s="527" t="s">
        <v>249</v>
      </c>
      <c r="J66" s="523" t="s">
        <v>523</v>
      </c>
      <c r="K66" s="523" t="s">
        <v>524</v>
      </c>
      <c r="L66" s="524"/>
      <c r="M66" s="525"/>
      <c r="N66" s="528"/>
      <c r="O66" s="528"/>
      <c r="P66" s="528"/>
    </row>
    <row r="67" spans="1:16" ht="13.7" customHeight="1">
      <c r="A67" s="303" t="s">
        <v>786</v>
      </c>
      <c r="B67" s="158" t="s">
        <v>791</v>
      </c>
      <c r="C67" s="158" t="s">
        <v>1302</v>
      </c>
      <c r="D67" s="158" t="s">
        <v>1310</v>
      </c>
      <c r="E67" s="158" t="s">
        <v>792</v>
      </c>
      <c r="F67" s="158" t="s">
        <v>793</v>
      </c>
      <c r="G67" s="476" t="s">
        <v>1011</v>
      </c>
      <c r="H67" s="534" t="s">
        <v>1319</v>
      </c>
      <c r="I67" s="535" t="s">
        <v>1318</v>
      </c>
      <c r="J67" s="171" t="s">
        <v>1327</v>
      </c>
      <c r="K67" s="171" t="s">
        <v>1335</v>
      </c>
      <c r="L67" s="171" t="s">
        <v>1344</v>
      </c>
      <c r="M67" s="171"/>
      <c r="O67" s="96"/>
      <c r="P67" s="96"/>
    </row>
    <row r="68" spans="1:16" ht="13.7" customHeight="1">
      <c r="A68" s="303" t="s">
        <v>1020</v>
      </c>
      <c r="B68" s="158" t="s">
        <v>794</v>
      </c>
      <c r="C68" s="158" t="s">
        <v>1303</v>
      </c>
      <c r="D68" s="158" t="s">
        <v>1311</v>
      </c>
      <c r="E68" s="158" t="s">
        <v>796</v>
      </c>
      <c r="F68" s="158" t="s">
        <v>798</v>
      </c>
      <c r="G68" s="476" t="s">
        <v>1012</v>
      </c>
      <c r="H68" s="534" t="s">
        <v>1320</v>
      </c>
      <c r="I68" s="536" t="s">
        <v>1089</v>
      </c>
      <c r="J68" s="171" t="s">
        <v>1328</v>
      </c>
      <c r="K68" s="171" t="s">
        <v>1336</v>
      </c>
      <c r="L68" s="171" t="s">
        <v>1345</v>
      </c>
      <c r="M68" s="171" t="s">
        <v>1353</v>
      </c>
      <c r="O68" s="96"/>
      <c r="P68" s="96"/>
    </row>
    <row r="69" spans="1:16" ht="13.7" customHeight="1">
      <c r="A69" s="303" t="s">
        <v>1021</v>
      </c>
      <c r="B69" s="158" t="s">
        <v>795</v>
      </c>
      <c r="C69" s="158" t="s">
        <v>1304</v>
      </c>
      <c r="D69" s="158" t="s">
        <v>1312</v>
      </c>
      <c r="E69" s="158" t="s">
        <v>797</v>
      </c>
      <c r="F69" s="158" t="s">
        <v>799</v>
      </c>
      <c r="G69" s="476" t="s">
        <v>1013</v>
      </c>
      <c r="H69" s="534" t="s">
        <v>1321</v>
      </c>
      <c r="I69" s="536" t="s">
        <v>1090</v>
      </c>
      <c r="J69" s="171" t="s">
        <v>1329</v>
      </c>
      <c r="K69" s="171" t="s">
        <v>1337</v>
      </c>
      <c r="L69" s="171" t="s">
        <v>1346</v>
      </c>
      <c r="M69" s="171" t="s">
        <v>1354</v>
      </c>
      <c r="O69" s="96"/>
      <c r="P69" s="96"/>
    </row>
    <row r="70" spans="1:16" ht="13.7" customHeight="1">
      <c r="A70" s="303" t="s">
        <v>1022</v>
      </c>
      <c r="B70" s="158" t="s">
        <v>800</v>
      </c>
      <c r="C70" s="158" t="s">
        <v>1305</v>
      </c>
      <c r="D70" s="158" t="s">
        <v>1313</v>
      </c>
      <c r="E70" s="158" t="s">
        <v>805</v>
      </c>
      <c r="F70" s="158" t="s">
        <v>810</v>
      </c>
      <c r="G70" s="476" t="s">
        <v>1014</v>
      </c>
      <c r="H70" s="534" t="s">
        <v>1322</v>
      </c>
      <c r="I70" s="536" t="s">
        <v>1091</v>
      </c>
      <c r="J70" s="171" t="s">
        <v>1330</v>
      </c>
      <c r="K70" s="171" t="s">
        <v>1338</v>
      </c>
      <c r="L70" s="171" t="s">
        <v>1347</v>
      </c>
      <c r="M70" s="171" t="s">
        <v>1355</v>
      </c>
      <c r="O70" s="96"/>
      <c r="P70" s="96"/>
    </row>
    <row r="71" spans="1:16" ht="13.7" customHeight="1">
      <c r="A71" s="303" t="s">
        <v>1023</v>
      </c>
      <c r="B71" s="158" t="s">
        <v>801</v>
      </c>
      <c r="C71" s="158" t="s">
        <v>1306</v>
      </c>
      <c r="D71" s="158" t="s">
        <v>1314</v>
      </c>
      <c r="E71" s="158" t="s">
        <v>806</v>
      </c>
      <c r="F71" s="158" t="s">
        <v>811</v>
      </c>
      <c r="G71" s="476" t="s">
        <v>1015</v>
      </c>
      <c r="H71" s="534" t="s">
        <v>1323</v>
      </c>
      <c r="I71" s="536" t="s">
        <v>1092</v>
      </c>
      <c r="J71" s="171" t="s">
        <v>1331</v>
      </c>
      <c r="K71" s="171" t="s">
        <v>1339</v>
      </c>
      <c r="L71" s="171" t="s">
        <v>1348</v>
      </c>
      <c r="M71" s="171" t="s">
        <v>1356</v>
      </c>
      <c r="O71" s="96"/>
      <c r="P71" s="96"/>
    </row>
    <row r="72" spans="1:16" ht="13.7" customHeight="1">
      <c r="A72" s="303" t="s">
        <v>1024</v>
      </c>
      <c r="B72" s="158" t="s">
        <v>802</v>
      </c>
      <c r="C72" s="158" t="s">
        <v>1307</v>
      </c>
      <c r="D72" s="158" t="s">
        <v>1315</v>
      </c>
      <c r="E72" s="158" t="s">
        <v>807</v>
      </c>
      <c r="F72" s="158" t="s">
        <v>812</v>
      </c>
      <c r="G72" s="476" t="s">
        <v>1016</v>
      </c>
      <c r="H72" s="534" t="s">
        <v>1324</v>
      </c>
      <c r="I72" s="536" t="s">
        <v>1093</v>
      </c>
      <c r="J72" s="171" t="s">
        <v>1332</v>
      </c>
      <c r="K72" s="171" t="s">
        <v>1340</v>
      </c>
      <c r="L72" s="171" t="s">
        <v>1349</v>
      </c>
      <c r="M72" s="171" t="s">
        <v>1357</v>
      </c>
      <c r="O72" s="96"/>
      <c r="P72" s="96"/>
    </row>
    <row r="73" spans="1:16" ht="13.7" customHeight="1">
      <c r="A73" s="303" t="s">
        <v>1025</v>
      </c>
      <c r="B73" s="158" t="s">
        <v>803</v>
      </c>
      <c r="C73" s="158" t="s">
        <v>1308</v>
      </c>
      <c r="D73" s="158" t="s">
        <v>1316</v>
      </c>
      <c r="E73" s="158" t="s">
        <v>808</v>
      </c>
      <c r="F73" s="158" t="s">
        <v>813</v>
      </c>
      <c r="G73" s="476" t="s">
        <v>1017</v>
      </c>
      <c r="H73" s="534" t="s">
        <v>1325</v>
      </c>
      <c r="I73" s="536" t="s">
        <v>1094</v>
      </c>
      <c r="J73" s="171" t="s">
        <v>1333</v>
      </c>
      <c r="K73" s="171" t="s">
        <v>1341</v>
      </c>
      <c r="L73" s="171" t="s">
        <v>1350</v>
      </c>
      <c r="M73" s="171" t="s">
        <v>1358</v>
      </c>
      <c r="O73" s="96"/>
      <c r="P73" s="96"/>
    </row>
    <row r="74" spans="1:16" ht="13.7" customHeight="1">
      <c r="A74" s="303" t="s">
        <v>1026</v>
      </c>
      <c r="B74" s="158" t="s">
        <v>804</v>
      </c>
      <c r="C74" s="158" t="s">
        <v>1309</v>
      </c>
      <c r="D74" s="158" t="s">
        <v>1317</v>
      </c>
      <c r="E74" s="158" t="s">
        <v>809</v>
      </c>
      <c r="F74" s="158" t="s">
        <v>814</v>
      </c>
      <c r="G74" s="476" t="s">
        <v>1018</v>
      </c>
      <c r="H74" s="534" t="s">
        <v>1326</v>
      </c>
      <c r="I74" s="536" t="s">
        <v>1095</v>
      </c>
      <c r="J74" s="171" t="s">
        <v>1361</v>
      </c>
      <c r="K74" s="171" t="s">
        <v>1342</v>
      </c>
      <c r="L74" s="171" t="s">
        <v>1351</v>
      </c>
      <c r="M74" s="171" t="s">
        <v>1359</v>
      </c>
      <c r="O74" s="96"/>
      <c r="P74" s="96"/>
    </row>
    <row r="75" spans="1:16" s="97" customFormat="1">
      <c r="A75" s="294" t="s">
        <v>240</v>
      </c>
      <c r="B75" s="172"/>
      <c r="C75" s="172"/>
      <c r="D75" s="172"/>
      <c r="E75" s="172"/>
      <c r="F75" s="172"/>
      <c r="G75" s="172"/>
      <c r="H75" s="615">
        <v>1.0999999999999999E-2</v>
      </c>
      <c r="I75" s="615">
        <v>1.2E-2</v>
      </c>
      <c r="J75" s="173" t="s">
        <v>1334</v>
      </c>
      <c r="K75" s="173" t="s">
        <v>1343</v>
      </c>
      <c r="L75" s="171" t="s">
        <v>1352</v>
      </c>
      <c r="M75" s="171" t="s">
        <v>1360</v>
      </c>
      <c r="N75" s="96"/>
      <c r="O75" s="96"/>
      <c r="P75" s="96"/>
    </row>
    <row r="76" spans="1:16" s="532" customFormat="1">
      <c r="A76" s="530" t="s">
        <v>525</v>
      </c>
      <c r="B76" s="522" t="s">
        <v>1381</v>
      </c>
      <c r="C76" s="522" t="s">
        <v>1380</v>
      </c>
      <c r="D76" s="522" t="s">
        <v>1392</v>
      </c>
      <c r="E76" s="522" t="s">
        <v>1379</v>
      </c>
      <c r="F76" s="522" t="s">
        <v>1376</v>
      </c>
      <c r="G76" s="522" t="s">
        <v>1367</v>
      </c>
      <c r="H76" s="522" t="s">
        <v>1377</v>
      </c>
      <c r="I76" s="522" t="s">
        <v>1378</v>
      </c>
      <c r="J76" s="531"/>
      <c r="L76" s="533"/>
      <c r="M76" s="533"/>
      <c r="N76" s="533"/>
      <c r="O76" s="533"/>
      <c r="P76" s="533"/>
    </row>
    <row r="77" spans="1:16">
      <c r="A77" s="287"/>
      <c r="B77" s="174"/>
      <c r="C77" s="174"/>
      <c r="D77" s="174"/>
      <c r="E77" s="174"/>
      <c r="F77" s="174"/>
      <c r="G77" s="174"/>
      <c r="H77" s="174"/>
      <c r="I77" s="174"/>
      <c r="J77" s="147"/>
      <c r="K77" s="157"/>
      <c r="L77" s="157"/>
    </row>
    <row r="78" spans="1:16">
      <c r="A78" s="303" t="s">
        <v>322</v>
      </c>
      <c r="B78" s="304" t="s">
        <v>321</v>
      </c>
      <c r="C78" s="150"/>
      <c r="D78" s="150"/>
      <c r="E78" s="150"/>
      <c r="F78" s="150"/>
      <c r="G78" s="150"/>
      <c r="H78" s="150"/>
      <c r="I78" s="150"/>
      <c r="J78" s="147"/>
      <c r="K78" s="157"/>
    </row>
    <row r="79" spans="1:16">
      <c r="A79" s="303" t="s">
        <v>323</v>
      </c>
      <c r="B79" s="304" t="s">
        <v>556</v>
      </c>
      <c r="C79" s="150"/>
      <c r="D79" s="150"/>
      <c r="E79" s="150"/>
      <c r="F79" s="150"/>
      <c r="G79" s="150"/>
      <c r="H79" s="150"/>
      <c r="I79" s="150"/>
      <c r="J79" s="147"/>
      <c r="K79" s="157"/>
    </row>
    <row r="80" spans="1:16" s="532" customFormat="1">
      <c r="A80" s="530" t="s">
        <v>324</v>
      </c>
      <c r="B80" s="522" t="s">
        <v>1375</v>
      </c>
      <c r="C80" s="522" t="s">
        <v>1374</v>
      </c>
      <c r="D80" s="522" t="s">
        <v>1373</v>
      </c>
      <c r="E80" s="522" t="s">
        <v>1372</v>
      </c>
      <c r="F80" s="522" t="s">
        <v>1371</v>
      </c>
      <c r="G80" s="522" t="s">
        <v>1370</v>
      </c>
      <c r="H80" s="522" t="s">
        <v>1369</v>
      </c>
      <c r="I80" s="522" t="s">
        <v>1368</v>
      </c>
      <c r="J80" s="531"/>
      <c r="L80" s="533"/>
      <c r="M80" s="533"/>
      <c r="N80" s="533"/>
      <c r="O80" s="533"/>
      <c r="P80" s="533"/>
    </row>
    <row r="81" spans="1:16" s="97" customFormat="1">
      <c r="A81" s="305" t="s">
        <v>526</v>
      </c>
      <c r="B81" s="154"/>
      <c r="C81" s="154"/>
      <c r="D81" s="154"/>
      <c r="E81" s="154"/>
      <c r="F81" s="154"/>
      <c r="G81" s="154"/>
      <c r="H81" s="154"/>
      <c r="I81" s="154"/>
      <c r="J81" s="95"/>
      <c r="K81" s="95"/>
      <c r="L81" s="96"/>
      <c r="M81" s="96"/>
      <c r="N81" s="96"/>
      <c r="O81" s="96"/>
      <c r="P81" s="96"/>
    </row>
    <row r="82" spans="1:16" s="97" customFormat="1">
      <c r="A82" s="306" t="s">
        <v>527</v>
      </c>
      <c r="B82" s="616">
        <v>2.3809523809523809</v>
      </c>
      <c r="C82" s="616">
        <v>2.3809523809523809</v>
      </c>
      <c r="D82" s="616">
        <v>2.3809523809523809</v>
      </c>
      <c r="E82" s="616">
        <v>2.3809523809523809</v>
      </c>
      <c r="F82" s="616">
        <v>2.3809523809523809</v>
      </c>
      <c r="G82" s="616">
        <v>2.3809523809523809</v>
      </c>
      <c r="H82" s="616">
        <v>2.3809523809523809</v>
      </c>
      <c r="I82" s="616">
        <v>2.3809523809523809</v>
      </c>
      <c r="J82" s="307">
        <v>0.35483642041019092</v>
      </c>
      <c r="K82" s="95"/>
      <c r="L82" s="96"/>
      <c r="M82" s="96"/>
      <c r="N82" s="96"/>
      <c r="O82" s="96"/>
      <c r="P82" s="96"/>
    </row>
    <row r="83" spans="1:16" s="97" customFormat="1">
      <c r="A83" s="287" t="s">
        <v>528</v>
      </c>
      <c r="B83" s="175"/>
      <c r="C83" s="175"/>
      <c r="D83" s="175"/>
      <c r="E83" s="175"/>
      <c r="F83" s="175"/>
      <c r="G83" s="175"/>
      <c r="H83" s="175"/>
      <c r="I83" s="175"/>
      <c r="J83" s="95"/>
      <c r="K83" s="95"/>
      <c r="L83" s="96"/>
      <c r="M83" s="96"/>
      <c r="N83" s="96"/>
      <c r="O83" s="96"/>
      <c r="P83" s="96"/>
    </row>
    <row r="84" spans="1:16" s="97" customFormat="1">
      <c r="A84" s="306" t="s">
        <v>529</v>
      </c>
      <c r="B84" s="616">
        <v>0</v>
      </c>
      <c r="C84" s="616">
        <v>0</v>
      </c>
      <c r="D84" s="616">
        <v>0</v>
      </c>
      <c r="E84" s="616">
        <v>0</v>
      </c>
      <c r="F84" s="616">
        <v>0</v>
      </c>
      <c r="G84" s="616">
        <v>0</v>
      </c>
      <c r="H84" s="616">
        <v>0</v>
      </c>
      <c r="I84" s="616">
        <v>0</v>
      </c>
      <c r="J84" s="307">
        <v>0</v>
      </c>
      <c r="K84" s="95"/>
      <c r="L84" s="96"/>
      <c r="M84" s="96"/>
      <c r="N84" s="96"/>
      <c r="O84" s="96"/>
      <c r="P84" s="96"/>
    </row>
    <row r="85" spans="1:16">
      <c r="A85" s="284"/>
      <c r="B85" s="176"/>
      <c r="C85" s="176"/>
      <c r="D85" s="176"/>
      <c r="E85" s="176"/>
      <c r="F85" s="176"/>
      <c r="G85" s="176"/>
      <c r="H85" s="176"/>
      <c r="I85" s="176"/>
      <c r="K85" s="157"/>
    </row>
    <row r="86" spans="1:16">
      <c r="A86" s="287" t="s">
        <v>530</v>
      </c>
      <c r="B86" s="177" t="s">
        <v>942</v>
      </c>
      <c r="C86" s="177"/>
      <c r="D86" s="177"/>
      <c r="E86" s="177"/>
      <c r="F86" s="177"/>
      <c r="G86" s="177"/>
      <c r="H86" s="178"/>
      <c r="I86" s="178"/>
    </row>
    <row r="87" spans="1:16">
      <c r="A87" s="287" t="s">
        <v>531</v>
      </c>
      <c r="B87" s="177" t="s">
        <v>943</v>
      </c>
      <c r="C87" s="179"/>
      <c r="D87" s="179"/>
      <c r="E87" s="179"/>
      <c r="F87" s="179"/>
      <c r="G87" s="179"/>
      <c r="H87" s="175"/>
      <c r="I87" s="175"/>
    </row>
    <row r="88" spans="1:16">
      <c r="A88" s="309" t="s">
        <v>940</v>
      </c>
      <c r="B88" s="460" t="s">
        <v>1098</v>
      </c>
      <c r="C88" s="460" t="s">
        <v>1096</v>
      </c>
      <c r="D88" s="460" t="s">
        <v>1097</v>
      </c>
      <c r="E88" s="460" t="s">
        <v>1102</v>
      </c>
      <c r="F88" s="460" t="s">
        <v>1106</v>
      </c>
      <c r="G88" s="460" t="s">
        <v>1103</v>
      </c>
      <c r="H88" s="460" t="s">
        <v>1104</v>
      </c>
      <c r="I88" s="460" t="s">
        <v>1105</v>
      </c>
      <c r="J88" s="151"/>
    </row>
    <row r="89" spans="1:16">
      <c r="A89" s="284"/>
      <c r="B89" s="180">
        <v>0</v>
      </c>
      <c r="C89" s="180">
        <v>0</v>
      </c>
      <c r="D89" s="180">
        <v>0</v>
      </c>
      <c r="E89" s="180"/>
      <c r="F89" s="180"/>
      <c r="G89" s="180"/>
      <c r="H89" s="180">
        <v>0</v>
      </c>
      <c r="I89" s="180">
        <v>0</v>
      </c>
    </row>
    <row r="90" spans="1:16" ht="13.5" thickBot="1">
      <c r="A90" s="310" t="s">
        <v>697</v>
      </c>
      <c r="B90" s="181" t="s">
        <v>944</v>
      </c>
      <c r="C90" s="181"/>
      <c r="D90" s="181"/>
      <c r="E90" s="181"/>
      <c r="F90" s="181"/>
      <c r="G90" s="181"/>
      <c r="H90" s="181"/>
      <c r="I90" s="181"/>
    </row>
    <row r="91" spans="1:16" ht="14.25" thickTop="1" thickBot="1">
      <c r="A91" s="311" t="s">
        <v>941</v>
      </c>
      <c r="B91" s="312" t="e">
        <f>IF(B90=0,0,(B88-B76-B80)*(1+B90)+B76+B80)</f>
        <v>#VALUE!</v>
      </c>
      <c r="C91" s="312">
        <f t="shared" ref="C91:I91" si="0">IF(C90=0,0,(C88-C76-C80)*(1+C90)+C76+C80)</f>
        <v>0</v>
      </c>
      <c r="D91" s="312">
        <f t="shared" si="0"/>
        <v>0</v>
      </c>
      <c r="E91" s="312">
        <f t="shared" si="0"/>
        <v>0</v>
      </c>
      <c r="F91" s="312">
        <f t="shared" si="0"/>
        <v>0</v>
      </c>
      <c r="G91" s="312">
        <f t="shared" si="0"/>
        <v>0</v>
      </c>
      <c r="H91" s="312">
        <f t="shared" si="0"/>
        <v>0</v>
      </c>
      <c r="I91" s="312">
        <f t="shared" si="0"/>
        <v>0</v>
      </c>
    </row>
    <row r="92" spans="1:16" ht="13.5" thickTop="1">
      <c r="A92" s="313" t="s">
        <v>532</v>
      </c>
      <c r="B92" s="182"/>
      <c r="C92" s="182"/>
      <c r="D92" s="182"/>
      <c r="E92" s="182"/>
      <c r="F92" s="182"/>
      <c r="G92" s="182"/>
      <c r="H92" s="182"/>
      <c r="I92" s="182"/>
    </row>
    <row r="93" spans="1:16">
      <c r="A93" s="314" t="s">
        <v>533</v>
      </c>
      <c r="B93" s="183" t="s">
        <v>1396</v>
      </c>
      <c r="C93" s="183" t="s">
        <v>1397</v>
      </c>
      <c r="D93" s="183" t="s">
        <v>1398</v>
      </c>
      <c r="E93" s="183" t="s">
        <v>1399</v>
      </c>
      <c r="F93" s="183" t="s">
        <v>1400</v>
      </c>
      <c r="G93" s="183" t="s">
        <v>1401</v>
      </c>
      <c r="H93" s="183" t="s">
        <v>1402</v>
      </c>
      <c r="I93" s="183" t="s">
        <v>1403</v>
      </c>
    </row>
    <row r="94" spans="1:16">
      <c r="A94" s="314" t="s">
        <v>534</v>
      </c>
      <c r="B94" s="184" t="s">
        <v>1382</v>
      </c>
      <c r="C94" s="184" t="s">
        <v>1383</v>
      </c>
      <c r="D94" s="184" t="s">
        <v>1384</v>
      </c>
      <c r="E94" s="184" t="s">
        <v>1385</v>
      </c>
      <c r="F94" s="184" t="s">
        <v>1386</v>
      </c>
      <c r="G94" s="184" t="s">
        <v>1387</v>
      </c>
      <c r="H94" s="184" t="s">
        <v>1388</v>
      </c>
      <c r="I94" s="184" t="s">
        <v>1389</v>
      </c>
    </row>
    <row r="95" spans="1:16">
      <c r="A95" s="315"/>
      <c r="B95" s="315"/>
      <c r="C95" s="315"/>
      <c r="D95" s="315"/>
      <c r="E95" s="315"/>
      <c r="F95" s="315"/>
      <c r="G95" s="315"/>
      <c r="H95" s="315"/>
      <c r="I95" s="315"/>
    </row>
    <row r="96" spans="1:16">
      <c r="E96" s="169"/>
      <c r="F96" s="158" t="s">
        <v>698</v>
      </c>
      <c r="G96" s="402" t="s">
        <v>1100</v>
      </c>
      <c r="H96" s="316" t="s">
        <v>699</v>
      </c>
      <c r="I96" s="402" t="s">
        <v>1101</v>
      </c>
    </row>
    <row r="97" spans="1:10">
      <c r="A97" s="419" t="s">
        <v>700</v>
      </c>
      <c r="B97" s="629">
        <v>27000</v>
      </c>
      <c r="F97" s="419" t="s">
        <v>931</v>
      </c>
      <c r="G97" s="483" t="s">
        <v>932</v>
      </c>
      <c r="H97" s="419" t="s">
        <v>931</v>
      </c>
      <c r="I97" s="401" t="s">
        <v>934</v>
      </c>
    </row>
    <row r="98" spans="1:10">
      <c r="A98" s="419" t="s">
        <v>701</v>
      </c>
      <c r="B98" s="630">
        <f>B97*3</f>
        <v>81000</v>
      </c>
      <c r="E98" s="318"/>
      <c r="F98" s="319" t="s">
        <v>209</v>
      </c>
      <c r="G98" s="483" t="s">
        <v>933</v>
      </c>
      <c r="H98" s="319" t="s">
        <v>209</v>
      </c>
      <c r="I98" s="401" t="s">
        <v>935</v>
      </c>
    </row>
    <row r="99" spans="1:10">
      <c r="A99" s="419" t="s">
        <v>702</v>
      </c>
      <c r="B99" s="630"/>
      <c r="E99" s="318"/>
      <c r="F99" s="319"/>
      <c r="G99" s="320"/>
      <c r="H99" s="319"/>
      <c r="I99" s="320"/>
    </row>
    <row r="100" spans="1:10">
      <c r="A100" s="419" t="s">
        <v>703</v>
      </c>
      <c r="B100" s="631" t="s">
        <v>1099</v>
      </c>
      <c r="E100" s="318"/>
      <c r="F100" s="319"/>
      <c r="G100" s="320"/>
      <c r="H100" s="319"/>
      <c r="I100" s="320"/>
    </row>
    <row r="101" spans="1:10">
      <c r="A101" s="419" t="s">
        <v>704</v>
      </c>
      <c r="B101" s="632">
        <v>50</v>
      </c>
      <c r="E101" s="318"/>
      <c r="F101" s="319"/>
      <c r="G101" s="320"/>
      <c r="H101" s="319"/>
      <c r="I101" s="320"/>
    </row>
    <row r="102" spans="1:10">
      <c r="E102" s="318"/>
      <c r="F102" s="319"/>
      <c r="G102" s="320"/>
      <c r="H102" s="319"/>
      <c r="I102" s="320"/>
    </row>
    <row r="103" spans="1:10">
      <c r="A103" s="144" t="s">
        <v>705</v>
      </c>
      <c r="H103" s="424" t="s">
        <v>535</v>
      </c>
      <c r="I103" s="434" t="s">
        <v>1390</v>
      </c>
    </row>
    <row r="104" spans="1:10">
      <c r="A104" s="627">
        <v>6.71</v>
      </c>
      <c r="H104" s="424"/>
      <c r="I104" s="423"/>
    </row>
    <row r="105" spans="1:10">
      <c r="A105" s="628">
        <v>7.89</v>
      </c>
      <c r="H105" s="99"/>
      <c r="I105" s="633" t="s">
        <v>1391</v>
      </c>
      <c r="J105" s="96" t="s">
        <v>536</v>
      </c>
    </row>
    <row r="106" spans="1:10">
      <c r="B106" s="97"/>
      <c r="H106" s="419" t="s">
        <v>706</v>
      </c>
      <c r="I106" s="169" t="s">
        <v>318</v>
      </c>
      <c r="J106" s="96" t="s">
        <v>537</v>
      </c>
    </row>
    <row r="107" spans="1:10">
      <c r="B107" s="97"/>
      <c r="H107" s="419" t="s">
        <v>707</v>
      </c>
      <c r="I107" s="634" t="s">
        <v>538</v>
      </c>
      <c r="J107" s="96" t="s">
        <v>539</v>
      </c>
    </row>
    <row r="108" spans="1:10" ht="18" customHeight="1">
      <c r="A108" s="185"/>
      <c r="B108" s="185"/>
      <c r="C108" s="185"/>
      <c r="D108" s="185"/>
      <c r="E108" s="185"/>
      <c r="F108" s="185"/>
      <c r="G108" s="185"/>
      <c r="H108" s="185"/>
      <c r="J108" s="96" t="s">
        <v>540</v>
      </c>
    </row>
    <row r="109" spans="1:10" ht="18" customHeight="1">
      <c r="A109" s="324"/>
      <c r="B109" s="186"/>
      <c r="C109" s="185"/>
      <c r="D109" s="185"/>
      <c r="E109" s="185"/>
      <c r="F109" s="185"/>
      <c r="G109" s="185"/>
      <c r="H109" s="185"/>
    </row>
    <row r="110" spans="1:10" ht="18" customHeight="1">
      <c r="A110" s="324"/>
      <c r="C110" s="185"/>
      <c r="D110" s="185"/>
      <c r="E110" s="185"/>
      <c r="F110" s="185"/>
      <c r="G110" s="185"/>
      <c r="H110" s="185"/>
    </row>
    <row r="111" spans="1:10" ht="18" customHeight="1">
      <c r="A111" s="324"/>
      <c r="C111" s="185"/>
      <c r="D111" s="185"/>
      <c r="E111" s="185"/>
      <c r="F111" s="185"/>
      <c r="G111" s="185"/>
      <c r="H111" s="185"/>
    </row>
    <row r="112" spans="1:10" ht="18" customHeight="1">
      <c r="A112" s="324"/>
      <c r="C112" s="185"/>
      <c r="D112" s="185"/>
      <c r="E112" s="185"/>
      <c r="F112" s="185"/>
      <c r="G112" s="185"/>
      <c r="H112" s="185"/>
    </row>
    <row r="113" spans="1:8" ht="18" customHeight="1">
      <c r="A113" s="324"/>
      <c r="C113" s="185"/>
      <c r="D113" s="185"/>
      <c r="E113" s="185"/>
      <c r="F113" s="185"/>
      <c r="G113" s="185"/>
      <c r="H113" s="185"/>
    </row>
    <row r="114" spans="1:8" ht="18" customHeight="1">
      <c r="A114" s="324"/>
      <c r="C114" s="185"/>
      <c r="D114" s="185"/>
      <c r="E114" s="185"/>
      <c r="F114" s="185"/>
      <c r="G114" s="185"/>
      <c r="H114" s="185"/>
    </row>
    <row r="115" spans="1:8" ht="18" customHeight="1">
      <c r="A115" s="324"/>
      <c r="C115" s="185"/>
      <c r="D115" s="185"/>
      <c r="E115" s="185"/>
      <c r="F115" s="185"/>
      <c r="G115" s="185"/>
      <c r="H115" s="185"/>
    </row>
    <row r="116" spans="1:8" ht="18" customHeight="1">
      <c r="A116" s="324"/>
      <c r="C116" s="185"/>
      <c r="D116" s="185"/>
      <c r="E116" s="185"/>
      <c r="F116" s="185"/>
      <c r="G116" s="185"/>
      <c r="H116" s="185"/>
    </row>
    <row r="117" spans="1:8" ht="18" customHeight="1">
      <c r="A117" s="324"/>
      <c r="C117" s="185"/>
      <c r="D117" s="185"/>
      <c r="E117" s="185"/>
      <c r="F117" s="185"/>
      <c r="G117" s="185"/>
      <c r="H117" s="185"/>
    </row>
    <row r="118" spans="1:8" ht="18" customHeight="1">
      <c r="A118" s="324"/>
      <c r="C118" s="185"/>
      <c r="D118" s="185"/>
      <c r="E118" s="185"/>
      <c r="F118" s="185"/>
      <c r="G118" s="185"/>
      <c r="H118" s="185"/>
    </row>
    <row r="119" spans="1:8" ht="18" customHeight="1">
      <c r="A119" s="324"/>
      <c r="C119" s="185"/>
      <c r="D119" s="185"/>
      <c r="E119" s="185"/>
      <c r="F119" s="185"/>
      <c r="G119" s="185"/>
      <c r="H119" s="185"/>
    </row>
    <row r="120" spans="1:8" ht="18" customHeight="1">
      <c r="A120" s="324"/>
      <c r="C120" s="185"/>
      <c r="D120" s="185"/>
      <c r="E120" s="185"/>
      <c r="F120" s="185"/>
      <c r="G120" s="185"/>
      <c r="H120" s="185"/>
    </row>
    <row r="121" spans="1:8" ht="18" customHeight="1">
      <c r="A121" s="324"/>
      <c r="C121" s="185"/>
      <c r="D121" s="185"/>
      <c r="E121" s="185"/>
      <c r="F121" s="185"/>
      <c r="G121" s="185"/>
      <c r="H121" s="185"/>
    </row>
    <row r="122" spans="1:8" ht="18" customHeight="1">
      <c r="B122" s="185"/>
      <c r="C122" s="185"/>
      <c r="D122" s="185"/>
      <c r="E122" s="185"/>
      <c r="F122" s="185"/>
      <c r="G122" s="185"/>
      <c r="H122" s="185"/>
    </row>
    <row r="123" spans="1:8" ht="18" customHeight="1">
      <c r="A123" s="324"/>
      <c r="B123" s="185"/>
      <c r="C123" s="185"/>
      <c r="D123" s="185"/>
      <c r="E123" s="185"/>
      <c r="F123" s="185"/>
      <c r="G123" s="185"/>
      <c r="H123" s="185"/>
    </row>
    <row r="124" spans="1:8" ht="18" customHeight="1">
      <c r="A124" s="324"/>
      <c r="B124" s="185"/>
      <c r="C124" s="185"/>
      <c r="D124" s="185"/>
      <c r="E124" s="185"/>
      <c r="F124" s="185"/>
      <c r="G124" s="185"/>
      <c r="H124" s="185"/>
    </row>
    <row r="125" spans="1:8" ht="18" customHeight="1">
      <c r="A125" s="324"/>
      <c r="B125" s="185"/>
      <c r="C125" s="185"/>
      <c r="D125" s="185"/>
      <c r="E125" s="185"/>
      <c r="F125" s="185"/>
      <c r="G125" s="185"/>
      <c r="H125" s="185"/>
    </row>
    <row r="126" spans="1:8" ht="18" customHeight="1">
      <c r="A126" s="324"/>
      <c r="B126" s="185"/>
      <c r="C126" s="185"/>
      <c r="D126" s="185"/>
      <c r="E126" s="185"/>
      <c r="F126" s="185"/>
      <c r="G126" s="185"/>
      <c r="H126" s="185"/>
    </row>
    <row r="127" spans="1:8" ht="18" customHeight="1">
      <c r="A127" s="324"/>
      <c r="B127" s="185"/>
      <c r="C127" s="185"/>
      <c r="D127" s="185"/>
      <c r="E127" s="185"/>
      <c r="F127" s="185"/>
      <c r="G127" s="185"/>
      <c r="H127" s="185"/>
    </row>
    <row r="128" spans="1:8" ht="18" customHeight="1">
      <c r="A128" s="324"/>
      <c r="B128" s="185"/>
      <c r="C128" s="185"/>
      <c r="D128" s="185"/>
      <c r="E128" s="185"/>
      <c r="F128" s="185"/>
      <c r="G128" s="185"/>
      <c r="H128" s="623"/>
    </row>
    <row r="129" spans="1:8" ht="18" customHeight="1">
      <c r="A129" s="324"/>
      <c r="B129" s="185"/>
      <c r="C129" s="185"/>
      <c r="D129" s="185"/>
      <c r="E129" s="185"/>
      <c r="F129" s="185"/>
      <c r="G129" s="185"/>
      <c r="H129" s="185"/>
    </row>
    <row r="130" spans="1:8" ht="18" customHeight="1">
      <c r="A130" s="324"/>
      <c r="B130" s="185"/>
      <c r="C130" s="185"/>
      <c r="D130" s="185"/>
      <c r="E130" s="185"/>
      <c r="F130" s="185"/>
      <c r="G130" s="185"/>
      <c r="H130" s="185"/>
    </row>
    <row r="131" spans="1:8" ht="18" customHeight="1">
      <c r="A131" s="324"/>
      <c r="B131" s="185"/>
      <c r="C131" s="185"/>
      <c r="D131" s="185"/>
      <c r="E131" s="185"/>
      <c r="F131" s="185"/>
      <c r="G131" s="185"/>
      <c r="H131" s="185"/>
    </row>
    <row r="132" spans="1:8" ht="18" customHeight="1">
      <c r="A132" s="324"/>
      <c r="B132" s="185"/>
      <c r="C132" s="185"/>
      <c r="D132" s="185"/>
      <c r="E132" s="185"/>
      <c r="F132" s="185"/>
      <c r="G132" s="185"/>
      <c r="H132" s="185"/>
    </row>
    <row r="133" spans="1:8" ht="18" customHeight="1">
      <c r="A133" s="324"/>
      <c r="B133" s="185"/>
      <c r="C133" s="185"/>
      <c r="D133" s="185"/>
      <c r="E133" s="185"/>
      <c r="F133" s="185"/>
      <c r="G133" s="185"/>
      <c r="H133" s="185"/>
    </row>
    <row r="134" spans="1:8" ht="18" customHeight="1">
      <c r="A134" s="324"/>
      <c r="B134" s="185"/>
      <c r="C134" s="185"/>
      <c r="D134" s="185"/>
      <c r="E134" s="185"/>
      <c r="F134" s="185"/>
      <c r="G134" s="185"/>
      <c r="H134" s="185"/>
    </row>
    <row r="135" spans="1:8" ht="18" customHeight="1">
      <c r="A135" s="324"/>
      <c r="B135" s="185"/>
      <c r="C135" s="185"/>
      <c r="D135" s="185"/>
      <c r="E135" s="185"/>
      <c r="F135" s="185"/>
      <c r="G135" s="185"/>
      <c r="H135" s="185"/>
    </row>
    <row r="136" spans="1:8" ht="18" customHeight="1">
      <c r="A136" s="185"/>
      <c r="B136" s="185"/>
      <c r="C136" s="185"/>
      <c r="D136" s="185"/>
      <c r="E136" s="185"/>
      <c r="F136" s="185"/>
      <c r="G136" s="185"/>
      <c r="H136" s="185"/>
    </row>
    <row r="137" spans="1:8" ht="18" customHeight="1">
      <c r="A137" s="324"/>
      <c r="B137" s="185"/>
      <c r="C137" s="185"/>
      <c r="D137" s="185"/>
      <c r="E137" s="185"/>
      <c r="F137" s="185"/>
      <c r="G137" s="185"/>
      <c r="H137" s="185"/>
    </row>
    <row r="138" spans="1:8" ht="18" customHeight="1">
      <c r="A138" s="324"/>
      <c r="B138" s="185"/>
      <c r="C138" s="185"/>
      <c r="D138" s="185"/>
      <c r="E138" s="185"/>
      <c r="F138" s="185"/>
      <c r="G138" s="185"/>
      <c r="H138" s="185"/>
    </row>
    <row r="139" spans="1:8" ht="18" customHeight="1">
      <c r="A139" s="324"/>
      <c r="B139" s="185"/>
      <c r="C139" s="185"/>
      <c r="D139" s="185"/>
      <c r="E139" s="185"/>
      <c r="F139" s="185"/>
      <c r="G139" s="185"/>
      <c r="H139" s="185"/>
    </row>
    <row r="140" spans="1:8" ht="18" customHeight="1">
      <c r="A140" s="324"/>
      <c r="B140" s="185"/>
      <c r="C140" s="185"/>
      <c r="D140" s="185"/>
      <c r="E140" s="185"/>
      <c r="F140" s="185"/>
      <c r="G140" s="185"/>
      <c r="H140" s="185"/>
    </row>
    <row r="141" spans="1:8" ht="18" customHeight="1">
      <c r="A141" s="324"/>
      <c r="B141" s="185"/>
      <c r="C141" s="185"/>
      <c r="D141" s="185"/>
      <c r="E141" s="185"/>
      <c r="F141" s="185"/>
      <c r="G141" s="185"/>
      <c r="H141" s="185"/>
    </row>
    <row r="142" spans="1:8" ht="18" customHeight="1">
      <c r="A142" s="324"/>
      <c r="B142" s="185"/>
      <c r="C142" s="185"/>
      <c r="D142" s="185"/>
      <c r="E142" s="185"/>
      <c r="F142" s="185"/>
      <c r="G142" s="185"/>
      <c r="H142" s="185"/>
    </row>
    <row r="143" spans="1:8" ht="18" customHeight="1">
      <c r="A143" s="324"/>
      <c r="B143" s="185"/>
      <c r="C143" s="185"/>
      <c r="D143" s="185"/>
      <c r="E143" s="185"/>
      <c r="F143" s="185"/>
      <c r="G143" s="185"/>
      <c r="H143" s="185"/>
    </row>
    <row r="144" spans="1:8" ht="18" customHeight="1">
      <c r="A144" s="324"/>
      <c r="B144" s="185"/>
      <c r="C144" s="185"/>
      <c r="D144" s="185"/>
      <c r="E144" s="185"/>
      <c r="F144" s="185"/>
      <c r="G144" s="185"/>
      <c r="H144" s="185"/>
    </row>
    <row r="145" spans="1:8" ht="18" customHeight="1">
      <c r="A145" s="324"/>
      <c r="B145" s="185"/>
      <c r="C145" s="185"/>
      <c r="D145" s="185"/>
      <c r="E145" s="185"/>
      <c r="F145" s="185"/>
      <c r="G145" s="185"/>
      <c r="H145" s="185"/>
    </row>
    <row r="146" spans="1:8" ht="18" customHeight="1">
      <c r="A146" s="324"/>
      <c r="B146" s="185"/>
      <c r="C146" s="185"/>
      <c r="D146" s="185"/>
      <c r="E146" s="185"/>
      <c r="F146" s="185"/>
      <c r="G146" s="185"/>
      <c r="H146" s="185"/>
    </row>
    <row r="147" spans="1:8" ht="18" customHeight="1">
      <c r="A147" s="324"/>
      <c r="B147" s="185"/>
      <c r="C147" s="185"/>
      <c r="D147" s="185"/>
      <c r="E147" s="185"/>
      <c r="F147" s="185"/>
      <c r="G147" s="185"/>
      <c r="H147" s="185"/>
    </row>
    <row r="148" spans="1:8" ht="18" customHeight="1">
      <c r="A148" s="324"/>
      <c r="B148" s="185"/>
      <c r="C148" s="185"/>
      <c r="D148" s="185"/>
      <c r="E148" s="185"/>
      <c r="F148" s="185"/>
      <c r="G148" s="185"/>
      <c r="H148" s="185"/>
    </row>
    <row r="149" spans="1:8" ht="18" customHeight="1">
      <c r="A149" s="324"/>
      <c r="B149" s="185"/>
      <c r="C149" s="185"/>
      <c r="D149" s="185"/>
      <c r="E149" s="185"/>
      <c r="F149" s="185"/>
      <c r="G149" s="185"/>
      <c r="H149" s="185"/>
    </row>
    <row r="150" spans="1:8" ht="18" customHeight="1">
      <c r="A150" s="324"/>
      <c r="B150" s="185"/>
      <c r="C150" s="185"/>
      <c r="D150" s="185"/>
      <c r="E150" s="185"/>
      <c r="F150" s="185"/>
      <c r="G150" s="185"/>
      <c r="H150" s="185"/>
    </row>
    <row r="151" spans="1:8" ht="18" customHeight="1">
      <c r="A151" s="324"/>
      <c r="B151" s="185"/>
      <c r="C151" s="185"/>
      <c r="D151" s="185"/>
      <c r="E151" s="185"/>
      <c r="F151" s="185"/>
      <c r="G151" s="185"/>
      <c r="H151" s="185"/>
    </row>
    <row r="152" spans="1:8" ht="18" customHeight="1">
      <c r="A152" s="324"/>
      <c r="B152" s="185"/>
      <c r="C152" s="185"/>
      <c r="D152" s="185"/>
      <c r="E152" s="185"/>
      <c r="F152" s="185"/>
      <c r="G152" s="185"/>
      <c r="H152" s="185"/>
    </row>
    <row r="153" spans="1:8" ht="18" customHeight="1">
      <c r="A153" s="324"/>
      <c r="B153" s="185"/>
      <c r="C153" s="185"/>
      <c r="D153" s="185"/>
      <c r="E153" s="185"/>
      <c r="F153" s="185"/>
      <c r="G153" s="185"/>
      <c r="H153" s="185"/>
    </row>
    <row r="154" spans="1:8" ht="18" customHeight="1">
      <c r="A154" s="324"/>
      <c r="B154" s="185"/>
      <c r="C154" s="185"/>
      <c r="D154" s="185"/>
      <c r="E154" s="185"/>
      <c r="F154" s="185"/>
      <c r="G154" s="185"/>
      <c r="H154" s="185"/>
    </row>
    <row r="155" spans="1:8" ht="18" customHeight="1">
      <c r="A155" s="324"/>
      <c r="B155" s="185"/>
      <c r="C155" s="185"/>
      <c r="D155" s="185"/>
      <c r="E155" s="185"/>
      <c r="F155" s="185"/>
      <c r="G155" s="185"/>
      <c r="H155" s="185"/>
    </row>
    <row r="156" spans="1:8" ht="18" customHeight="1">
      <c r="A156" s="324"/>
      <c r="B156" s="185"/>
      <c r="C156" s="185"/>
      <c r="D156" s="185"/>
      <c r="E156" s="185"/>
      <c r="F156" s="185"/>
      <c r="G156" s="185"/>
      <c r="H156" s="185"/>
    </row>
    <row r="157" spans="1:8" ht="18" customHeight="1">
      <c r="A157" s="324"/>
      <c r="B157" s="185"/>
      <c r="C157" s="185"/>
      <c r="D157" s="185"/>
      <c r="E157" s="185"/>
      <c r="F157" s="185"/>
      <c r="G157" s="185"/>
      <c r="H157" s="185"/>
    </row>
    <row r="158" spans="1:8" ht="18" customHeight="1">
      <c r="A158" s="324"/>
      <c r="B158" s="185"/>
      <c r="C158" s="185"/>
      <c r="D158" s="185"/>
      <c r="E158" s="185"/>
      <c r="F158" s="185"/>
      <c r="G158" s="185"/>
      <c r="H158" s="185"/>
    </row>
    <row r="159" spans="1:8" ht="18" customHeight="1">
      <c r="A159" s="324"/>
      <c r="B159" s="185"/>
      <c r="C159" s="185"/>
      <c r="D159" s="185"/>
      <c r="E159" s="185"/>
      <c r="F159" s="185"/>
      <c r="G159" s="185"/>
      <c r="H159" s="185"/>
    </row>
    <row r="160" spans="1:8" ht="18" customHeight="1">
      <c r="A160" s="324"/>
    </row>
    <row r="161" spans="1:1" ht="18" customHeight="1">
      <c r="A161" s="324"/>
    </row>
    <row r="162" spans="1:1" ht="18" customHeight="1">
      <c r="A162" s="324"/>
    </row>
    <row r="163" spans="1:1" ht="18" customHeight="1">
      <c r="A163" s="324"/>
    </row>
    <row r="164" spans="1:1" ht="18" customHeight="1">
      <c r="A164" s="324"/>
    </row>
    <row r="165" spans="1:1" ht="18" customHeight="1">
      <c r="A165" s="324"/>
    </row>
    <row r="166" spans="1:1" ht="18" customHeight="1">
      <c r="A166" s="324"/>
    </row>
    <row r="167" spans="1:1" ht="18" customHeight="1">
      <c r="A167" s="324"/>
    </row>
    <row r="168" spans="1:1" ht="18" customHeight="1">
      <c r="A168" s="324"/>
    </row>
    <row r="169" spans="1:1" ht="18" customHeight="1">
      <c r="A169" s="324"/>
    </row>
    <row r="170" spans="1:1" ht="18" customHeight="1"/>
    <row r="171" spans="1:1" ht="18" customHeight="1"/>
    <row r="172" spans="1:1" ht="18" customHeight="1"/>
    <row r="173" spans="1:1" ht="18" customHeight="1"/>
    <row r="174" spans="1:1" ht="18" customHeight="1"/>
    <row r="175" spans="1:1" ht="10.5" customHeight="1"/>
    <row r="176" spans="1:1" ht="10.5" customHeight="1"/>
    <row r="177" ht="10.5" customHeight="1"/>
    <row r="178" ht="10.5" customHeight="1"/>
    <row r="179" ht="10.5" customHeight="1"/>
    <row r="180" ht="10.5" customHeight="1"/>
    <row r="181" ht="10.5" customHeight="1"/>
    <row r="182" ht="10.5" customHeight="1"/>
    <row r="183" ht="10.5" customHeight="1"/>
    <row r="184" ht="10.5" customHeight="1"/>
    <row r="185" ht="10.5" customHeight="1"/>
    <row r="186" ht="10.5" customHeight="1"/>
    <row r="187" ht="10.5" customHeight="1"/>
    <row r="188" ht="10.5" customHeight="1"/>
    <row r="189" ht="10.5" customHeight="1"/>
    <row r="190" ht="10.5" customHeight="1"/>
    <row r="191" ht="10.5" customHeight="1"/>
    <row r="192" ht="10.5" customHeight="1"/>
    <row r="193" spans="1:4" ht="10.5" customHeight="1"/>
    <row r="194" spans="1:4" ht="10.5" customHeight="1"/>
    <row r="195" spans="1:4" ht="10.5" customHeight="1"/>
    <row r="196" spans="1:4" ht="10.5" customHeight="1"/>
    <row r="197" spans="1:4" ht="10.5" customHeight="1"/>
    <row r="198" spans="1:4" ht="10.5" customHeight="1"/>
    <row r="199" spans="1:4" ht="10.5" customHeight="1">
      <c r="A199" s="388" t="s">
        <v>984</v>
      </c>
      <c r="B199" s="388" t="s">
        <v>995</v>
      </c>
      <c r="C199" s="388" t="s">
        <v>984</v>
      </c>
      <c r="D199" s="388" t="s">
        <v>995</v>
      </c>
    </row>
    <row r="200" spans="1:4" ht="10.5" customHeight="1">
      <c r="A200" s="392" t="s">
        <v>997</v>
      </c>
      <c r="B200" s="392" t="s">
        <v>996</v>
      </c>
      <c r="C200" s="392" t="s">
        <v>998</v>
      </c>
      <c r="D200" s="392" t="s">
        <v>999</v>
      </c>
    </row>
    <row r="201" spans="1:4" ht="10.5" customHeight="1">
      <c r="A201" s="392"/>
      <c r="B201" s="392"/>
      <c r="C201" s="389"/>
    </row>
    <row r="202" spans="1:4" ht="10.5" customHeight="1">
      <c r="A202" s="392"/>
      <c r="B202" s="392"/>
      <c r="C202" s="389"/>
    </row>
    <row r="203" spans="1:4" ht="10.5" customHeight="1">
      <c r="A203" s="392"/>
      <c r="B203" s="392"/>
      <c r="C203" s="389"/>
    </row>
    <row r="204" spans="1:4" ht="10.5" customHeight="1"/>
    <row r="205" spans="1:4" ht="10.5" customHeight="1"/>
    <row r="206" spans="1:4" ht="10.5" customHeight="1"/>
    <row r="207" spans="1:4" ht="10.5" customHeight="1"/>
    <row r="208" spans="1:4" ht="10.5" customHeight="1"/>
    <row r="209" ht="10.5" customHeight="1"/>
    <row r="210" ht="10.5" customHeight="1"/>
    <row r="211" ht="10.5" customHeight="1"/>
    <row r="212" ht="10.5" customHeight="1"/>
    <row r="213" ht="10.5" customHeight="1"/>
    <row r="214" ht="10.5" customHeight="1"/>
    <row r="215" ht="10.5" customHeight="1"/>
    <row r="216" ht="10.5" customHeight="1"/>
    <row r="217" ht="10.5" customHeight="1"/>
    <row r="218" ht="10.5" customHeight="1"/>
    <row r="219" ht="10.5" customHeight="1"/>
    <row r="220" ht="10.5" customHeight="1"/>
    <row r="221" ht="10.5" customHeight="1"/>
    <row r="222" ht="10.5" customHeight="1"/>
    <row r="223" ht="10.5" customHeight="1"/>
    <row r="224" ht="10.5" customHeight="1"/>
    <row r="225" ht="10.5" customHeight="1"/>
    <row r="226" ht="10.5" customHeight="1"/>
    <row r="227" ht="10.5" customHeight="1"/>
    <row r="228" ht="10.5" customHeight="1"/>
    <row r="229" ht="10.5" customHeight="1"/>
    <row r="230" ht="10.5" customHeight="1"/>
    <row r="231" ht="10.5" customHeight="1"/>
    <row r="232" ht="10.5" customHeight="1"/>
    <row r="233" ht="10.5" customHeight="1"/>
    <row r="234" ht="10.5" customHeight="1"/>
    <row r="235" ht="10.5" customHeight="1"/>
    <row r="236" ht="10.5" customHeight="1"/>
    <row r="237" ht="10.5" customHeight="1"/>
    <row r="238" ht="10.5" customHeight="1"/>
    <row r="239" ht="10.5" customHeight="1"/>
    <row r="240" ht="10.5" customHeight="1"/>
    <row r="241" ht="10.5" customHeight="1"/>
    <row r="242" ht="10.5" customHeight="1"/>
    <row r="243" ht="10.5" customHeight="1"/>
    <row r="244" ht="10.5" customHeight="1"/>
    <row r="245" ht="10.5" customHeight="1"/>
    <row r="246" ht="10.5" customHeight="1"/>
    <row r="247" ht="10.5" customHeight="1"/>
    <row r="248" ht="10.5" customHeight="1"/>
    <row r="249" ht="10.5" customHeight="1"/>
    <row r="250" ht="10.5" customHeight="1"/>
    <row r="251" ht="10.5" customHeight="1"/>
    <row r="252" ht="10.5" customHeight="1"/>
    <row r="253" ht="10.5" customHeight="1"/>
    <row r="254" ht="10.5" customHeight="1"/>
  </sheetData>
  <conditionalFormatting sqref="B28">
    <cfRule type="expression" dxfId="22" priority="33" stopIfTrue="1">
      <formula>B29=0</formula>
    </cfRule>
    <cfRule type="cellIs" dxfId="21" priority="34" stopIfTrue="1" operator="equal">
      <formula>0</formula>
    </cfRule>
  </conditionalFormatting>
  <conditionalFormatting sqref="B48:I48">
    <cfRule type="cellIs" dxfId="20" priority="35" stopIfTrue="1" operator="greaterThan">
      <formula>B88*0.5</formula>
    </cfRule>
  </conditionalFormatting>
  <conditionalFormatting sqref="B14">
    <cfRule type="cellIs" dxfId="19" priority="36" stopIfTrue="1" operator="equal">
      <formula>"不能满足材料起定量"</formula>
    </cfRule>
  </conditionalFormatting>
  <conditionalFormatting sqref="A16">
    <cfRule type="cellIs" dxfId="18" priority="39" stopIfTrue="1" operator="equal">
      <formula>"产能不够需要多套模具"</formula>
    </cfRule>
  </conditionalFormatting>
  <conditionalFormatting sqref="B90:C90">
    <cfRule type="cellIs" dxfId="17" priority="32" stopIfTrue="1" operator="between">
      <formula>0.10000001</formula>
      <formula>0.15</formula>
    </cfRule>
  </conditionalFormatting>
  <conditionalFormatting sqref="B90:I90">
    <cfRule type="cellIs" dxfId="16" priority="31" stopIfTrue="1" operator="between">
      <formula>0.00001</formula>
      <formula>0.1</formula>
    </cfRule>
  </conditionalFormatting>
  <conditionalFormatting sqref="B90:C90">
    <cfRule type="cellIs" dxfId="15" priority="30" stopIfTrue="1" operator="between">
      <formula>0.1000001</formula>
      <formula>0.15</formula>
    </cfRule>
  </conditionalFormatting>
  <conditionalFormatting sqref="B90:H90">
    <cfRule type="cellIs" dxfId="14" priority="29" stopIfTrue="1" operator="between">
      <formula>0.01</formula>
      <formula>0.1</formula>
    </cfRule>
  </conditionalFormatting>
  <conditionalFormatting sqref="B90:G90">
    <cfRule type="cellIs" dxfId="13" priority="27" stopIfTrue="1" operator="between">
      <formula>0.01</formula>
      <formula>0.1</formula>
    </cfRule>
    <cfRule type="cellIs" dxfId="12" priority="28" stopIfTrue="1" operator="between">
      <formula>0.100000001</formula>
      <formula>0.15</formula>
    </cfRule>
  </conditionalFormatting>
  <conditionalFormatting sqref="C35:I35">
    <cfRule type="cellIs" dxfId="11" priority="26" stopIfTrue="1" operator="greaterThan">
      <formula>C65*0.5</formula>
    </cfRule>
  </conditionalFormatting>
  <conditionalFormatting sqref="B26:I26">
    <cfRule type="cellIs" dxfId="10" priority="25" stopIfTrue="1" operator="greaterThan">
      <formula>$B$24/2</formula>
    </cfRule>
  </conditionalFormatting>
  <conditionalFormatting sqref="I67:I74">
    <cfRule type="cellIs" dxfId="9" priority="24" stopIfTrue="1" operator="lessThanOrEqual">
      <formula>$J$9</formula>
    </cfRule>
  </conditionalFormatting>
  <conditionalFormatting sqref="B23:I23">
    <cfRule type="cellIs" dxfId="8" priority="40" stopIfTrue="1" operator="lessThan">
      <formula>$B$15*1000</formula>
    </cfRule>
  </conditionalFormatting>
  <conditionalFormatting sqref="B21:B22">
    <cfRule type="cellIs" dxfId="7" priority="13" stopIfTrue="1" operator="lessThan">
      <formula>$B$15*1000</formula>
    </cfRule>
  </conditionalFormatting>
  <conditionalFormatting sqref="B15">
    <cfRule type="cellIs" dxfId="6" priority="4" stopIfTrue="1" operator="equal">
      <formula>"不能满足材料起定量"</formula>
    </cfRule>
  </conditionalFormatting>
  <conditionalFormatting sqref="A14">
    <cfRule type="cellIs" dxfId="5" priority="3" stopIfTrue="1" operator="equal">
      <formula>"不能满足材料起定量"</formula>
    </cfRule>
  </conditionalFormatting>
  <conditionalFormatting sqref="A15">
    <cfRule type="cellIs" dxfId="4" priority="2" stopIfTrue="1" operator="equal">
      <formula>"不能满足材料起定量"</formula>
    </cfRule>
  </conditionalFormatting>
  <conditionalFormatting sqref="B29:I29 B35">
    <cfRule type="cellIs" dxfId="3" priority="42" stopIfTrue="1" operator="greaterThan">
      <formula>B44+B57+B76+B80</formula>
    </cfRule>
  </conditionalFormatting>
  <dataValidations count="5">
    <dataValidation type="list" allowBlank="1" showInputMessage="1" showErrorMessage="1" sqref="WVL983043:WVO983043 E4:G4 WLP983043:WLS983043 WBT983043:WBW983043 VRX983043:VSA983043 VIB983043:VIE983043 UYF983043:UYI983043 UOJ983043:UOM983043 UEN983043:UEQ983043 TUR983043:TUU983043 TKV983043:TKY983043 TAZ983043:TBC983043 SRD983043:SRG983043 SHH983043:SHK983043 RXL983043:RXO983043 RNP983043:RNS983043 RDT983043:RDW983043 QTX983043:QUA983043 QKB983043:QKE983043 QAF983043:QAI983043 PQJ983043:PQM983043 PGN983043:PGQ983043 OWR983043:OWU983043 OMV983043:OMY983043 OCZ983043:ODC983043 NTD983043:NTG983043 NJH983043:NJK983043 MZL983043:MZO983043 MPP983043:MPS983043 MFT983043:MFW983043 LVX983043:LWA983043 LMB983043:LME983043 LCF983043:LCI983043 KSJ983043:KSM983043 KIN983043:KIQ983043 JYR983043:JYU983043 JOV983043:JOY983043 JEZ983043:JFC983043 IVD983043:IVG983043 ILH983043:ILK983043 IBL983043:IBO983043 HRP983043:HRS983043 HHT983043:HHW983043 GXX983043:GYA983043 GOB983043:GOE983043 GEF983043:GEI983043 FUJ983043:FUM983043 FKN983043:FKQ983043 FAR983043:FAU983043 EQV983043:EQY983043 EGZ983043:EHC983043 DXD983043:DXG983043 DNH983043:DNK983043 DDL983043:DDO983043 CTP983043:CTS983043 CJT983043:CJW983043 BZX983043:CAA983043 BQB983043:BQE983043 BGF983043:BGI983043 AWJ983043:AWM983043 AMN983043:AMQ983043 ACR983043:ACU983043 SV983043:SY983043 IZ983043:JC983043 D983043:G983043 WVL917507:WVO917507 WLP917507:WLS917507 WBT917507:WBW917507 VRX917507:VSA917507 VIB917507:VIE917507 UYF917507:UYI917507 UOJ917507:UOM917507 UEN917507:UEQ917507 TUR917507:TUU917507 TKV917507:TKY917507 TAZ917507:TBC917507 SRD917507:SRG917507 SHH917507:SHK917507 RXL917507:RXO917507 RNP917507:RNS917507 RDT917507:RDW917507 QTX917507:QUA917507 QKB917507:QKE917507 QAF917507:QAI917507 PQJ917507:PQM917507 PGN917507:PGQ917507 OWR917507:OWU917507 OMV917507:OMY917507 OCZ917507:ODC917507 NTD917507:NTG917507 NJH917507:NJK917507 MZL917507:MZO917507 MPP917507:MPS917507 MFT917507:MFW917507 LVX917507:LWA917507 LMB917507:LME917507 LCF917507:LCI917507 KSJ917507:KSM917507 KIN917507:KIQ917507 JYR917507:JYU917507 JOV917507:JOY917507 JEZ917507:JFC917507 IVD917507:IVG917507 ILH917507:ILK917507 IBL917507:IBO917507 HRP917507:HRS917507 HHT917507:HHW917507 GXX917507:GYA917507 GOB917507:GOE917507 GEF917507:GEI917507 FUJ917507:FUM917507 FKN917507:FKQ917507 FAR917507:FAU917507 EQV917507:EQY917507 EGZ917507:EHC917507 DXD917507:DXG917507 DNH917507:DNK917507 DDL917507:DDO917507 CTP917507:CTS917507 CJT917507:CJW917507 BZX917507:CAA917507 BQB917507:BQE917507 BGF917507:BGI917507 AWJ917507:AWM917507 AMN917507:AMQ917507 ACR917507:ACU917507 SV917507:SY917507 IZ917507:JC917507 D917507:G917507 WVL851971:WVO851971 WLP851971:WLS851971 WBT851971:WBW851971 VRX851971:VSA851971 VIB851971:VIE851971 UYF851971:UYI851971 UOJ851971:UOM851971 UEN851971:UEQ851971 TUR851971:TUU851971 TKV851971:TKY851971 TAZ851971:TBC851971 SRD851971:SRG851971 SHH851971:SHK851971 RXL851971:RXO851971 RNP851971:RNS851971 RDT851971:RDW851971 QTX851971:QUA851971 QKB851971:QKE851971 QAF851971:QAI851971 PQJ851971:PQM851971 PGN851971:PGQ851971 OWR851971:OWU851971 OMV851971:OMY851971 OCZ851971:ODC851971 NTD851971:NTG851971 NJH851971:NJK851971 MZL851971:MZO851971 MPP851971:MPS851971 MFT851971:MFW851971 LVX851971:LWA851971 LMB851971:LME851971 LCF851971:LCI851971 KSJ851971:KSM851971 KIN851971:KIQ851971 JYR851971:JYU851971 JOV851971:JOY851971 JEZ851971:JFC851971 IVD851971:IVG851971 ILH851971:ILK851971 IBL851971:IBO851971 HRP851971:HRS851971 HHT851971:HHW851971 GXX851971:GYA851971 GOB851971:GOE851971 GEF851971:GEI851971 FUJ851971:FUM851971 FKN851971:FKQ851971 FAR851971:FAU851971 EQV851971:EQY851971 EGZ851971:EHC851971 DXD851971:DXG851971 DNH851971:DNK851971 DDL851971:DDO851971 CTP851971:CTS851971 CJT851971:CJW851971 BZX851971:CAA851971 BQB851971:BQE851971 BGF851971:BGI851971 AWJ851971:AWM851971 AMN851971:AMQ851971 ACR851971:ACU851971 SV851971:SY851971 IZ851971:JC851971 D851971:G851971 WVL786435:WVO786435 WLP786435:WLS786435 WBT786435:WBW786435 VRX786435:VSA786435 VIB786435:VIE786435 UYF786435:UYI786435 UOJ786435:UOM786435 UEN786435:UEQ786435 TUR786435:TUU786435 TKV786435:TKY786435 TAZ786435:TBC786435 SRD786435:SRG786435 SHH786435:SHK786435 RXL786435:RXO786435 RNP786435:RNS786435 RDT786435:RDW786435 QTX786435:QUA786435 QKB786435:QKE786435 QAF786435:QAI786435 PQJ786435:PQM786435 PGN786435:PGQ786435 OWR786435:OWU786435 OMV786435:OMY786435 OCZ786435:ODC786435 NTD786435:NTG786435 NJH786435:NJK786435 MZL786435:MZO786435 MPP786435:MPS786435 MFT786435:MFW786435 LVX786435:LWA786435 LMB786435:LME786435 LCF786435:LCI786435 KSJ786435:KSM786435 KIN786435:KIQ786435 JYR786435:JYU786435 JOV786435:JOY786435 JEZ786435:JFC786435 IVD786435:IVG786435 ILH786435:ILK786435 IBL786435:IBO786435 HRP786435:HRS786435 HHT786435:HHW786435 GXX786435:GYA786435 GOB786435:GOE786435 GEF786435:GEI786435 FUJ786435:FUM786435 FKN786435:FKQ786435 FAR786435:FAU786435 EQV786435:EQY786435 EGZ786435:EHC786435 DXD786435:DXG786435 DNH786435:DNK786435 DDL786435:DDO786435 CTP786435:CTS786435 CJT786435:CJW786435 BZX786435:CAA786435 BQB786435:BQE786435 BGF786435:BGI786435 AWJ786435:AWM786435 AMN786435:AMQ786435 ACR786435:ACU786435 SV786435:SY786435 IZ786435:JC786435 D786435:G786435 WVL720899:WVO720899 WLP720899:WLS720899 WBT720899:WBW720899 VRX720899:VSA720899 VIB720899:VIE720899 UYF720899:UYI720899 UOJ720899:UOM720899 UEN720899:UEQ720899 TUR720899:TUU720899 TKV720899:TKY720899 TAZ720899:TBC720899 SRD720899:SRG720899 SHH720899:SHK720899 RXL720899:RXO720899 RNP720899:RNS720899 RDT720899:RDW720899 QTX720899:QUA720899 QKB720899:QKE720899 QAF720899:QAI720899 PQJ720899:PQM720899 PGN720899:PGQ720899 OWR720899:OWU720899 OMV720899:OMY720899 OCZ720899:ODC720899 NTD720899:NTG720899 NJH720899:NJK720899 MZL720899:MZO720899 MPP720899:MPS720899 MFT720899:MFW720899 LVX720899:LWA720899 LMB720899:LME720899 LCF720899:LCI720899 KSJ720899:KSM720899 KIN720899:KIQ720899 JYR720899:JYU720899 JOV720899:JOY720899 JEZ720899:JFC720899 IVD720899:IVG720899 ILH720899:ILK720899 IBL720899:IBO720899 HRP720899:HRS720899 HHT720899:HHW720899 GXX720899:GYA720899 GOB720899:GOE720899 GEF720899:GEI720899 FUJ720899:FUM720899 FKN720899:FKQ720899 FAR720899:FAU720899 EQV720899:EQY720899 EGZ720899:EHC720899 DXD720899:DXG720899 DNH720899:DNK720899 DDL720899:DDO720899 CTP720899:CTS720899 CJT720899:CJW720899 BZX720899:CAA720899 BQB720899:BQE720899 BGF720899:BGI720899 AWJ720899:AWM720899 AMN720899:AMQ720899 ACR720899:ACU720899 SV720899:SY720899 IZ720899:JC720899 D720899:G720899 WVL655363:WVO655363 WLP655363:WLS655363 WBT655363:WBW655363 VRX655363:VSA655363 VIB655363:VIE655363 UYF655363:UYI655363 UOJ655363:UOM655363 UEN655363:UEQ655363 TUR655363:TUU655363 TKV655363:TKY655363 TAZ655363:TBC655363 SRD655363:SRG655363 SHH655363:SHK655363 RXL655363:RXO655363 RNP655363:RNS655363 RDT655363:RDW655363 QTX655363:QUA655363 QKB655363:QKE655363 QAF655363:QAI655363 PQJ655363:PQM655363 PGN655363:PGQ655363 OWR655363:OWU655363 OMV655363:OMY655363 OCZ655363:ODC655363 NTD655363:NTG655363 NJH655363:NJK655363 MZL655363:MZO655363 MPP655363:MPS655363 MFT655363:MFW655363 LVX655363:LWA655363 LMB655363:LME655363 LCF655363:LCI655363 KSJ655363:KSM655363 KIN655363:KIQ655363 JYR655363:JYU655363 JOV655363:JOY655363 JEZ655363:JFC655363 IVD655363:IVG655363 ILH655363:ILK655363 IBL655363:IBO655363 HRP655363:HRS655363 HHT655363:HHW655363 GXX655363:GYA655363 GOB655363:GOE655363 GEF655363:GEI655363 FUJ655363:FUM655363 FKN655363:FKQ655363 FAR655363:FAU655363 EQV655363:EQY655363 EGZ655363:EHC655363 DXD655363:DXG655363 DNH655363:DNK655363 DDL655363:DDO655363 CTP655363:CTS655363 CJT655363:CJW655363 BZX655363:CAA655363 BQB655363:BQE655363 BGF655363:BGI655363 AWJ655363:AWM655363 AMN655363:AMQ655363 ACR655363:ACU655363 SV655363:SY655363 IZ655363:JC655363 D655363:G655363 WVL589827:WVO589827 WLP589827:WLS589827 WBT589827:WBW589827 VRX589827:VSA589827 VIB589827:VIE589827 UYF589827:UYI589827 UOJ589827:UOM589827 UEN589827:UEQ589827 TUR589827:TUU589827 TKV589827:TKY589827 TAZ589827:TBC589827 SRD589827:SRG589827 SHH589827:SHK589827 RXL589827:RXO589827 RNP589827:RNS589827 RDT589827:RDW589827 QTX589827:QUA589827 QKB589827:QKE589827 QAF589827:QAI589827 PQJ589827:PQM589827 PGN589827:PGQ589827 OWR589827:OWU589827 OMV589827:OMY589827 OCZ589827:ODC589827 NTD589827:NTG589827 NJH589827:NJK589827 MZL589827:MZO589827 MPP589827:MPS589827 MFT589827:MFW589827 LVX589827:LWA589827 LMB589827:LME589827 LCF589827:LCI589827 KSJ589827:KSM589827 KIN589827:KIQ589827 JYR589827:JYU589827 JOV589827:JOY589827 JEZ589827:JFC589827 IVD589827:IVG589827 ILH589827:ILK589827 IBL589827:IBO589827 HRP589827:HRS589827 HHT589827:HHW589827 GXX589827:GYA589827 GOB589827:GOE589827 GEF589827:GEI589827 FUJ589827:FUM589827 FKN589827:FKQ589827 FAR589827:FAU589827 EQV589827:EQY589827 EGZ589827:EHC589827 DXD589827:DXG589827 DNH589827:DNK589827 DDL589827:DDO589827 CTP589827:CTS589827 CJT589827:CJW589827 BZX589827:CAA589827 BQB589827:BQE589827 BGF589827:BGI589827 AWJ589827:AWM589827 AMN589827:AMQ589827 ACR589827:ACU589827 SV589827:SY589827 IZ589827:JC589827 D589827:G589827 WVL524291:WVO524291 WLP524291:WLS524291 WBT524291:WBW524291 VRX524291:VSA524291 VIB524291:VIE524291 UYF524291:UYI524291 UOJ524291:UOM524291 UEN524291:UEQ524291 TUR524291:TUU524291 TKV524291:TKY524291 TAZ524291:TBC524291 SRD524291:SRG524291 SHH524291:SHK524291 RXL524291:RXO524291 RNP524291:RNS524291 RDT524291:RDW524291 QTX524291:QUA524291 QKB524291:QKE524291 QAF524291:QAI524291 PQJ524291:PQM524291 PGN524291:PGQ524291 OWR524291:OWU524291 OMV524291:OMY524291 OCZ524291:ODC524291 NTD524291:NTG524291 NJH524291:NJK524291 MZL524291:MZO524291 MPP524291:MPS524291 MFT524291:MFW524291 LVX524291:LWA524291 LMB524291:LME524291 LCF524291:LCI524291 KSJ524291:KSM524291 KIN524291:KIQ524291 JYR524291:JYU524291 JOV524291:JOY524291 JEZ524291:JFC524291 IVD524291:IVG524291 ILH524291:ILK524291 IBL524291:IBO524291 HRP524291:HRS524291 HHT524291:HHW524291 GXX524291:GYA524291 GOB524291:GOE524291 GEF524291:GEI524291 FUJ524291:FUM524291 FKN524291:FKQ524291 FAR524291:FAU524291 EQV524291:EQY524291 EGZ524291:EHC524291 DXD524291:DXG524291 DNH524291:DNK524291 DDL524291:DDO524291 CTP524291:CTS524291 CJT524291:CJW524291 BZX524291:CAA524291 BQB524291:BQE524291 BGF524291:BGI524291 AWJ524291:AWM524291 AMN524291:AMQ524291 ACR524291:ACU524291 SV524291:SY524291 IZ524291:JC524291 D524291:G524291 WVL458755:WVO458755 WLP458755:WLS458755 WBT458755:WBW458755 VRX458755:VSA458755 VIB458755:VIE458755 UYF458755:UYI458755 UOJ458755:UOM458755 UEN458755:UEQ458755 TUR458755:TUU458755 TKV458755:TKY458755 TAZ458755:TBC458755 SRD458755:SRG458755 SHH458755:SHK458755 RXL458755:RXO458755 RNP458755:RNS458755 RDT458755:RDW458755 QTX458755:QUA458755 QKB458755:QKE458755 QAF458755:QAI458755 PQJ458755:PQM458755 PGN458755:PGQ458755 OWR458755:OWU458755 OMV458755:OMY458755 OCZ458755:ODC458755 NTD458755:NTG458755 NJH458755:NJK458755 MZL458755:MZO458755 MPP458755:MPS458755 MFT458755:MFW458755 LVX458755:LWA458755 LMB458755:LME458755 LCF458755:LCI458755 KSJ458755:KSM458755 KIN458755:KIQ458755 JYR458755:JYU458755 JOV458755:JOY458755 JEZ458755:JFC458755 IVD458755:IVG458755 ILH458755:ILK458755 IBL458755:IBO458755 HRP458755:HRS458755 HHT458755:HHW458755 GXX458755:GYA458755 GOB458755:GOE458755 GEF458755:GEI458755 FUJ458755:FUM458755 FKN458755:FKQ458755 FAR458755:FAU458755 EQV458755:EQY458755 EGZ458755:EHC458755 DXD458755:DXG458755 DNH458755:DNK458755 DDL458755:DDO458755 CTP458755:CTS458755 CJT458755:CJW458755 BZX458755:CAA458755 BQB458755:BQE458755 BGF458755:BGI458755 AWJ458755:AWM458755 AMN458755:AMQ458755 ACR458755:ACU458755 SV458755:SY458755 IZ458755:JC458755 D458755:G458755 WVL393219:WVO393219 WLP393219:WLS393219 WBT393219:WBW393219 VRX393219:VSA393219 VIB393219:VIE393219 UYF393219:UYI393219 UOJ393219:UOM393219 UEN393219:UEQ393219 TUR393219:TUU393219 TKV393219:TKY393219 TAZ393219:TBC393219 SRD393219:SRG393219 SHH393219:SHK393219 RXL393219:RXO393219 RNP393219:RNS393219 RDT393219:RDW393219 QTX393219:QUA393219 QKB393219:QKE393219 QAF393219:QAI393219 PQJ393219:PQM393219 PGN393219:PGQ393219 OWR393219:OWU393219 OMV393219:OMY393219 OCZ393219:ODC393219 NTD393219:NTG393219 NJH393219:NJK393219 MZL393219:MZO393219 MPP393219:MPS393219 MFT393219:MFW393219 LVX393219:LWA393219 LMB393219:LME393219 LCF393219:LCI393219 KSJ393219:KSM393219 KIN393219:KIQ393219 JYR393219:JYU393219 JOV393219:JOY393219 JEZ393219:JFC393219 IVD393219:IVG393219 ILH393219:ILK393219 IBL393219:IBO393219 HRP393219:HRS393219 HHT393219:HHW393219 GXX393219:GYA393219 GOB393219:GOE393219 GEF393219:GEI393219 FUJ393219:FUM393219 FKN393219:FKQ393219 FAR393219:FAU393219 EQV393219:EQY393219 EGZ393219:EHC393219 DXD393219:DXG393219 DNH393219:DNK393219 DDL393219:DDO393219 CTP393219:CTS393219 CJT393219:CJW393219 BZX393219:CAA393219 BQB393219:BQE393219 BGF393219:BGI393219 AWJ393219:AWM393219 AMN393219:AMQ393219 ACR393219:ACU393219 SV393219:SY393219 IZ393219:JC393219 D393219:G393219 WVL327683:WVO327683 WLP327683:WLS327683 WBT327683:WBW327683 VRX327683:VSA327683 VIB327683:VIE327683 UYF327683:UYI327683 UOJ327683:UOM327683 UEN327683:UEQ327683 TUR327683:TUU327683 TKV327683:TKY327683 TAZ327683:TBC327683 SRD327683:SRG327683 SHH327683:SHK327683 RXL327683:RXO327683 RNP327683:RNS327683 RDT327683:RDW327683 QTX327683:QUA327683 QKB327683:QKE327683 QAF327683:QAI327683 PQJ327683:PQM327683 PGN327683:PGQ327683 OWR327683:OWU327683 OMV327683:OMY327683 OCZ327683:ODC327683 NTD327683:NTG327683 NJH327683:NJK327683 MZL327683:MZO327683 MPP327683:MPS327683 MFT327683:MFW327683 LVX327683:LWA327683 LMB327683:LME327683 LCF327683:LCI327683 KSJ327683:KSM327683 KIN327683:KIQ327683 JYR327683:JYU327683 JOV327683:JOY327683 JEZ327683:JFC327683 IVD327683:IVG327683 ILH327683:ILK327683 IBL327683:IBO327683 HRP327683:HRS327683 HHT327683:HHW327683 GXX327683:GYA327683 GOB327683:GOE327683 GEF327683:GEI327683 FUJ327683:FUM327683 FKN327683:FKQ327683 FAR327683:FAU327683 EQV327683:EQY327683 EGZ327683:EHC327683 DXD327683:DXG327683 DNH327683:DNK327683 DDL327683:DDO327683 CTP327683:CTS327683 CJT327683:CJW327683 BZX327683:CAA327683 BQB327683:BQE327683 BGF327683:BGI327683 AWJ327683:AWM327683 AMN327683:AMQ327683 ACR327683:ACU327683 SV327683:SY327683 IZ327683:JC327683 D327683:G327683 WVL262147:WVO262147 WLP262147:WLS262147 WBT262147:WBW262147 VRX262147:VSA262147 VIB262147:VIE262147 UYF262147:UYI262147 UOJ262147:UOM262147 UEN262147:UEQ262147 TUR262147:TUU262147 TKV262147:TKY262147 TAZ262147:TBC262147 SRD262147:SRG262147 SHH262147:SHK262147 RXL262147:RXO262147 RNP262147:RNS262147 RDT262147:RDW262147 QTX262147:QUA262147 QKB262147:QKE262147 QAF262147:QAI262147 PQJ262147:PQM262147 PGN262147:PGQ262147 OWR262147:OWU262147 OMV262147:OMY262147 OCZ262147:ODC262147 NTD262147:NTG262147 NJH262147:NJK262147 MZL262147:MZO262147 MPP262147:MPS262147 MFT262147:MFW262147 LVX262147:LWA262147 LMB262147:LME262147 LCF262147:LCI262147 KSJ262147:KSM262147 KIN262147:KIQ262147 JYR262147:JYU262147 JOV262147:JOY262147 JEZ262147:JFC262147 IVD262147:IVG262147 ILH262147:ILK262147 IBL262147:IBO262147 HRP262147:HRS262147 HHT262147:HHW262147 GXX262147:GYA262147 GOB262147:GOE262147 GEF262147:GEI262147 FUJ262147:FUM262147 FKN262147:FKQ262147 FAR262147:FAU262147 EQV262147:EQY262147 EGZ262147:EHC262147 DXD262147:DXG262147 DNH262147:DNK262147 DDL262147:DDO262147 CTP262147:CTS262147 CJT262147:CJW262147 BZX262147:CAA262147 BQB262147:BQE262147 BGF262147:BGI262147 AWJ262147:AWM262147 AMN262147:AMQ262147 ACR262147:ACU262147 SV262147:SY262147 IZ262147:JC262147 D262147:G262147 WVL196611:WVO196611 WLP196611:WLS196611 WBT196611:WBW196611 VRX196611:VSA196611 VIB196611:VIE196611 UYF196611:UYI196611 UOJ196611:UOM196611 UEN196611:UEQ196611 TUR196611:TUU196611 TKV196611:TKY196611 TAZ196611:TBC196611 SRD196611:SRG196611 SHH196611:SHK196611 RXL196611:RXO196611 RNP196611:RNS196611 RDT196611:RDW196611 QTX196611:QUA196611 QKB196611:QKE196611 QAF196611:QAI196611 PQJ196611:PQM196611 PGN196611:PGQ196611 OWR196611:OWU196611 OMV196611:OMY196611 OCZ196611:ODC196611 NTD196611:NTG196611 NJH196611:NJK196611 MZL196611:MZO196611 MPP196611:MPS196611 MFT196611:MFW196611 LVX196611:LWA196611 LMB196611:LME196611 LCF196611:LCI196611 KSJ196611:KSM196611 KIN196611:KIQ196611 JYR196611:JYU196611 JOV196611:JOY196611 JEZ196611:JFC196611 IVD196611:IVG196611 ILH196611:ILK196611 IBL196611:IBO196611 HRP196611:HRS196611 HHT196611:HHW196611 GXX196611:GYA196611 GOB196611:GOE196611 GEF196611:GEI196611 FUJ196611:FUM196611 FKN196611:FKQ196611 FAR196611:FAU196611 EQV196611:EQY196611 EGZ196611:EHC196611 DXD196611:DXG196611 DNH196611:DNK196611 DDL196611:DDO196611 CTP196611:CTS196611 CJT196611:CJW196611 BZX196611:CAA196611 BQB196611:BQE196611 BGF196611:BGI196611 AWJ196611:AWM196611 AMN196611:AMQ196611 ACR196611:ACU196611 SV196611:SY196611 IZ196611:JC196611 D196611:G196611 WVL131075:WVO131075 WLP131075:WLS131075 WBT131075:WBW131075 VRX131075:VSA131075 VIB131075:VIE131075 UYF131075:UYI131075 UOJ131075:UOM131075 UEN131075:UEQ131075 TUR131075:TUU131075 TKV131075:TKY131075 TAZ131075:TBC131075 SRD131075:SRG131075 SHH131075:SHK131075 RXL131075:RXO131075 RNP131075:RNS131075 RDT131075:RDW131075 QTX131075:QUA131075 QKB131075:QKE131075 QAF131075:QAI131075 PQJ131075:PQM131075 PGN131075:PGQ131075 OWR131075:OWU131075 OMV131075:OMY131075 OCZ131075:ODC131075 NTD131075:NTG131075 NJH131075:NJK131075 MZL131075:MZO131075 MPP131075:MPS131075 MFT131075:MFW131075 LVX131075:LWA131075 LMB131075:LME131075 LCF131075:LCI131075 KSJ131075:KSM131075 KIN131075:KIQ131075 JYR131075:JYU131075 JOV131075:JOY131075 JEZ131075:JFC131075 IVD131075:IVG131075 ILH131075:ILK131075 IBL131075:IBO131075 HRP131075:HRS131075 HHT131075:HHW131075 GXX131075:GYA131075 GOB131075:GOE131075 GEF131075:GEI131075 FUJ131075:FUM131075 FKN131075:FKQ131075 FAR131075:FAU131075 EQV131075:EQY131075 EGZ131075:EHC131075 DXD131075:DXG131075 DNH131075:DNK131075 DDL131075:DDO131075 CTP131075:CTS131075 CJT131075:CJW131075 BZX131075:CAA131075 BQB131075:BQE131075 BGF131075:BGI131075 AWJ131075:AWM131075 AMN131075:AMQ131075 ACR131075:ACU131075 SV131075:SY131075 IZ131075:JC131075 D131075:G131075 WVL65539:WVO65539 WLP65539:WLS65539 WBT65539:WBW65539 VRX65539:VSA65539 VIB65539:VIE65539 UYF65539:UYI65539 UOJ65539:UOM65539 UEN65539:UEQ65539 TUR65539:TUU65539 TKV65539:TKY65539 TAZ65539:TBC65539 SRD65539:SRG65539 SHH65539:SHK65539 RXL65539:RXO65539 RNP65539:RNS65539 RDT65539:RDW65539 QTX65539:QUA65539 QKB65539:QKE65539 QAF65539:QAI65539 PQJ65539:PQM65539 PGN65539:PGQ65539 OWR65539:OWU65539 OMV65539:OMY65539 OCZ65539:ODC65539 NTD65539:NTG65539 NJH65539:NJK65539 MZL65539:MZO65539 MPP65539:MPS65539 MFT65539:MFW65539 LVX65539:LWA65539 LMB65539:LME65539 LCF65539:LCI65539 KSJ65539:KSM65539 KIN65539:KIQ65539 JYR65539:JYU65539 JOV65539:JOY65539 JEZ65539:JFC65539 IVD65539:IVG65539 ILH65539:ILK65539 IBL65539:IBO65539 HRP65539:HRS65539 HHT65539:HHW65539 GXX65539:GYA65539 GOB65539:GOE65539 GEF65539:GEI65539 FUJ65539:FUM65539 FKN65539:FKQ65539 FAR65539:FAU65539 EQV65539:EQY65539 EGZ65539:EHC65539 DXD65539:DXG65539 DNH65539:DNK65539 DDL65539:DDO65539 CTP65539:CTS65539 CJT65539:CJW65539 BZX65539:CAA65539 BQB65539:BQE65539 BGF65539:BGI65539 AWJ65539:AWM65539 AMN65539:AMQ65539 ACR65539:ACU65539 SV65539:SY65539 IZ65539:JC65539 D65539:G65539 WVL4:WVO4 WLP4:WLS4 WBT4:WBW4 VRX4:VSA4 VIB4:VIE4 UYF4:UYI4 UOJ4:UOM4 UEN4:UEQ4 TUR4:TUU4 TKV4:TKY4 TAZ4:TBC4 SRD4:SRG4 SHH4:SHK4 RXL4:RXO4 RNP4:RNS4 RDT4:RDW4 QTX4:QUA4 QKB4:QKE4 QAF4:QAI4 PQJ4:PQM4 PGN4:PGQ4 OWR4:OWU4 OMV4:OMY4 OCZ4:ODC4 NTD4:NTG4 NJH4:NJK4 MZL4:MZO4 MPP4:MPS4 MFT4:MFW4 LVX4:LWA4 LMB4:LME4 LCF4:LCI4 KSJ4:KSM4 KIN4:KIQ4 JYR4:JYU4 JOV4:JOY4 JEZ4:JFC4 IVD4:IVG4 ILH4:ILK4 IBL4:IBO4 HRP4:HRS4 HHT4:HHW4 GXX4:GYA4 GOB4:GOE4 GEF4:GEI4 FUJ4:FUM4 FKN4:FKQ4 FAR4:FAU4 EQV4:EQY4 EGZ4:EHC4 DXD4:DXG4 DNH4:DNK4 DDL4:DDO4 CTP4:CTS4 CJT4:CJW4 BZX4:CAA4 BQB4:BQE4 BGF4:BGI4 AWJ4:AWM4 AMN4:AMQ4 ACR4:ACU4 SV4:SY4 IZ4:JC4" xr:uid="{98172335-6981-4EFA-AE01-6DF7224FE67C}">
      <formula1>$A$109:$A$121</formula1>
    </dataValidation>
    <dataValidation type="list" showInputMessage="1" showErrorMessage="1" sqref="JB8:JC8 WVN983047:WVO983047 WLR983047:WLS983047 WBV983047:WBW983047 VRZ983047:VSA983047 VID983047:VIE983047 UYH983047:UYI983047 UOL983047:UOM983047 UEP983047:UEQ983047 TUT983047:TUU983047 TKX983047:TKY983047 TBB983047:TBC983047 SRF983047:SRG983047 SHJ983047:SHK983047 RXN983047:RXO983047 RNR983047:RNS983047 RDV983047:RDW983047 QTZ983047:QUA983047 QKD983047:QKE983047 QAH983047:QAI983047 PQL983047:PQM983047 PGP983047:PGQ983047 OWT983047:OWU983047 OMX983047:OMY983047 ODB983047:ODC983047 NTF983047:NTG983047 NJJ983047:NJK983047 MZN983047:MZO983047 MPR983047:MPS983047 MFV983047:MFW983047 LVZ983047:LWA983047 LMD983047:LME983047 LCH983047:LCI983047 KSL983047:KSM983047 KIP983047:KIQ983047 JYT983047:JYU983047 JOX983047:JOY983047 JFB983047:JFC983047 IVF983047:IVG983047 ILJ983047:ILK983047 IBN983047:IBO983047 HRR983047:HRS983047 HHV983047:HHW983047 GXZ983047:GYA983047 GOD983047:GOE983047 GEH983047:GEI983047 FUL983047:FUM983047 FKP983047:FKQ983047 FAT983047:FAU983047 EQX983047:EQY983047 EHB983047:EHC983047 DXF983047:DXG983047 DNJ983047:DNK983047 DDN983047:DDO983047 CTR983047:CTS983047 CJV983047:CJW983047 BZZ983047:CAA983047 BQD983047:BQE983047 BGH983047:BGI983047 AWL983047:AWM983047 AMP983047:AMQ983047 ACT983047:ACU983047 SX983047:SY983047 JB983047:JC983047 F983047:G983047 WVN917511:WVO917511 WLR917511:WLS917511 WBV917511:WBW917511 VRZ917511:VSA917511 VID917511:VIE917511 UYH917511:UYI917511 UOL917511:UOM917511 UEP917511:UEQ917511 TUT917511:TUU917511 TKX917511:TKY917511 TBB917511:TBC917511 SRF917511:SRG917511 SHJ917511:SHK917511 RXN917511:RXO917511 RNR917511:RNS917511 RDV917511:RDW917511 QTZ917511:QUA917511 QKD917511:QKE917511 QAH917511:QAI917511 PQL917511:PQM917511 PGP917511:PGQ917511 OWT917511:OWU917511 OMX917511:OMY917511 ODB917511:ODC917511 NTF917511:NTG917511 NJJ917511:NJK917511 MZN917511:MZO917511 MPR917511:MPS917511 MFV917511:MFW917511 LVZ917511:LWA917511 LMD917511:LME917511 LCH917511:LCI917511 KSL917511:KSM917511 KIP917511:KIQ917511 JYT917511:JYU917511 JOX917511:JOY917511 JFB917511:JFC917511 IVF917511:IVG917511 ILJ917511:ILK917511 IBN917511:IBO917511 HRR917511:HRS917511 HHV917511:HHW917511 GXZ917511:GYA917511 GOD917511:GOE917511 GEH917511:GEI917511 FUL917511:FUM917511 FKP917511:FKQ917511 FAT917511:FAU917511 EQX917511:EQY917511 EHB917511:EHC917511 DXF917511:DXG917511 DNJ917511:DNK917511 DDN917511:DDO917511 CTR917511:CTS917511 CJV917511:CJW917511 BZZ917511:CAA917511 BQD917511:BQE917511 BGH917511:BGI917511 AWL917511:AWM917511 AMP917511:AMQ917511 ACT917511:ACU917511 SX917511:SY917511 JB917511:JC917511 F917511:G917511 WVN851975:WVO851975 WLR851975:WLS851975 WBV851975:WBW851975 VRZ851975:VSA851975 VID851975:VIE851975 UYH851975:UYI851975 UOL851975:UOM851975 UEP851975:UEQ851975 TUT851975:TUU851975 TKX851975:TKY851975 TBB851975:TBC851975 SRF851975:SRG851975 SHJ851975:SHK851975 RXN851975:RXO851975 RNR851975:RNS851975 RDV851975:RDW851975 QTZ851975:QUA851975 QKD851975:QKE851975 QAH851975:QAI851975 PQL851975:PQM851975 PGP851975:PGQ851975 OWT851975:OWU851975 OMX851975:OMY851975 ODB851975:ODC851975 NTF851975:NTG851975 NJJ851975:NJK851975 MZN851975:MZO851975 MPR851975:MPS851975 MFV851975:MFW851975 LVZ851975:LWA851975 LMD851975:LME851975 LCH851975:LCI851975 KSL851975:KSM851975 KIP851975:KIQ851975 JYT851975:JYU851975 JOX851975:JOY851975 JFB851975:JFC851975 IVF851975:IVG851975 ILJ851975:ILK851975 IBN851975:IBO851975 HRR851975:HRS851975 HHV851975:HHW851975 GXZ851975:GYA851975 GOD851975:GOE851975 GEH851975:GEI851975 FUL851975:FUM851975 FKP851975:FKQ851975 FAT851975:FAU851975 EQX851975:EQY851975 EHB851975:EHC851975 DXF851975:DXG851975 DNJ851975:DNK851975 DDN851975:DDO851975 CTR851975:CTS851975 CJV851975:CJW851975 BZZ851975:CAA851975 BQD851975:BQE851975 BGH851975:BGI851975 AWL851975:AWM851975 AMP851975:AMQ851975 ACT851975:ACU851975 SX851975:SY851975 JB851975:JC851975 F851975:G851975 WVN786439:WVO786439 WLR786439:WLS786439 WBV786439:WBW786439 VRZ786439:VSA786439 VID786439:VIE786439 UYH786439:UYI786439 UOL786439:UOM786439 UEP786439:UEQ786439 TUT786439:TUU786439 TKX786439:TKY786439 TBB786439:TBC786439 SRF786439:SRG786439 SHJ786439:SHK786439 RXN786439:RXO786439 RNR786439:RNS786439 RDV786439:RDW786439 QTZ786439:QUA786439 QKD786439:QKE786439 QAH786439:QAI786439 PQL786439:PQM786439 PGP786439:PGQ786439 OWT786439:OWU786439 OMX786439:OMY786439 ODB786439:ODC786439 NTF786439:NTG786439 NJJ786439:NJK786439 MZN786439:MZO786439 MPR786439:MPS786439 MFV786439:MFW786439 LVZ786439:LWA786439 LMD786439:LME786439 LCH786439:LCI786439 KSL786439:KSM786439 KIP786439:KIQ786439 JYT786439:JYU786439 JOX786439:JOY786439 JFB786439:JFC786439 IVF786439:IVG786439 ILJ786439:ILK786439 IBN786439:IBO786439 HRR786439:HRS786439 HHV786439:HHW786439 GXZ786439:GYA786439 GOD786439:GOE786439 GEH786439:GEI786439 FUL786439:FUM786439 FKP786439:FKQ786439 FAT786439:FAU786439 EQX786439:EQY786439 EHB786439:EHC786439 DXF786439:DXG786439 DNJ786439:DNK786439 DDN786439:DDO786439 CTR786439:CTS786439 CJV786439:CJW786439 BZZ786439:CAA786439 BQD786439:BQE786439 BGH786439:BGI786439 AWL786439:AWM786439 AMP786439:AMQ786439 ACT786439:ACU786439 SX786439:SY786439 JB786439:JC786439 F786439:G786439 WVN720903:WVO720903 WLR720903:WLS720903 WBV720903:WBW720903 VRZ720903:VSA720903 VID720903:VIE720903 UYH720903:UYI720903 UOL720903:UOM720903 UEP720903:UEQ720903 TUT720903:TUU720903 TKX720903:TKY720903 TBB720903:TBC720903 SRF720903:SRG720903 SHJ720903:SHK720903 RXN720903:RXO720903 RNR720903:RNS720903 RDV720903:RDW720903 QTZ720903:QUA720903 QKD720903:QKE720903 QAH720903:QAI720903 PQL720903:PQM720903 PGP720903:PGQ720903 OWT720903:OWU720903 OMX720903:OMY720903 ODB720903:ODC720903 NTF720903:NTG720903 NJJ720903:NJK720903 MZN720903:MZO720903 MPR720903:MPS720903 MFV720903:MFW720903 LVZ720903:LWA720903 LMD720903:LME720903 LCH720903:LCI720903 KSL720903:KSM720903 KIP720903:KIQ720903 JYT720903:JYU720903 JOX720903:JOY720903 JFB720903:JFC720903 IVF720903:IVG720903 ILJ720903:ILK720903 IBN720903:IBO720903 HRR720903:HRS720903 HHV720903:HHW720903 GXZ720903:GYA720903 GOD720903:GOE720903 GEH720903:GEI720903 FUL720903:FUM720903 FKP720903:FKQ720903 FAT720903:FAU720903 EQX720903:EQY720903 EHB720903:EHC720903 DXF720903:DXG720903 DNJ720903:DNK720903 DDN720903:DDO720903 CTR720903:CTS720903 CJV720903:CJW720903 BZZ720903:CAA720903 BQD720903:BQE720903 BGH720903:BGI720903 AWL720903:AWM720903 AMP720903:AMQ720903 ACT720903:ACU720903 SX720903:SY720903 JB720903:JC720903 F720903:G720903 WVN655367:WVO655367 WLR655367:WLS655367 WBV655367:WBW655367 VRZ655367:VSA655367 VID655367:VIE655367 UYH655367:UYI655367 UOL655367:UOM655367 UEP655367:UEQ655367 TUT655367:TUU655367 TKX655367:TKY655367 TBB655367:TBC655367 SRF655367:SRG655367 SHJ655367:SHK655367 RXN655367:RXO655367 RNR655367:RNS655367 RDV655367:RDW655367 QTZ655367:QUA655367 QKD655367:QKE655367 QAH655367:QAI655367 PQL655367:PQM655367 PGP655367:PGQ655367 OWT655367:OWU655367 OMX655367:OMY655367 ODB655367:ODC655367 NTF655367:NTG655367 NJJ655367:NJK655367 MZN655367:MZO655367 MPR655367:MPS655367 MFV655367:MFW655367 LVZ655367:LWA655367 LMD655367:LME655367 LCH655367:LCI655367 KSL655367:KSM655367 KIP655367:KIQ655367 JYT655367:JYU655367 JOX655367:JOY655367 JFB655367:JFC655367 IVF655367:IVG655367 ILJ655367:ILK655367 IBN655367:IBO655367 HRR655367:HRS655367 HHV655367:HHW655367 GXZ655367:GYA655367 GOD655367:GOE655367 GEH655367:GEI655367 FUL655367:FUM655367 FKP655367:FKQ655367 FAT655367:FAU655367 EQX655367:EQY655367 EHB655367:EHC655367 DXF655367:DXG655367 DNJ655367:DNK655367 DDN655367:DDO655367 CTR655367:CTS655367 CJV655367:CJW655367 BZZ655367:CAA655367 BQD655367:BQE655367 BGH655367:BGI655367 AWL655367:AWM655367 AMP655367:AMQ655367 ACT655367:ACU655367 SX655367:SY655367 JB655367:JC655367 F655367:G655367 WVN589831:WVO589831 WLR589831:WLS589831 WBV589831:WBW589831 VRZ589831:VSA589831 VID589831:VIE589831 UYH589831:UYI589831 UOL589831:UOM589831 UEP589831:UEQ589831 TUT589831:TUU589831 TKX589831:TKY589831 TBB589831:TBC589831 SRF589831:SRG589831 SHJ589831:SHK589831 RXN589831:RXO589831 RNR589831:RNS589831 RDV589831:RDW589831 QTZ589831:QUA589831 QKD589831:QKE589831 QAH589831:QAI589831 PQL589831:PQM589831 PGP589831:PGQ589831 OWT589831:OWU589831 OMX589831:OMY589831 ODB589831:ODC589831 NTF589831:NTG589831 NJJ589831:NJK589831 MZN589831:MZO589831 MPR589831:MPS589831 MFV589831:MFW589831 LVZ589831:LWA589831 LMD589831:LME589831 LCH589831:LCI589831 KSL589831:KSM589831 KIP589831:KIQ589831 JYT589831:JYU589831 JOX589831:JOY589831 JFB589831:JFC589831 IVF589831:IVG589831 ILJ589831:ILK589831 IBN589831:IBO589831 HRR589831:HRS589831 HHV589831:HHW589831 GXZ589831:GYA589831 GOD589831:GOE589831 GEH589831:GEI589831 FUL589831:FUM589831 FKP589831:FKQ589831 FAT589831:FAU589831 EQX589831:EQY589831 EHB589831:EHC589831 DXF589831:DXG589831 DNJ589831:DNK589831 DDN589831:DDO589831 CTR589831:CTS589831 CJV589831:CJW589831 BZZ589831:CAA589831 BQD589831:BQE589831 BGH589831:BGI589831 AWL589831:AWM589831 AMP589831:AMQ589831 ACT589831:ACU589831 SX589831:SY589831 JB589831:JC589831 F589831:G589831 WVN524295:WVO524295 WLR524295:WLS524295 WBV524295:WBW524295 VRZ524295:VSA524295 VID524295:VIE524295 UYH524295:UYI524295 UOL524295:UOM524295 UEP524295:UEQ524295 TUT524295:TUU524295 TKX524295:TKY524295 TBB524295:TBC524295 SRF524295:SRG524295 SHJ524295:SHK524295 RXN524295:RXO524295 RNR524295:RNS524295 RDV524295:RDW524295 QTZ524295:QUA524295 QKD524295:QKE524295 QAH524295:QAI524295 PQL524295:PQM524295 PGP524295:PGQ524295 OWT524295:OWU524295 OMX524295:OMY524295 ODB524295:ODC524295 NTF524295:NTG524295 NJJ524295:NJK524295 MZN524295:MZO524295 MPR524295:MPS524295 MFV524295:MFW524295 LVZ524295:LWA524295 LMD524295:LME524295 LCH524295:LCI524295 KSL524295:KSM524295 KIP524295:KIQ524295 JYT524295:JYU524295 JOX524295:JOY524295 JFB524295:JFC524295 IVF524295:IVG524295 ILJ524295:ILK524295 IBN524295:IBO524295 HRR524295:HRS524295 HHV524295:HHW524295 GXZ524295:GYA524295 GOD524295:GOE524295 GEH524295:GEI524295 FUL524295:FUM524295 FKP524295:FKQ524295 FAT524295:FAU524295 EQX524295:EQY524295 EHB524295:EHC524295 DXF524295:DXG524295 DNJ524295:DNK524295 DDN524295:DDO524295 CTR524295:CTS524295 CJV524295:CJW524295 BZZ524295:CAA524295 BQD524295:BQE524295 BGH524295:BGI524295 AWL524295:AWM524295 AMP524295:AMQ524295 ACT524295:ACU524295 SX524295:SY524295 JB524295:JC524295 F524295:G524295 WVN458759:WVO458759 WLR458759:WLS458759 WBV458759:WBW458759 VRZ458759:VSA458759 VID458759:VIE458759 UYH458759:UYI458759 UOL458759:UOM458759 UEP458759:UEQ458759 TUT458759:TUU458759 TKX458759:TKY458759 TBB458759:TBC458759 SRF458759:SRG458759 SHJ458759:SHK458759 RXN458759:RXO458759 RNR458759:RNS458759 RDV458759:RDW458759 QTZ458759:QUA458759 QKD458759:QKE458759 QAH458759:QAI458759 PQL458759:PQM458759 PGP458759:PGQ458759 OWT458759:OWU458759 OMX458759:OMY458759 ODB458759:ODC458759 NTF458759:NTG458759 NJJ458759:NJK458759 MZN458759:MZO458759 MPR458759:MPS458759 MFV458759:MFW458759 LVZ458759:LWA458759 LMD458759:LME458759 LCH458759:LCI458759 KSL458759:KSM458759 KIP458759:KIQ458759 JYT458759:JYU458759 JOX458759:JOY458759 JFB458759:JFC458759 IVF458759:IVG458759 ILJ458759:ILK458759 IBN458759:IBO458759 HRR458759:HRS458759 HHV458759:HHW458759 GXZ458759:GYA458759 GOD458759:GOE458759 GEH458759:GEI458759 FUL458759:FUM458759 FKP458759:FKQ458759 FAT458759:FAU458759 EQX458759:EQY458759 EHB458759:EHC458759 DXF458759:DXG458759 DNJ458759:DNK458759 DDN458759:DDO458759 CTR458759:CTS458759 CJV458759:CJW458759 BZZ458759:CAA458759 BQD458759:BQE458759 BGH458759:BGI458759 AWL458759:AWM458759 AMP458759:AMQ458759 ACT458759:ACU458759 SX458759:SY458759 JB458759:JC458759 F458759:G458759 WVN393223:WVO393223 WLR393223:WLS393223 WBV393223:WBW393223 VRZ393223:VSA393223 VID393223:VIE393223 UYH393223:UYI393223 UOL393223:UOM393223 UEP393223:UEQ393223 TUT393223:TUU393223 TKX393223:TKY393223 TBB393223:TBC393223 SRF393223:SRG393223 SHJ393223:SHK393223 RXN393223:RXO393223 RNR393223:RNS393223 RDV393223:RDW393223 QTZ393223:QUA393223 QKD393223:QKE393223 QAH393223:QAI393223 PQL393223:PQM393223 PGP393223:PGQ393223 OWT393223:OWU393223 OMX393223:OMY393223 ODB393223:ODC393223 NTF393223:NTG393223 NJJ393223:NJK393223 MZN393223:MZO393223 MPR393223:MPS393223 MFV393223:MFW393223 LVZ393223:LWA393223 LMD393223:LME393223 LCH393223:LCI393223 KSL393223:KSM393223 KIP393223:KIQ393223 JYT393223:JYU393223 JOX393223:JOY393223 JFB393223:JFC393223 IVF393223:IVG393223 ILJ393223:ILK393223 IBN393223:IBO393223 HRR393223:HRS393223 HHV393223:HHW393223 GXZ393223:GYA393223 GOD393223:GOE393223 GEH393223:GEI393223 FUL393223:FUM393223 FKP393223:FKQ393223 FAT393223:FAU393223 EQX393223:EQY393223 EHB393223:EHC393223 DXF393223:DXG393223 DNJ393223:DNK393223 DDN393223:DDO393223 CTR393223:CTS393223 CJV393223:CJW393223 BZZ393223:CAA393223 BQD393223:BQE393223 BGH393223:BGI393223 AWL393223:AWM393223 AMP393223:AMQ393223 ACT393223:ACU393223 SX393223:SY393223 JB393223:JC393223 F393223:G393223 WVN327687:WVO327687 WLR327687:WLS327687 WBV327687:WBW327687 VRZ327687:VSA327687 VID327687:VIE327687 UYH327687:UYI327687 UOL327687:UOM327687 UEP327687:UEQ327687 TUT327687:TUU327687 TKX327687:TKY327687 TBB327687:TBC327687 SRF327687:SRG327687 SHJ327687:SHK327687 RXN327687:RXO327687 RNR327687:RNS327687 RDV327687:RDW327687 QTZ327687:QUA327687 QKD327687:QKE327687 QAH327687:QAI327687 PQL327687:PQM327687 PGP327687:PGQ327687 OWT327687:OWU327687 OMX327687:OMY327687 ODB327687:ODC327687 NTF327687:NTG327687 NJJ327687:NJK327687 MZN327687:MZO327687 MPR327687:MPS327687 MFV327687:MFW327687 LVZ327687:LWA327687 LMD327687:LME327687 LCH327687:LCI327687 KSL327687:KSM327687 KIP327687:KIQ327687 JYT327687:JYU327687 JOX327687:JOY327687 JFB327687:JFC327687 IVF327687:IVG327687 ILJ327687:ILK327687 IBN327687:IBO327687 HRR327687:HRS327687 HHV327687:HHW327687 GXZ327687:GYA327687 GOD327687:GOE327687 GEH327687:GEI327687 FUL327687:FUM327687 FKP327687:FKQ327687 FAT327687:FAU327687 EQX327687:EQY327687 EHB327687:EHC327687 DXF327687:DXG327687 DNJ327687:DNK327687 DDN327687:DDO327687 CTR327687:CTS327687 CJV327687:CJW327687 BZZ327687:CAA327687 BQD327687:BQE327687 BGH327687:BGI327687 AWL327687:AWM327687 AMP327687:AMQ327687 ACT327687:ACU327687 SX327687:SY327687 JB327687:JC327687 F327687:G327687 WVN262151:WVO262151 WLR262151:WLS262151 WBV262151:WBW262151 VRZ262151:VSA262151 VID262151:VIE262151 UYH262151:UYI262151 UOL262151:UOM262151 UEP262151:UEQ262151 TUT262151:TUU262151 TKX262151:TKY262151 TBB262151:TBC262151 SRF262151:SRG262151 SHJ262151:SHK262151 RXN262151:RXO262151 RNR262151:RNS262151 RDV262151:RDW262151 QTZ262151:QUA262151 QKD262151:QKE262151 QAH262151:QAI262151 PQL262151:PQM262151 PGP262151:PGQ262151 OWT262151:OWU262151 OMX262151:OMY262151 ODB262151:ODC262151 NTF262151:NTG262151 NJJ262151:NJK262151 MZN262151:MZO262151 MPR262151:MPS262151 MFV262151:MFW262151 LVZ262151:LWA262151 LMD262151:LME262151 LCH262151:LCI262151 KSL262151:KSM262151 KIP262151:KIQ262151 JYT262151:JYU262151 JOX262151:JOY262151 JFB262151:JFC262151 IVF262151:IVG262151 ILJ262151:ILK262151 IBN262151:IBO262151 HRR262151:HRS262151 HHV262151:HHW262151 GXZ262151:GYA262151 GOD262151:GOE262151 GEH262151:GEI262151 FUL262151:FUM262151 FKP262151:FKQ262151 FAT262151:FAU262151 EQX262151:EQY262151 EHB262151:EHC262151 DXF262151:DXG262151 DNJ262151:DNK262151 DDN262151:DDO262151 CTR262151:CTS262151 CJV262151:CJW262151 BZZ262151:CAA262151 BQD262151:BQE262151 BGH262151:BGI262151 AWL262151:AWM262151 AMP262151:AMQ262151 ACT262151:ACU262151 SX262151:SY262151 JB262151:JC262151 F262151:G262151 WVN196615:WVO196615 WLR196615:WLS196615 WBV196615:WBW196615 VRZ196615:VSA196615 VID196615:VIE196615 UYH196615:UYI196615 UOL196615:UOM196615 UEP196615:UEQ196615 TUT196615:TUU196615 TKX196615:TKY196615 TBB196615:TBC196615 SRF196615:SRG196615 SHJ196615:SHK196615 RXN196615:RXO196615 RNR196615:RNS196615 RDV196615:RDW196615 QTZ196615:QUA196615 QKD196615:QKE196615 QAH196615:QAI196615 PQL196615:PQM196615 PGP196615:PGQ196615 OWT196615:OWU196615 OMX196615:OMY196615 ODB196615:ODC196615 NTF196615:NTG196615 NJJ196615:NJK196615 MZN196615:MZO196615 MPR196615:MPS196615 MFV196615:MFW196615 LVZ196615:LWA196615 LMD196615:LME196615 LCH196615:LCI196615 KSL196615:KSM196615 KIP196615:KIQ196615 JYT196615:JYU196615 JOX196615:JOY196615 JFB196615:JFC196615 IVF196615:IVG196615 ILJ196615:ILK196615 IBN196615:IBO196615 HRR196615:HRS196615 HHV196615:HHW196615 GXZ196615:GYA196615 GOD196615:GOE196615 GEH196615:GEI196615 FUL196615:FUM196615 FKP196615:FKQ196615 FAT196615:FAU196615 EQX196615:EQY196615 EHB196615:EHC196615 DXF196615:DXG196615 DNJ196615:DNK196615 DDN196615:DDO196615 CTR196615:CTS196615 CJV196615:CJW196615 BZZ196615:CAA196615 BQD196615:BQE196615 BGH196615:BGI196615 AWL196615:AWM196615 AMP196615:AMQ196615 ACT196615:ACU196615 SX196615:SY196615 JB196615:JC196615 F196615:G196615 WVN131079:WVO131079 WLR131079:WLS131079 WBV131079:WBW131079 VRZ131079:VSA131079 VID131079:VIE131079 UYH131079:UYI131079 UOL131079:UOM131079 UEP131079:UEQ131079 TUT131079:TUU131079 TKX131079:TKY131079 TBB131079:TBC131079 SRF131079:SRG131079 SHJ131079:SHK131079 RXN131079:RXO131079 RNR131079:RNS131079 RDV131079:RDW131079 QTZ131079:QUA131079 QKD131079:QKE131079 QAH131079:QAI131079 PQL131079:PQM131079 PGP131079:PGQ131079 OWT131079:OWU131079 OMX131079:OMY131079 ODB131079:ODC131079 NTF131079:NTG131079 NJJ131079:NJK131079 MZN131079:MZO131079 MPR131079:MPS131079 MFV131079:MFW131079 LVZ131079:LWA131079 LMD131079:LME131079 LCH131079:LCI131079 KSL131079:KSM131079 KIP131079:KIQ131079 JYT131079:JYU131079 JOX131079:JOY131079 JFB131079:JFC131079 IVF131079:IVG131079 ILJ131079:ILK131079 IBN131079:IBO131079 HRR131079:HRS131079 HHV131079:HHW131079 GXZ131079:GYA131079 GOD131079:GOE131079 GEH131079:GEI131079 FUL131079:FUM131079 FKP131079:FKQ131079 FAT131079:FAU131079 EQX131079:EQY131079 EHB131079:EHC131079 DXF131079:DXG131079 DNJ131079:DNK131079 DDN131079:DDO131079 CTR131079:CTS131079 CJV131079:CJW131079 BZZ131079:CAA131079 BQD131079:BQE131079 BGH131079:BGI131079 AWL131079:AWM131079 AMP131079:AMQ131079 ACT131079:ACU131079 SX131079:SY131079 JB131079:JC131079 F131079:G131079 WVN65543:WVO65543 WLR65543:WLS65543 WBV65543:WBW65543 VRZ65543:VSA65543 VID65543:VIE65543 UYH65543:UYI65543 UOL65543:UOM65543 UEP65543:UEQ65543 TUT65543:TUU65543 TKX65543:TKY65543 TBB65543:TBC65543 SRF65543:SRG65543 SHJ65543:SHK65543 RXN65543:RXO65543 RNR65543:RNS65543 RDV65543:RDW65543 QTZ65543:QUA65543 QKD65543:QKE65543 QAH65543:QAI65543 PQL65543:PQM65543 PGP65543:PGQ65543 OWT65543:OWU65543 OMX65543:OMY65543 ODB65543:ODC65543 NTF65543:NTG65543 NJJ65543:NJK65543 MZN65543:MZO65543 MPR65543:MPS65543 MFV65543:MFW65543 LVZ65543:LWA65543 LMD65543:LME65543 LCH65543:LCI65543 KSL65543:KSM65543 KIP65543:KIQ65543 JYT65543:JYU65543 JOX65543:JOY65543 JFB65543:JFC65543 IVF65543:IVG65543 ILJ65543:ILK65543 IBN65543:IBO65543 HRR65543:HRS65543 HHV65543:HHW65543 GXZ65543:GYA65543 GOD65543:GOE65543 GEH65543:GEI65543 FUL65543:FUM65543 FKP65543:FKQ65543 FAT65543:FAU65543 EQX65543:EQY65543 EHB65543:EHC65543 DXF65543:DXG65543 DNJ65543:DNK65543 DDN65543:DDO65543 CTR65543:CTS65543 CJV65543:CJW65543 BZZ65543:CAA65543 BQD65543:BQE65543 BGH65543:BGI65543 AWL65543:AWM65543 AMP65543:AMQ65543 ACT65543:ACU65543 SX65543:SY65543 JB65543:JC65543 F65543:G65543 WVN8:WVO8 WLR8:WLS8 WBV8:WBW8 VRZ8:VSA8 VID8:VIE8 UYH8:UYI8 UOL8:UOM8 UEP8:UEQ8 TUT8:TUU8 TKX8:TKY8 TBB8:TBC8 SRF8:SRG8 SHJ8:SHK8 RXN8:RXO8 RNR8:RNS8 RDV8:RDW8 QTZ8:QUA8 QKD8:QKE8 QAH8:QAI8 PQL8:PQM8 PGP8:PGQ8 OWT8:OWU8 OMX8:OMY8 ODB8:ODC8 NTF8:NTG8 NJJ8:NJK8 MZN8:MZO8 MPR8:MPS8 MFV8:MFW8 LVZ8:LWA8 LMD8:LME8 LCH8:LCI8 KSL8:KSM8 KIP8:KIQ8 JYT8:JYU8 JOX8:JOY8 JFB8:JFC8 IVF8:IVG8 ILJ8:ILK8 IBN8:IBO8 HRR8:HRS8 HHV8:HHW8 GXZ8:GYA8 GOD8:GOE8 GEH8:GEI8 FUL8:FUM8 FKP8:FKQ8 FAT8:FAU8 EQX8:EQY8 EHB8:EHC8 DXF8:DXG8 DNJ8:DNK8 DDN8:DDO8 CTR8:CTS8 CJV8:CJW8 BZZ8:CAA8 BQD8:BQE8 BGH8:BGI8 AWL8:AWM8 AMP8:AMQ8 ACT8:ACU8 SX8:SY8" xr:uid="{D669C38D-09FD-4C77-BF35-DB509C12205D}">
      <formula1>$A$123:$A$135</formula1>
    </dataValidation>
    <dataValidation type="list" allowBlank="1" showInputMessage="1" showErrorMessage="1" sqref="I106 WVQ983146 WLU983146 WBY983146 VSC983146 VIG983146 UYK983146 UOO983146 UES983146 TUW983146 TLA983146 TBE983146 SRI983146 SHM983146 RXQ983146 RNU983146 RDY983146 QUC983146 QKG983146 QAK983146 PQO983146 PGS983146 OWW983146 ONA983146 ODE983146 NTI983146 NJM983146 MZQ983146 MPU983146 MFY983146 LWC983146 LMG983146 LCK983146 KSO983146 KIS983146 JYW983146 JPA983146 JFE983146 IVI983146 ILM983146 IBQ983146 HRU983146 HHY983146 GYC983146 GOG983146 GEK983146 FUO983146 FKS983146 FAW983146 ERA983146 EHE983146 DXI983146 DNM983146 DDQ983146 CTU983146 CJY983146 CAC983146 BQG983146 BGK983146 AWO983146 AMS983146 ACW983146 TA983146 JE983146 I983146 WVQ917610 WLU917610 WBY917610 VSC917610 VIG917610 UYK917610 UOO917610 UES917610 TUW917610 TLA917610 TBE917610 SRI917610 SHM917610 RXQ917610 RNU917610 RDY917610 QUC917610 QKG917610 QAK917610 PQO917610 PGS917610 OWW917610 ONA917610 ODE917610 NTI917610 NJM917610 MZQ917610 MPU917610 MFY917610 LWC917610 LMG917610 LCK917610 KSO917610 KIS917610 JYW917610 JPA917610 JFE917610 IVI917610 ILM917610 IBQ917610 HRU917610 HHY917610 GYC917610 GOG917610 GEK917610 FUO917610 FKS917610 FAW917610 ERA917610 EHE917610 DXI917610 DNM917610 DDQ917610 CTU917610 CJY917610 CAC917610 BQG917610 BGK917610 AWO917610 AMS917610 ACW917610 TA917610 JE917610 I917610 WVQ852074 WLU852074 WBY852074 VSC852074 VIG852074 UYK852074 UOO852074 UES852074 TUW852074 TLA852074 TBE852074 SRI852074 SHM852074 RXQ852074 RNU852074 RDY852074 QUC852074 QKG852074 QAK852074 PQO852074 PGS852074 OWW852074 ONA852074 ODE852074 NTI852074 NJM852074 MZQ852074 MPU852074 MFY852074 LWC852074 LMG852074 LCK852074 KSO852074 KIS852074 JYW852074 JPA852074 JFE852074 IVI852074 ILM852074 IBQ852074 HRU852074 HHY852074 GYC852074 GOG852074 GEK852074 FUO852074 FKS852074 FAW852074 ERA852074 EHE852074 DXI852074 DNM852074 DDQ852074 CTU852074 CJY852074 CAC852074 BQG852074 BGK852074 AWO852074 AMS852074 ACW852074 TA852074 JE852074 I852074 WVQ786538 WLU786538 WBY786538 VSC786538 VIG786538 UYK786538 UOO786538 UES786538 TUW786538 TLA786538 TBE786538 SRI786538 SHM786538 RXQ786538 RNU786538 RDY786538 QUC786538 QKG786538 QAK786538 PQO786538 PGS786538 OWW786538 ONA786538 ODE786538 NTI786538 NJM786538 MZQ786538 MPU786538 MFY786538 LWC786538 LMG786538 LCK786538 KSO786538 KIS786538 JYW786538 JPA786538 JFE786538 IVI786538 ILM786538 IBQ786538 HRU786538 HHY786538 GYC786538 GOG786538 GEK786538 FUO786538 FKS786538 FAW786538 ERA786538 EHE786538 DXI786538 DNM786538 DDQ786538 CTU786538 CJY786538 CAC786538 BQG786538 BGK786538 AWO786538 AMS786538 ACW786538 TA786538 JE786538 I786538 WVQ721002 WLU721002 WBY721002 VSC721002 VIG721002 UYK721002 UOO721002 UES721002 TUW721002 TLA721002 TBE721002 SRI721002 SHM721002 RXQ721002 RNU721002 RDY721002 QUC721002 QKG721002 QAK721002 PQO721002 PGS721002 OWW721002 ONA721002 ODE721002 NTI721002 NJM721002 MZQ721002 MPU721002 MFY721002 LWC721002 LMG721002 LCK721002 KSO721002 KIS721002 JYW721002 JPA721002 JFE721002 IVI721002 ILM721002 IBQ721002 HRU721002 HHY721002 GYC721002 GOG721002 GEK721002 FUO721002 FKS721002 FAW721002 ERA721002 EHE721002 DXI721002 DNM721002 DDQ721002 CTU721002 CJY721002 CAC721002 BQG721002 BGK721002 AWO721002 AMS721002 ACW721002 TA721002 JE721002 I721002 WVQ655466 WLU655466 WBY655466 VSC655466 VIG655466 UYK655466 UOO655466 UES655466 TUW655466 TLA655466 TBE655466 SRI655466 SHM655466 RXQ655466 RNU655466 RDY655466 QUC655466 QKG655466 QAK655466 PQO655466 PGS655466 OWW655466 ONA655466 ODE655466 NTI655466 NJM655466 MZQ655466 MPU655466 MFY655466 LWC655466 LMG655466 LCK655466 KSO655466 KIS655466 JYW655466 JPA655466 JFE655466 IVI655466 ILM655466 IBQ655466 HRU655466 HHY655466 GYC655466 GOG655466 GEK655466 FUO655466 FKS655466 FAW655466 ERA655466 EHE655466 DXI655466 DNM655466 DDQ655466 CTU655466 CJY655466 CAC655466 BQG655466 BGK655466 AWO655466 AMS655466 ACW655466 TA655466 JE655466 I655466 WVQ589930 WLU589930 WBY589930 VSC589930 VIG589930 UYK589930 UOO589930 UES589930 TUW589930 TLA589930 TBE589930 SRI589930 SHM589930 RXQ589930 RNU589930 RDY589930 QUC589930 QKG589930 QAK589930 PQO589930 PGS589930 OWW589930 ONA589930 ODE589930 NTI589930 NJM589930 MZQ589930 MPU589930 MFY589930 LWC589930 LMG589930 LCK589930 KSO589930 KIS589930 JYW589930 JPA589930 JFE589930 IVI589930 ILM589930 IBQ589930 HRU589930 HHY589930 GYC589930 GOG589930 GEK589930 FUO589930 FKS589930 FAW589930 ERA589930 EHE589930 DXI589930 DNM589930 DDQ589930 CTU589930 CJY589930 CAC589930 BQG589930 BGK589930 AWO589930 AMS589930 ACW589930 TA589930 JE589930 I589930 WVQ524394 WLU524394 WBY524394 VSC524394 VIG524394 UYK524394 UOO524394 UES524394 TUW524394 TLA524394 TBE524394 SRI524394 SHM524394 RXQ524394 RNU524394 RDY524394 QUC524394 QKG524394 QAK524394 PQO524394 PGS524394 OWW524394 ONA524394 ODE524394 NTI524394 NJM524394 MZQ524394 MPU524394 MFY524394 LWC524394 LMG524394 LCK524394 KSO524394 KIS524394 JYW524394 JPA524394 JFE524394 IVI524394 ILM524394 IBQ524394 HRU524394 HHY524394 GYC524394 GOG524394 GEK524394 FUO524394 FKS524394 FAW524394 ERA524394 EHE524394 DXI524394 DNM524394 DDQ524394 CTU524394 CJY524394 CAC524394 BQG524394 BGK524394 AWO524394 AMS524394 ACW524394 TA524394 JE524394 I524394 WVQ458858 WLU458858 WBY458858 VSC458858 VIG458858 UYK458858 UOO458858 UES458858 TUW458858 TLA458858 TBE458858 SRI458858 SHM458858 RXQ458858 RNU458858 RDY458858 QUC458858 QKG458858 QAK458858 PQO458858 PGS458858 OWW458858 ONA458858 ODE458858 NTI458858 NJM458858 MZQ458858 MPU458858 MFY458858 LWC458858 LMG458858 LCK458858 KSO458858 KIS458858 JYW458858 JPA458858 JFE458858 IVI458858 ILM458858 IBQ458858 HRU458858 HHY458858 GYC458858 GOG458858 GEK458858 FUO458858 FKS458858 FAW458858 ERA458858 EHE458858 DXI458858 DNM458858 DDQ458858 CTU458858 CJY458858 CAC458858 BQG458858 BGK458858 AWO458858 AMS458858 ACW458858 TA458858 JE458858 I458858 WVQ393322 WLU393322 WBY393322 VSC393322 VIG393322 UYK393322 UOO393322 UES393322 TUW393322 TLA393322 TBE393322 SRI393322 SHM393322 RXQ393322 RNU393322 RDY393322 QUC393322 QKG393322 QAK393322 PQO393322 PGS393322 OWW393322 ONA393322 ODE393322 NTI393322 NJM393322 MZQ393322 MPU393322 MFY393322 LWC393322 LMG393322 LCK393322 KSO393322 KIS393322 JYW393322 JPA393322 JFE393322 IVI393322 ILM393322 IBQ393322 HRU393322 HHY393322 GYC393322 GOG393322 GEK393322 FUO393322 FKS393322 FAW393322 ERA393322 EHE393322 DXI393322 DNM393322 DDQ393322 CTU393322 CJY393322 CAC393322 BQG393322 BGK393322 AWO393322 AMS393322 ACW393322 TA393322 JE393322 I393322 WVQ327786 WLU327786 WBY327786 VSC327786 VIG327786 UYK327786 UOO327786 UES327786 TUW327786 TLA327786 TBE327786 SRI327786 SHM327786 RXQ327786 RNU327786 RDY327786 QUC327786 QKG327786 QAK327786 PQO327786 PGS327786 OWW327786 ONA327786 ODE327786 NTI327786 NJM327786 MZQ327786 MPU327786 MFY327786 LWC327786 LMG327786 LCK327786 KSO327786 KIS327786 JYW327786 JPA327786 JFE327786 IVI327786 ILM327786 IBQ327786 HRU327786 HHY327786 GYC327786 GOG327786 GEK327786 FUO327786 FKS327786 FAW327786 ERA327786 EHE327786 DXI327786 DNM327786 DDQ327786 CTU327786 CJY327786 CAC327786 BQG327786 BGK327786 AWO327786 AMS327786 ACW327786 TA327786 JE327786 I327786 WVQ262250 WLU262250 WBY262250 VSC262250 VIG262250 UYK262250 UOO262250 UES262250 TUW262250 TLA262250 TBE262250 SRI262250 SHM262250 RXQ262250 RNU262250 RDY262250 QUC262250 QKG262250 QAK262250 PQO262250 PGS262250 OWW262250 ONA262250 ODE262250 NTI262250 NJM262250 MZQ262250 MPU262250 MFY262250 LWC262250 LMG262250 LCK262250 KSO262250 KIS262250 JYW262250 JPA262250 JFE262250 IVI262250 ILM262250 IBQ262250 HRU262250 HHY262250 GYC262250 GOG262250 GEK262250 FUO262250 FKS262250 FAW262250 ERA262250 EHE262250 DXI262250 DNM262250 DDQ262250 CTU262250 CJY262250 CAC262250 BQG262250 BGK262250 AWO262250 AMS262250 ACW262250 TA262250 JE262250 I262250 WVQ196714 WLU196714 WBY196714 VSC196714 VIG196714 UYK196714 UOO196714 UES196714 TUW196714 TLA196714 TBE196714 SRI196714 SHM196714 RXQ196714 RNU196714 RDY196714 QUC196714 QKG196714 QAK196714 PQO196714 PGS196714 OWW196714 ONA196714 ODE196714 NTI196714 NJM196714 MZQ196714 MPU196714 MFY196714 LWC196714 LMG196714 LCK196714 KSO196714 KIS196714 JYW196714 JPA196714 JFE196714 IVI196714 ILM196714 IBQ196714 HRU196714 HHY196714 GYC196714 GOG196714 GEK196714 FUO196714 FKS196714 FAW196714 ERA196714 EHE196714 DXI196714 DNM196714 DDQ196714 CTU196714 CJY196714 CAC196714 BQG196714 BGK196714 AWO196714 AMS196714 ACW196714 TA196714 JE196714 I196714 WVQ131178 WLU131178 WBY131178 VSC131178 VIG131178 UYK131178 UOO131178 UES131178 TUW131178 TLA131178 TBE131178 SRI131178 SHM131178 RXQ131178 RNU131178 RDY131178 QUC131178 QKG131178 QAK131178 PQO131178 PGS131178 OWW131178 ONA131178 ODE131178 NTI131178 NJM131178 MZQ131178 MPU131178 MFY131178 LWC131178 LMG131178 LCK131178 KSO131178 KIS131178 JYW131178 JPA131178 JFE131178 IVI131178 ILM131178 IBQ131178 HRU131178 HHY131178 GYC131178 GOG131178 GEK131178 FUO131178 FKS131178 FAW131178 ERA131178 EHE131178 DXI131178 DNM131178 DDQ131178 CTU131178 CJY131178 CAC131178 BQG131178 BGK131178 AWO131178 AMS131178 ACW131178 TA131178 JE131178 I131178 WVQ65642 WLU65642 WBY65642 VSC65642 VIG65642 UYK65642 UOO65642 UES65642 TUW65642 TLA65642 TBE65642 SRI65642 SHM65642 RXQ65642 RNU65642 RDY65642 QUC65642 QKG65642 QAK65642 PQO65642 PGS65642 OWW65642 ONA65642 ODE65642 NTI65642 NJM65642 MZQ65642 MPU65642 MFY65642 LWC65642 LMG65642 LCK65642 KSO65642 KIS65642 JYW65642 JPA65642 JFE65642 IVI65642 ILM65642 IBQ65642 HRU65642 HHY65642 GYC65642 GOG65642 GEK65642 FUO65642 FKS65642 FAW65642 ERA65642 EHE65642 DXI65642 DNM65642 DDQ65642 CTU65642 CJY65642 CAC65642 BQG65642 BGK65642 AWO65642 AMS65642 ACW65642 TA65642 JE65642 I65642 WVQ106 WLU106 WBY106 VSC106 VIG106 UYK106 UOO106 UES106 TUW106 TLA106 TBE106 SRI106 SHM106 RXQ106 RNU106 RDY106 QUC106 QKG106 QAK106 PQO106 PGS106 OWW106 ONA106 ODE106 NTI106 NJM106 MZQ106 MPU106 MFY106 LWC106 LMG106 LCK106 KSO106 KIS106 JYW106 JPA106 JFE106 IVI106 ILM106 IBQ106 HRU106 HHY106 GYC106 GOG106 GEK106 FUO106 FKS106 FAW106 ERA106 EHE106 DXI106 DNM106 DDQ106 CTU106 CJY106 CAC106 BQG106 BGK106 AWO106 AMS106 ACW106 TA106 JE106" xr:uid="{7882CB3C-7463-463F-B88F-F3D4FC8C0518}">
      <formula1>$J$104:$J$108</formula1>
    </dataValidation>
    <dataValidation type="list" allowBlank="1" showInputMessage="1" showErrorMessage="1" sqref="F7:G7" xr:uid="{F2874318-E2F9-4BE7-BBB7-6729EEB017E4}">
      <formula1>mc</formula1>
    </dataValidation>
    <dataValidation type="list" allowBlank="1" showInputMessage="1" showErrorMessage="1" sqref="C42 F8:G8 C50 C37:C38 D38:F38" xr:uid="{E4FCB013-6816-482F-9ECE-D460AF293941}">
      <formula1>rate</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B09C4-4905-4968-93CA-23490D8457D3}">
  <dimension ref="A1:L344"/>
  <sheetViews>
    <sheetView topLeftCell="A56" workbookViewId="0">
      <selection activeCell="A82" sqref="A82"/>
    </sheetView>
  </sheetViews>
  <sheetFormatPr defaultRowHeight="12.75"/>
  <cols>
    <col min="1" max="1" width="30.85546875" style="243" customWidth="1"/>
    <col min="2" max="6" width="15.5703125" style="243" customWidth="1"/>
    <col min="7" max="7" width="15.5703125" style="213" customWidth="1"/>
    <col min="8" max="9" width="10" style="211" customWidth="1"/>
    <col min="10" max="10" width="10" style="212" customWidth="1"/>
    <col min="11" max="256" width="8.85546875" style="213"/>
    <col min="257" max="257" width="27.42578125" style="213" customWidth="1"/>
    <col min="258" max="263" width="15.5703125" style="213" customWidth="1"/>
    <col min="264" max="266" width="10" style="213" customWidth="1"/>
    <col min="267" max="512" width="8.85546875" style="213"/>
    <col min="513" max="513" width="27.42578125" style="213" customWidth="1"/>
    <col min="514" max="519" width="15.5703125" style="213" customWidth="1"/>
    <col min="520" max="522" width="10" style="213" customWidth="1"/>
    <col min="523" max="768" width="8.85546875" style="213"/>
    <col min="769" max="769" width="27.42578125" style="213" customWidth="1"/>
    <col min="770" max="775" width="15.5703125" style="213" customWidth="1"/>
    <col min="776" max="778" width="10" style="213" customWidth="1"/>
    <col min="779" max="1024" width="8.85546875" style="213"/>
    <col min="1025" max="1025" width="27.42578125" style="213" customWidth="1"/>
    <col min="1026" max="1031" width="15.5703125" style="213" customWidth="1"/>
    <col min="1032" max="1034" width="10" style="213" customWidth="1"/>
    <col min="1035" max="1280" width="8.85546875" style="213"/>
    <col min="1281" max="1281" width="27.42578125" style="213" customWidth="1"/>
    <col min="1282" max="1287" width="15.5703125" style="213" customWidth="1"/>
    <col min="1288" max="1290" width="10" style="213" customWidth="1"/>
    <col min="1291" max="1536" width="8.85546875" style="213"/>
    <col min="1537" max="1537" width="27.42578125" style="213" customWidth="1"/>
    <col min="1538" max="1543" width="15.5703125" style="213" customWidth="1"/>
    <col min="1544" max="1546" width="10" style="213" customWidth="1"/>
    <col min="1547" max="1792" width="8.85546875" style="213"/>
    <col min="1793" max="1793" width="27.42578125" style="213" customWidth="1"/>
    <col min="1794" max="1799" width="15.5703125" style="213" customWidth="1"/>
    <col min="1800" max="1802" width="10" style="213" customWidth="1"/>
    <col min="1803" max="2048" width="8.85546875" style="213"/>
    <col min="2049" max="2049" width="27.42578125" style="213" customWidth="1"/>
    <col min="2050" max="2055" width="15.5703125" style="213" customWidth="1"/>
    <col min="2056" max="2058" width="10" style="213" customWidth="1"/>
    <col min="2059" max="2304" width="8.85546875" style="213"/>
    <col min="2305" max="2305" width="27.42578125" style="213" customWidth="1"/>
    <col min="2306" max="2311" width="15.5703125" style="213" customWidth="1"/>
    <col min="2312" max="2314" width="10" style="213" customWidth="1"/>
    <col min="2315" max="2560" width="8.85546875" style="213"/>
    <col min="2561" max="2561" width="27.42578125" style="213" customWidth="1"/>
    <col min="2562" max="2567" width="15.5703125" style="213" customWidth="1"/>
    <col min="2568" max="2570" width="10" style="213" customWidth="1"/>
    <col min="2571" max="2816" width="8.85546875" style="213"/>
    <col min="2817" max="2817" width="27.42578125" style="213" customWidth="1"/>
    <col min="2818" max="2823" width="15.5703125" style="213" customWidth="1"/>
    <col min="2824" max="2826" width="10" style="213" customWidth="1"/>
    <col min="2827" max="3072" width="8.85546875" style="213"/>
    <col min="3073" max="3073" width="27.42578125" style="213" customWidth="1"/>
    <col min="3074" max="3079" width="15.5703125" style="213" customWidth="1"/>
    <col min="3080" max="3082" width="10" style="213" customWidth="1"/>
    <col min="3083" max="3328" width="8.85546875" style="213"/>
    <col min="3329" max="3329" width="27.42578125" style="213" customWidth="1"/>
    <col min="3330" max="3335" width="15.5703125" style="213" customWidth="1"/>
    <col min="3336" max="3338" width="10" style="213" customWidth="1"/>
    <col min="3339" max="3584" width="8.85546875" style="213"/>
    <col min="3585" max="3585" width="27.42578125" style="213" customWidth="1"/>
    <col min="3586" max="3591" width="15.5703125" style="213" customWidth="1"/>
    <col min="3592" max="3594" width="10" style="213" customWidth="1"/>
    <col min="3595" max="3840" width="8.85546875" style="213"/>
    <col min="3841" max="3841" width="27.42578125" style="213" customWidth="1"/>
    <col min="3842" max="3847" width="15.5703125" style="213" customWidth="1"/>
    <col min="3848" max="3850" width="10" style="213" customWidth="1"/>
    <col min="3851" max="4096" width="8.85546875" style="213"/>
    <col min="4097" max="4097" width="27.42578125" style="213" customWidth="1"/>
    <col min="4098" max="4103" width="15.5703125" style="213" customWidth="1"/>
    <col min="4104" max="4106" width="10" style="213" customWidth="1"/>
    <col min="4107" max="4352" width="8.85546875" style="213"/>
    <col min="4353" max="4353" width="27.42578125" style="213" customWidth="1"/>
    <col min="4354" max="4359" width="15.5703125" style="213" customWidth="1"/>
    <col min="4360" max="4362" width="10" style="213" customWidth="1"/>
    <col min="4363" max="4608" width="8.85546875" style="213"/>
    <col min="4609" max="4609" width="27.42578125" style="213" customWidth="1"/>
    <col min="4610" max="4615" width="15.5703125" style="213" customWidth="1"/>
    <col min="4616" max="4618" width="10" style="213" customWidth="1"/>
    <col min="4619" max="4864" width="8.85546875" style="213"/>
    <col min="4865" max="4865" width="27.42578125" style="213" customWidth="1"/>
    <col min="4866" max="4871" width="15.5703125" style="213" customWidth="1"/>
    <col min="4872" max="4874" width="10" style="213" customWidth="1"/>
    <col min="4875" max="5120" width="8.85546875" style="213"/>
    <col min="5121" max="5121" width="27.42578125" style="213" customWidth="1"/>
    <col min="5122" max="5127" width="15.5703125" style="213" customWidth="1"/>
    <col min="5128" max="5130" width="10" style="213" customWidth="1"/>
    <col min="5131" max="5376" width="8.85546875" style="213"/>
    <col min="5377" max="5377" width="27.42578125" style="213" customWidth="1"/>
    <col min="5378" max="5383" width="15.5703125" style="213" customWidth="1"/>
    <col min="5384" max="5386" width="10" style="213" customWidth="1"/>
    <col min="5387" max="5632" width="8.85546875" style="213"/>
    <col min="5633" max="5633" width="27.42578125" style="213" customWidth="1"/>
    <col min="5634" max="5639" width="15.5703125" style="213" customWidth="1"/>
    <col min="5640" max="5642" width="10" style="213" customWidth="1"/>
    <col min="5643" max="5888" width="8.85546875" style="213"/>
    <col min="5889" max="5889" width="27.42578125" style="213" customWidth="1"/>
    <col min="5890" max="5895" width="15.5703125" style="213" customWidth="1"/>
    <col min="5896" max="5898" width="10" style="213" customWidth="1"/>
    <col min="5899" max="6144" width="8.85546875" style="213"/>
    <col min="6145" max="6145" width="27.42578125" style="213" customWidth="1"/>
    <col min="6146" max="6151" width="15.5703125" style="213" customWidth="1"/>
    <col min="6152" max="6154" width="10" style="213" customWidth="1"/>
    <col min="6155" max="6400" width="8.85546875" style="213"/>
    <col min="6401" max="6401" width="27.42578125" style="213" customWidth="1"/>
    <col min="6402" max="6407" width="15.5703125" style="213" customWidth="1"/>
    <col min="6408" max="6410" width="10" style="213" customWidth="1"/>
    <col min="6411" max="6656" width="8.85546875" style="213"/>
    <col min="6657" max="6657" width="27.42578125" style="213" customWidth="1"/>
    <col min="6658" max="6663" width="15.5703125" style="213" customWidth="1"/>
    <col min="6664" max="6666" width="10" style="213" customWidth="1"/>
    <col min="6667" max="6912" width="8.85546875" style="213"/>
    <col min="6913" max="6913" width="27.42578125" style="213" customWidth="1"/>
    <col min="6914" max="6919" width="15.5703125" style="213" customWidth="1"/>
    <col min="6920" max="6922" width="10" style="213" customWidth="1"/>
    <col min="6923" max="7168" width="8.85546875" style="213"/>
    <col min="7169" max="7169" width="27.42578125" style="213" customWidth="1"/>
    <col min="7170" max="7175" width="15.5703125" style="213" customWidth="1"/>
    <col min="7176" max="7178" width="10" style="213" customWidth="1"/>
    <col min="7179" max="7424" width="8.85546875" style="213"/>
    <col min="7425" max="7425" width="27.42578125" style="213" customWidth="1"/>
    <col min="7426" max="7431" width="15.5703125" style="213" customWidth="1"/>
    <col min="7432" max="7434" width="10" style="213" customWidth="1"/>
    <col min="7435" max="7680" width="8.85546875" style="213"/>
    <col min="7681" max="7681" width="27.42578125" style="213" customWidth="1"/>
    <col min="7682" max="7687" width="15.5703125" style="213" customWidth="1"/>
    <col min="7688" max="7690" width="10" style="213" customWidth="1"/>
    <col min="7691" max="7936" width="8.85546875" style="213"/>
    <col min="7937" max="7937" width="27.42578125" style="213" customWidth="1"/>
    <col min="7938" max="7943" width="15.5703125" style="213" customWidth="1"/>
    <col min="7944" max="7946" width="10" style="213" customWidth="1"/>
    <col min="7947" max="8192" width="8.85546875" style="213"/>
    <col min="8193" max="8193" width="27.42578125" style="213" customWidth="1"/>
    <col min="8194" max="8199" width="15.5703125" style="213" customWidth="1"/>
    <col min="8200" max="8202" width="10" style="213" customWidth="1"/>
    <col min="8203" max="8448" width="8.85546875" style="213"/>
    <col min="8449" max="8449" width="27.42578125" style="213" customWidth="1"/>
    <col min="8450" max="8455" width="15.5703125" style="213" customWidth="1"/>
    <col min="8456" max="8458" width="10" style="213" customWidth="1"/>
    <col min="8459" max="8704" width="8.85546875" style="213"/>
    <col min="8705" max="8705" width="27.42578125" style="213" customWidth="1"/>
    <col min="8706" max="8711" width="15.5703125" style="213" customWidth="1"/>
    <col min="8712" max="8714" width="10" style="213" customWidth="1"/>
    <col min="8715" max="8960" width="8.85546875" style="213"/>
    <col min="8961" max="8961" width="27.42578125" style="213" customWidth="1"/>
    <col min="8962" max="8967" width="15.5703125" style="213" customWidth="1"/>
    <col min="8968" max="8970" width="10" style="213" customWidth="1"/>
    <col min="8971" max="9216" width="8.85546875" style="213"/>
    <col min="9217" max="9217" width="27.42578125" style="213" customWidth="1"/>
    <col min="9218" max="9223" width="15.5703125" style="213" customWidth="1"/>
    <col min="9224" max="9226" width="10" style="213" customWidth="1"/>
    <col min="9227" max="9472" width="8.85546875" style="213"/>
    <col min="9473" max="9473" width="27.42578125" style="213" customWidth="1"/>
    <col min="9474" max="9479" width="15.5703125" style="213" customWidth="1"/>
    <col min="9480" max="9482" width="10" style="213" customWidth="1"/>
    <col min="9483" max="9728" width="8.85546875" style="213"/>
    <col min="9729" max="9729" width="27.42578125" style="213" customWidth="1"/>
    <col min="9730" max="9735" width="15.5703125" style="213" customWidth="1"/>
    <col min="9736" max="9738" width="10" style="213" customWidth="1"/>
    <col min="9739" max="9984" width="8.85546875" style="213"/>
    <col min="9985" max="9985" width="27.42578125" style="213" customWidth="1"/>
    <col min="9986" max="9991" width="15.5703125" style="213" customWidth="1"/>
    <col min="9992" max="9994" width="10" style="213" customWidth="1"/>
    <col min="9995" max="10240" width="8.85546875" style="213"/>
    <col min="10241" max="10241" width="27.42578125" style="213" customWidth="1"/>
    <col min="10242" max="10247" width="15.5703125" style="213" customWidth="1"/>
    <col min="10248" max="10250" width="10" style="213" customWidth="1"/>
    <col min="10251" max="10496" width="8.85546875" style="213"/>
    <col min="10497" max="10497" width="27.42578125" style="213" customWidth="1"/>
    <col min="10498" max="10503" width="15.5703125" style="213" customWidth="1"/>
    <col min="10504" max="10506" width="10" style="213" customWidth="1"/>
    <col min="10507" max="10752" width="8.85546875" style="213"/>
    <col min="10753" max="10753" width="27.42578125" style="213" customWidth="1"/>
    <col min="10754" max="10759" width="15.5703125" style="213" customWidth="1"/>
    <col min="10760" max="10762" width="10" style="213" customWidth="1"/>
    <col min="10763" max="11008" width="8.85546875" style="213"/>
    <col min="11009" max="11009" width="27.42578125" style="213" customWidth="1"/>
    <col min="11010" max="11015" width="15.5703125" style="213" customWidth="1"/>
    <col min="11016" max="11018" width="10" style="213" customWidth="1"/>
    <col min="11019" max="11264" width="8.85546875" style="213"/>
    <col min="11265" max="11265" width="27.42578125" style="213" customWidth="1"/>
    <col min="11266" max="11271" width="15.5703125" style="213" customWidth="1"/>
    <col min="11272" max="11274" width="10" style="213" customWidth="1"/>
    <col min="11275" max="11520" width="8.85546875" style="213"/>
    <col min="11521" max="11521" width="27.42578125" style="213" customWidth="1"/>
    <col min="11522" max="11527" width="15.5703125" style="213" customWidth="1"/>
    <col min="11528" max="11530" width="10" style="213" customWidth="1"/>
    <col min="11531" max="11776" width="8.85546875" style="213"/>
    <col min="11777" max="11777" width="27.42578125" style="213" customWidth="1"/>
    <col min="11778" max="11783" width="15.5703125" style="213" customWidth="1"/>
    <col min="11784" max="11786" width="10" style="213" customWidth="1"/>
    <col min="11787" max="12032" width="8.85546875" style="213"/>
    <col min="12033" max="12033" width="27.42578125" style="213" customWidth="1"/>
    <col min="12034" max="12039" width="15.5703125" style="213" customWidth="1"/>
    <col min="12040" max="12042" width="10" style="213" customWidth="1"/>
    <col min="12043" max="12288" width="8.85546875" style="213"/>
    <col min="12289" max="12289" width="27.42578125" style="213" customWidth="1"/>
    <col min="12290" max="12295" width="15.5703125" style="213" customWidth="1"/>
    <col min="12296" max="12298" width="10" style="213" customWidth="1"/>
    <col min="12299" max="12544" width="8.85546875" style="213"/>
    <col min="12545" max="12545" width="27.42578125" style="213" customWidth="1"/>
    <col min="12546" max="12551" width="15.5703125" style="213" customWidth="1"/>
    <col min="12552" max="12554" width="10" style="213" customWidth="1"/>
    <col min="12555" max="12800" width="8.85546875" style="213"/>
    <col min="12801" max="12801" width="27.42578125" style="213" customWidth="1"/>
    <col min="12802" max="12807" width="15.5703125" style="213" customWidth="1"/>
    <col min="12808" max="12810" width="10" style="213" customWidth="1"/>
    <col min="12811" max="13056" width="8.85546875" style="213"/>
    <col min="13057" max="13057" width="27.42578125" style="213" customWidth="1"/>
    <col min="13058" max="13063" width="15.5703125" style="213" customWidth="1"/>
    <col min="13064" max="13066" width="10" style="213" customWidth="1"/>
    <col min="13067" max="13312" width="8.85546875" style="213"/>
    <col min="13313" max="13313" width="27.42578125" style="213" customWidth="1"/>
    <col min="13314" max="13319" width="15.5703125" style="213" customWidth="1"/>
    <col min="13320" max="13322" width="10" style="213" customWidth="1"/>
    <col min="13323" max="13568" width="8.85546875" style="213"/>
    <col min="13569" max="13569" width="27.42578125" style="213" customWidth="1"/>
    <col min="13570" max="13575" width="15.5703125" style="213" customWidth="1"/>
    <col min="13576" max="13578" width="10" style="213" customWidth="1"/>
    <col min="13579" max="13824" width="8.85546875" style="213"/>
    <col min="13825" max="13825" width="27.42578125" style="213" customWidth="1"/>
    <col min="13826" max="13831" width="15.5703125" style="213" customWidth="1"/>
    <col min="13832" max="13834" width="10" style="213" customWidth="1"/>
    <col min="13835" max="14080" width="8.85546875" style="213"/>
    <col min="14081" max="14081" width="27.42578125" style="213" customWidth="1"/>
    <col min="14082" max="14087" width="15.5703125" style="213" customWidth="1"/>
    <col min="14088" max="14090" width="10" style="213" customWidth="1"/>
    <col min="14091" max="14336" width="8.85546875" style="213"/>
    <col min="14337" max="14337" width="27.42578125" style="213" customWidth="1"/>
    <col min="14338" max="14343" width="15.5703125" style="213" customWidth="1"/>
    <col min="14344" max="14346" width="10" style="213" customWidth="1"/>
    <col min="14347" max="14592" width="8.85546875" style="213"/>
    <col min="14593" max="14593" width="27.42578125" style="213" customWidth="1"/>
    <col min="14594" max="14599" width="15.5703125" style="213" customWidth="1"/>
    <col min="14600" max="14602" width="10" style="213" customWidth="1"/>
    <col min="14603" max="14848" width="8.85546875" style="213"/>
    <col min="14849" max="14849" width="27.42578125" style="213" customWidth="1"/>
    <col min="14850" max="14855" width="15.5703125" style="213" customWidth="1"/>
    <col min="14856" max="14858" width="10" style="213" customWidth="1"/>
    <col min="14859" max="15104" width="8.85546875" style="213"/>
    <col min="15105" max="15105" width="27.42578125" style="213" customWidth="1"/>
    <col min="15106" max="15111" width="15.5703125" style="213" customWidth="1"/>
    <col min="15112" max="15114" width="10" style="213" customWidth="1"/>
    <col min="15115" max="15360" width="8.85546875" style="213"/>
    <col min="15361" max="15361" width="27.42578125" style="213" customWidth="1"/>
    <col min="15362" max="15367" width="15.5703125" style="213" customWidth="1"/>
    <col min="15368" max="15370" width="10" style="213" customWidth="1"/>
    <col min="15371" max="15616" width="8.85546875" style="213"/>
    <col min="15617" max="15617" width="27.42578125" style="213" customWidth="1"/>
    <col min="15618" max="15623" width="15.5703125" style="213" customWidth="1"/>
    <col min="15624" max="15626" width="10" style="213" customWidth="1"/>
    <col min="15627" max="15872" width="8.85546875" style="213"/>
    <col min="15873" max="15873" width="27.42578125" style="213" customWidth="1"/>
    <col min="15874" max="15879" width="15.5703125" style="213" customWidth="1"/>
    <col min="15880" max="15882" width="10" style="213" customWidth="1"/>
    <col min="15883" max="16128" width="8.85546875" style="213"/>
    <col min="16129" max="16129" width="27.42578125" style="213" customWidth="1"/>
    <col min="16130" max="16135" width="15.5703125" style="213" customWidth="1"/>
    <col min="16136" max="16138" width="10" style="213" customWidth="1"/>
    <col min="16139" max="16384" width="8.85546875" style="213"/>
  </cols>
  <sheetData>
    <row r="1" spans="1:10" ht="33.6" customHeight="1">
      <c r="A1" s="458" t="s">
        <v>708</v>
      </c>
      <c r="B1" s="325"/>
      <c r="C1" s="325"/>
      <c r="D1" s="210"/>
      <c r="E1" s="325"/>
      <c r="F1" s="325"/>
      <c r="G1" s="325"/>
    </row>
    <row r="2" spans="1:10" ht="15" customHeight="1">
      <c r="A2" s="325" t="s">
        <v>709</v>
      </c>
      <c r="B2" s="325"/>
      <c r="C2" s="325"/>
      <c r="E2" s="325"/>
      <c r="F2" s="325"/>
      <c r="G2" s="325"/>
    </row>
    <row r="3" spans="1:10" ht="15" customHeight="1">
      <c r="A3" s="325"/>
      <c r="B3" s="325"/>
      <c r="C3" s="325"/>
      <c r="D3" s="325"/>
      <c r="E3" s="325"/>
      <c r="F3" s="325"/>
      <c r="G3" s="325"/>
    </row>
    <row r="4" spans="1:10" ht="20.100000000000001" customHeight="1">
      <c r="A4" s="214" t="s">
        <v>602</v>
      </c>
      <c r="B4" s="326" t="s">
        <v>136</v>
      </c>
      <c r="C4" s="326"/>
      <c r="D4" s="215"/>
      <c r="E4" s="327"/>
      <c r="F4" s="216" t="s">
        <v>110</v>
      </c>
      <c r="G4" s="217" t="s">
        <v>175</v>
      </c>
    </row>
    <row r="5" spans="1:10" ht="20.100000000000001" customHeight="1">
      <c r="A5" s="214" t="s">
        <v>603</v>
      </c>
      <c r="B5" s="558" t="s">
        <v>677</v>
      </c>
      <c r="C5" s="326" t="s">
        <v>479</v>
      </c>
      <c r="D5" s="218"/>
      <c r="E5" s="327"/>
      <c r="F5" s="216" t="s">
        <v>112</v>
      </c>
      <c r="G5" s="217" t="s">
        <v>174</v>
      </c>
    </row>
    <row r="6" spans="1:10" ht="20.100000000000001" customHeight="1">
      <c r="A6" s="214" t="s">
        <v>604</v>
      </c>
      <c r="B6" s="425" t="s">
        <v>605</v>
      </c>
      <c r="C6" s="425"/>
      <c r="D6" s="220"/>
      <c r="E6" s="327"/>
      <c r="F6" s="221" t="s">
        <v>115</v>
      </c>
      <c r="G6" s="222"/>
    </row>
    <row r="7" spans="1:10" ht="20.100000000000001" customHeight="1">
      <c r="A7" s="223" t="s">
        <v>606</v>
      </c>
      <c r="B7" s="425" t="s">
        <v>543</v>
      </c>
      <c r="C7" s="425"/>
      <c r="D7" s="207"/>
      <c r="E7" s="327"/>
      <c r="F7" s="223"/>
      <c r="G7" s="224"/>
    </row>
    <row r="8" spans="1:10" ht="9.9499999999999993" customHeight="1" thickBot="1">
      <c r="A8" s="223"/>
      <c r="B8" s="225"/>
      <c r="C8" s="223"/>
      <c r="D8" s="223"/>
      <c r="E8" s="223"/>
      <c r="F8" s="223"/>
      <c r="G8" s="224"/>
    </row>
    <row r="9" spans="1:10" s="563" customFormat="1" ht="17.25" customHeight="1" thickTop="1" thickBot="1">
      <c r="A9" s="560" t="s">
        <v>635</v>
      </c>
      <c r="B9" s="561"/>
      <c r="C9" s="561"/>
      <c r="D9" s="561"/>
      <c r="E9" s="561"/>
      <c r="F9" s="561"/>
      <c r="G9" s="562"/>
    </row>
    <row r="10" spans="1:10" ht="6" customHeight="1" thickTop="1">
      <c r="A10" s="223"/>
      <c r="B10" s="225"/>
      <c r="C10" s="223"/>
      <c r="D10" s="223"/>
      <c r="E10" s="223"/>
      <c r="F10" s="223"/>
      <c r="G10" s="224"/>
    </row>
    <row r="11" spans="1:10" ht="20.100000000000001" customHeight="1">
      <c r="A11" s="226" t="s">
        <v>607</v>
      </c>
      <c r="B11" s="565" t="s">
        <v>633</v>
      </c>
      <c r="C11" s="227" t="s">
        <v>1404</v>
      </c>
      <c r="D11" s="227" t="s">
        <v>1405</v>
      </c>
      <c r="E11" s="227" t="s">
        <v>1406</v>
      </c>
      <c r="F11" s="227" t="s">
        <v>1407</v>
      </c>
      <c r="G11" s="227"/>
      <c r="H11" s="228">
        <f>MAX(B11:G11)</f>
        <v>0</v>
      </c>
    </row>
    <row r="12" spans="1:10" ht="15" customHeight="1">
      <c r="A12" s="229" t="s">
        <v>741</v>
      </c>
      <c r="B12" s="564" t="s">
        <v>742</v>
      </c>
      <c r="C12" s="230"/>
      <c r="D12" s="230"/>
      <c r="E12" s="230"/>
      <c r="F12" s="230"/>
      <c r="G12" s="230"/>
    </row>
    <row r="13" spans="1:10" ht="15" customHeight="1">
      <c r="A13" s="229" t="s">
        <v>1410</v>
      </c>
      <c r="B13" s="564" t="s">
        <v>1408</v>
      </c>
      <c r="C13" s="230"/>
      <c r="D13" s="230"/>
      <c r="E13" s="230"/>
      <c r="F13" s="230"/>
      <c r="G13" s="230"/>
    </row>
    <row r="14" spans="1:10" ht="15" customHeight="1">
      <c r="A14" s="229" t="s">
        <v>1409</v>
      </c>
      <c r="B14" s="564" t="s">
        <v>1411</v>
      </c>
      <c r="C14" s="230"/>
      <c r="D14" s="230"/>
      <c r="E14" s="230"/>
      <c r="F14" s="230"/>
      <c r="G14" s="230"/>
    </row>
    <row r="15" spans="1:10" ht="15" customHeight="1">
      <c r="A15" s="229" t="s">
        <v>1413</v>
      </c>
      <c r="B15" s="564" t="s">
        <v>1412</v>
      </c>
      <c r="C15" s="230"/>
      <c r="D15" s="230"/>
      <c r="E15" s="230"/>
      <c r="F15" s="230"/>
      <c r="G15" s="230"/>
    </row>
    <row r="16" spans="1:10" s="569" customFormat="1" ht="15" customHeight="1" thickBot="1">
      <c r="A16" s="566" t="s">
        <v>679</v>
      </c>
      <c r="B16" s="568" t="s">
        <v>1107</v>
      </c>
      <c r="C16" s="568" t="s">
        <v>1108</v>
      </c>
      <c r="D16" s="568" t="s">
        <v>1109</v>
      </c>
      <c r="E16" s="568" t="s">
        <v>1110</v>
      </c>
      <c r="F16" s="568" t="s">
        <v>1111</v>
      </c>
      <c r="G16" s="568" t="s">
        <v>1112</v>
      </c>
      <c r="J16" s="570"/>
    </row>
    <row r="17" spans="1:12" ht="5.0999999999999996" customHeight="1" thickTop="1">
      <c r="A17" s="231"/>
      <c r="B17" s="231"/>
      <c r="C17" s="231"/>
      <c r="D17" s="231"/>
      <c r="E17" s="231"/>
      <c r="F17" s="231"/>
      <c r="G17" s="232"/>
      <c r="L17" s="211"/>
    </row>
    <row r="18" spans="1:12" s="224" customFormat="1" ht="15" customHeight="1">
      <c r="A18" s="571" t="s">
        <v>630</v>
      </c>
      <c r="B18" s="572" t="s">
        <v>631</v>
      </c>
      <c r="C18" s="572"/>
      <c r="D18" s="572"/>
      <c r="E18" s="234"/>
      <c r="F18" s="235"/>
      <c r="G18" s="235"/>
      <c r="H18" s="236"/>
      <c r="I18" s="236"/>
    </row>
    <row r="19" spans="1:12" s="224" customFormat="1" ht="15" customHeight="1">
      <c r="A19" s="571" t="s">
        <v>743</v>
      </c>
      <c r="B19" s="572" t="s">
        <v>632</v>
      </c>
      <c r="C19" s="572"/>
      <c r="D19" s="572"/>
      <c r="E19" s="234"/>
      <c r="F19" s="235"/>
      <c r="G19" s="235"/>
      <c r="H19" s="236"/>
      <c r="I19" s="236"/>
    </row>
    <row r="20" spans="1:12" ht="15" customHeight="1">
      <c r="A20" s="573"/>
      <c r="B20" s="572"/>
      <c r="C20" s="572"/>
      <c r="D20" s="572"/>
      <c r="E20" s="234"/>
      <c r="F20" s="235"/>
      <c r="G20" s="235"/>
    </row>
    <row r="21" spans="1:12" ht="12" customHeight="1">
      <c r="A21" s="574" t="s">
        <v>608</v>
      </c>
      <c r="B21" s="575" t="s">
        <v>1434</v>
      </c>
      <c r="C21" s="575"/>
      <c r="D21" s="575"/>
      <c r="E21" s="237"/>
      <c r="F21" s="237"/>
      <c r="G21" s="237"/>
    </row>
    <row r="22" spans="1:12" s="578" customFormat="1" ht="15" customHeight="1" thickBot="1">
      <c r="A22" s="576" t="s">
        <v>678</v>
      </c>
      <c r="B22" s="577" t="s">
        <v>744</v>
      </c>
      <c r="C22" s="577" t="s">
        <v>1113</v>
      </c>
      <c r="D22" s="577" t="s">
        <v>1114</v>
      </c>
      <c r="E22" s="577" t="s">
        <v>1115</v>
      </c>
      <c r="F22" s="577" t="s">
        <v>1116</v>
      </c>
      <c r="G22" s="577" t="s">
        <v>1117</v>
      </c>
      <c r="J22" s="579"/>
    </row>
    <row r="23" spans="1:12" s="224" customFormat="1" ht="6" customHeight="1" thickTop="1">
      <c r="A23" s="238"/>
      <c r="B23" s="239"/>
      <c r="C23" s="239"/>
      <c r="D23" s="239"/>
      <c r="E23" s="239"/>
      <c r="F23" s="239"/>
      <c r="G23" s="239"/>
      <c r="H23" s="236"/>
      <c r="I23" s="236"/>
    </row>
    <row r="24" spans="1:12" s="583" customFormat="1" ht="18.75" customHeight="1">
      <c r="A24" s="580" t="s">
        <v>609</v>
      </c>
      <c r="B24" s="580" t="s">
        <v>274</v>
      </c>
      <c r="C24" s="581" t="s">
        <v>610</v>
      </c>
      <c r="D24" s="581" t="s">
        <v>247</v>
      </c>
      <c r="E24" s="581" t="s">
        <v>198</v>
      </c>
      <c r="F24" s="581" t="s">
        <v>248</v>
      </c>
      <c r="G24" s="581" t="s">
        <v>232</v>
      </c>
      <c r="H24" s="581" t="s">
        <v>611</v>
      </c>
      <c r="I24" s="582"/>
    </row>
    <row r="25" spans="1:12" ht="15" customHeight="1">
      <c r="A25" s="280" t="s">
        <v>641</v>
      </c>
      <c r="B25" s="280" t="s">
        <v>642</v>
      </c>
      <c r="C25" s="609" t="s">
        <v>647</v>
      </c>
      <c r="D25" s="609" t="s">
        <v>710</v>
      </c>
      <c r="E25" s="609" t="s">
        <v>650</v>
      </c>
      <c r="F25" s="610" t="s">
        <v>651</v>
      </c>
      <c r="G25" s="584" t="s">
        <v>1118</v>
      </c>
      <c r="H25" s="585" t="s">
        <v>1121</v>
      </c>
      <c r="I25" s="245" t="s">
        <v>1125</v>
      </c>
      <c r="J25" s="329" t="s">
        <v>746</v>
      </c>
      <c r="K25" s="240"/>
    </row>
    <row r="26" spans="1:12" ht="15" customHeight="1">
      <c r="A26" s="280" t="s">
        <v>643</v>
      </c>
      <c r="B26" s="280" t="s">
        <v>645</v>
      </c>
      <c r="C26" s="609" t="s">
        <v>648</v>
      </c>
      <c r="D26" s="609" t="s">
        <v>713</v>
      </c>
      <c r="E26" s="609" t="s">
        <v>652</v>
      </c>
      <c r="F26" s="610" t="s">
        <v>658</v>
      </c>
      <c r="G26" s="584" t="s">
        <v>1119</v>
      </c>
      <c r="H26" s="585" t="s">
        <v>1122</v>
      </c>
      <c r="I26" s="211" t="s">
        <v>1126</v>
      </c>
      <c r="J26" s="329" t="s">
        <v>747</v>
      </c>
      <c r="K26" s="240"/>
    </row>
    <row r="27" spans="1:12" ht="15" customHeight="1">
      <c r="A27" s="280" t="s">
        <v>644</v>
      </c>
      <c r="B27" s="280" t="s">
        <v>646</v>
      </c>
      <c r="C27" s="609" t="s">
        <v>649</v>
      </c>
      <c r="D27" s="609" t="s">
        <v>714</v>
      </c>
      <c r="E27" s="609" t="s">
        <v>653</v>
      </c>
      <c r="F27" s="610" t="s">
        <v>659</v>
      </c>
      <c r="G27" s="584" t="s">
        <v>1120</v>
      </c>
      <c r="H27" s="585" t="s">
        <v>1123</v>
      </c>
      <c r="I27" s="211" t="s">
        <v>1127</v>
      </c>
      <c r="J27" s="329" t="s">
        <v>748</v>
      </c>
    </row>
    <row r="28" spans="1:12" ht="15" customHeight="1">
      <c r="A28" s="280" t="s">
        <v>654</v>
      </c>
      <c r="B28" s="280" t="s">
        <v>655</v>
      </c>
      <c r="C28" s="609" t="s">
        <v>656</v>
      </c>
      <c r="D28" s="609" t="s">
        <v>715</v>
      </c>
      <c r="E28" s="609" t="s">
        <v>657</v>
      </c>
      <c r="F28" s="610" t="s">
        <v>660</v>
      </c>
      <c r="G28" s="584" t="s">
        <v>1230</v>
      </c>
      <c r="H28" s="585" t="s">
        <v>1124</v>
      </c>
      <c r="I28" s="211" t="s">
        <v>1128</v>
      </c>
      <c r="J28" s="329" t="s">
        <v>749</v>
      </c>
    </row>
    <row r="29" spans="1:12" ht="6" customHeight="1">
      <c r="A29" s="238"/>
      <c r="B29" s="239"/>
      <c r="C29" s="239"/>
      <c r="D29" s="239"/>
      <c r="E29" s="239"/>
      <c r="F29" s="239"/>
      <c r="G29" s="239"/>
    </row>
    <row r="30" spans="1:12" s="240" customFormat="1" ht="15" customHeight="1">
      <c r="A30" s="586" t="s">
        <v>680</v>
      </c>
      <c r="B30" s="595" t="s">
        <v>1135</v>
      </c>
      <c r="C30" s="590" t="s">
        <v>1129</v>
      </c>
      <c r="D30" s="590" t="s">
        <v>1130</v>
      </c>
      <c r="E30" s="590" t="s">
        <v>1131</v>
      </c>
      <c r="F30" s="590" t="s">
        <v>1132</v>
      </c>
      <c r="G30" s="590" t="s">
        <v>1133</v>
      </c>
      <c r="H30" s="236"/>
      <c r="I30" s="241"/>
    </row>
    <row r="31" spans="1:12" s="224" customFormat="1" ht="15" customHeight="1">
      <c r="A31" s="586" t="s">
        <v>681</v>
      </c>
      <c r="B31" s="590" t="s">
        <v>1134</v>
      </c>
      <c r="C31" s="590" t="s">
        <v>1134</v>
      </c>
      <c r="D31" s="590" t="s">
        <v>1134</v>
      </c>
      <c r="E31" s="590" t="s">
        <v>1134</v>
      </c>
      <c r="F31" s="590" t="s">
        <v>1134</v>
      </c>
      <c r="G31" s="590" t="s">
        <v>1134</v>
      </c>
      <c r="H31" s="236"/>
      <c r="I31" s="236"/>
      <c r="J31" s="256"/>
    </row>
    <row r="32" spans="1:12" s="224" customFormat="1" ht="15" customHeight="1">
      <c r="A32" s="246" t="str">
        <f>A25&amp;" Lost %"</f>
        <v>${Assembly.select('includesConfigItem', 'EMCSAssemblyProcess', 0).select('hasAssemblyProcessStation', 'AssemblyProcessStation', 0).label} Lost %</v>
      </c>
      <c r="B32" s="592" t="s">
        <v>661</v>
      </c>
      <c r="C32" s="328"/>
      <c r="D32" s="328"/>
      <c r="E32" s="328"/>
      <c r="F32" s="328"/>
      <c r="G32" s="328"/>
      <c r="H32" s="236"/>
      <c r="I32" s="236"/>
      <c r="J32" s="256"/>
    </row>
    <row r="33" spans="1:10" s="224" customFormat="1" ht="15" customHeight="1">
      <c r="A33" s="587" t="str">
        <f>A25&amp;" Cost RMB/K"</f>
        <v>${Assembly.select('includesConfigItem', 'EMCSAssemblyProcess', 0).select('hasAssemblyProcessStation', 'AssemblyProcessStation', 0).label} Cost RMB/K</v>
      </c>
      <c r="B33" s="591" t="s">
        <v>1136</v>
      </c>
      <c r="C33" s="591" t="s">
        <v>1137</v>
      </c>
      <c r="D33" s="591" t="s">
        <v>1138</v>
      </c>
      <c r="E33" s="591" t="s">
        <v>1139</v>
      </c>
      <c r="F33" s="591" t="s">
        <v>1140</v>
      </c>
      <c r="G33" s="591" t="s">
        <v>1141</v>
      </c>
      <c r="H33" s="236"/>
      <c r="I33" s="236"/>
      <c r="J33" s="256"/>
    </row>
    <row r="34" spans="1:10" s="224" customFormat="1" ht="6" customHeight="1">
      <c r="A34" s="238"/>
      <c r="B34" s="239"/>
      <c r="C34" s="239"/>
      <c r="D34" s="239"/>
      <c r="E34" s="239"/>
      <c r="F34" s="239"/>
      <c r="G34" s="239"/>
      <c r="H34" s="236"/>
      <c r="I34" s="236"/>
      <c r="J34" s="256"/>
    </row>
    <row r="35" spans="1:10" s="224" customFormat="1" ht="15" customHeight="1">
      <c r="A35" s="586" t="s">
        <v>680</v>
      </c>
      <c r="B35" s="617">
        <f t="shared" ref="B35:G35" si="0">SUM(B12:B13)</f>
        <v>0</v>
      </c>
      <c r="C35" s="617">
        <f t="shared" si="0"/>
        <v>0</v>
      </c>
      <c r="D35" s="617">
        <f t="shared" si="0"/>
        <v>0</v>
      </c>
      <c r="E35" s="617">
        <f t="shared" si="0"/>
        <v>0</v>
      </c>
      <c r="F35" s="617">
        <f t="shared" si="0"/>
        <v>0</v>
      </c>
      <c r="G35" s="617">
        <f t="shared" si="0"/>
        <v>0</v>
      </c>
      <c r="H35" s="236"/>
      <c r="I35" s="236"/>
      <c r="J35" s="256"/>
    </row>
    <row r="36" spans="1:10" s="224" customFormat="1" ht="15" customHeight="1">
      <c r="A36" s="588" t="s">
        <v>682</v>
      </c>
      <c r="B36" s="590" t="s">
        <v>1157</v>
      </c>
      <c r="C36" s="590" t="s">
        <v>1157</v>
      </c>
      <c r="D36" s="590" t="s">
        <v>1157</v>
      </c>
      <c r="E36" s="590" t="s">
        <v>1157</v>
      </c>
      <c r="F36" s="590" t="s">
        <v>1157</v>
      </c>
      <c r="G36" s="590" t="s">
        <v>1157</v>
      </c>
      <c r="H36" s="236"/>
      <c r="I36" s="236"/>
      <c r="J36" s="256"/>
    </row>
    <row r="37" spans="1:10" s="224" customFormat="1" ht="15" customHeight="1">
      <c r="A37" s="246" t="str">
        <f>A26&amp;" Lost %"</f>
        <v>${Assembly.select('includesConfigItem', 'EMCSAssemblyProcess', 1).select('hasAssemblyProcessStation', 'AssemblyProcessStation', 0).label} Lost %</v>
      </c>
      <c r="B37" s="592" t="s">
        <v>662</v>
      </c>
      <c r="C37" s="247"/>
      <c r="D37" s="247"/>
      <c r="E37" s="247"/>
      <c r="F37" s="247"/>
      <c r="G37" s="247"/>
      <c r="H37" s="236"/>
      <c r="I37" s="236"/>
      <c r="J37" s="256"/>
    </row>
    <row r="38" spans="1:10" s="224" customFormat="1" ht="15" customHeight="1">
      <c r="A38" s="587" t="str">
        <f>A26&amp;" Cost RMB/K"</f>
        <v>${Assembly.select('includesConfigItem', 'EMCSAssemblyProcess', 1).select('hasAssemblyProcessStation', 'AssemblyProcessStation', 0).label} Cost RMB/K</v>
      </c>
      <c r="B38" s="591" t="s">
        <v>1142</v>
      </c>
      <c r="C38" s="591" t="s">
        <v>1143</v>
      </c>
      <c r="D38" s="591" t="s">
        <v>1145</v>
      </c>
      <c r="E38" s="591" t="s">
        <v>1144</v>
      </c>
      <c r="F38" s="591" t="s">
        <v>1147</v>
      </c>
      <c r="G38" s="591" t="s">
        <v>1146</v>
      </c>
      <c r="H38" s="236"/>
      <c r="I38" s="236"/>
      <c r="J38" s="256"/>
    </row>
    <row r="39" spans="1:10" s="224" customFormat="1" ht="6" customHeight="1">
      <c r="A39" s="589"/>
      <c r="B39" s="567"/>
      <c r="C39" s="567"/>
      <c r="D39" s="567"/>
      <c r="E39" s="567"/>
      <c r="F39" s="567"/>
      <c r="H39" s="236"/>
      <c r="I39" s="236"/>
    </row>
    <row r="40" spans="1:10" s="224" customFormat="1" ht="15" customHeight="1">
      <c r="A40" s="586" t="s">
        <v>680</v>
      </c>
      <c r="B40" s="617">
        <f t="shared" ref="B40:G40" si="1">SUM(B12:B14)</f>
        <v>0</v>
      </c>
      <c r="C40" s="617">
        <f t="shared" si="1"/>
        <v>0</v>
      </c>
      <c r="D40" s="617">
        <f t="shared" si="1"/>
        <v>0</v>
      </c>
      <c r="E40" s="617">
        <f t="shared" si="1"/>
        <v>0</v>
      </c>
      <c r="F40" s="617">
        <f t="shared" si="1"/>
        <v>0</v>
      </c>
      <c r="G40" s="617">
        <f t="shared" si="1"/>
        <v>0</v>
      </c>
      <c r="H40" s="236"/>
      <c r="I40" s="236"/>
      <c r="J40" s="236" t="s">
        <v>612</v>
      </c>
    </row>
    <row r="41" spans="1:10" s="224" customFormat="1" ht="15" customHeight="1">
      <c r="A41" s="588" t="s">
        <v>682</v>
      </c>
      <c r="B41" s="590" t="s">
        <v>1158</v>
      </c>
      <c r="C41" s="590" t="s">
        <v>1158</v>
      </c>
      <c r="D41" s="590" t="s">
        <v>1158</v>
      </c>
      <c r="E41" s="590" t="s">
        <v>1158</v>
      </c>
      <c r="F41" s="590" t="s">
        <v>1158</v>
      </c>
      <c r="G41" s="590" t="s">
        <v>1158</v>
      </c>
      <c r="H41" s="236"/>
      <c r="I41" s="236"/>
      <c r="J41" s="236" t="s">
        <v>613</v>
      </c>
    </row>
    <row r="42" spans="1:10" s="224" customFormat="1" ht="15" customHeight="1">
      <c r="A42" s="246" t="str">
        <f>A27&amp;" Lost %"</f>
        <v>${Assembly.select('includesConfigItem', 'EMCSAssemblyProcess', 2).select('hasAssemblyProcessStation', 'AssemblyProcessStation', 0).label} Lost %</v>
      </c>
      <c r="B42" s="592" t="s">
        <v>663</v>
      </c>
      <c r="C42" s="247"/>
      <c r="D42" s="247"/>
      <c r="E42" s="247"/>
      <c r="F42" s="247"/>
      <c r="G42" s="247"/>
      <c r="H42" s="236"/>
      <c r="I42" s="249"/>
      <c r="J42" s="256"/>
    </row>
    <row r="43" spans="1:10" s="224" customFormat="1" ht="15" customHeight="1">
      <c r="A43" s="587" t="str">
        <f>A27&amp;" Cost RMB/K"</f>
        <v>${Assembly.select('includesConfigItem', 'EMCSAssemblyProcess', 2).select('hasAssemblyProcessStation', 'AssemblyProcessStation', 0).label} Cost RMB/K</v>
      </c>
      <c r="B43" s="591" t="s">
        <v>1159</v>
      </c>
      <c r="C43" s="591" t="s">
        <v>1160</v>
      </c>
      <c r="D43" s="591" t="s">
        <v>1161</v>
      </c>
      <c r="E43" s="591" t="s">
        <v>1162</v>
      </c>
      <c r="F43" s="591" t="s">
        <v>1163</v>
      </c>
      <c r="G43" s="591" t="s">
        <v>1164</v>
      </c>
      <c r="H43" s="236"/>
      <c r="I43" s="236"/>
      <c r="J43" s="236"/>
    </row>
    <row r="44" spans="1:10" s="224" customFormat="1" ht="6" customHeight="1">
      <c r="A44" s="589"/>
      <c r="B44" s="567"/>
      <c r="C44" s="567"/>
      <c r="D44" s="567"/>
      <c r="E44" s="567"/>
      <c r="F44" s="567"/>
      <c r="H44" s="236"/>
      <c r="I44" s="236"/>
      <c r="J44" s="256"/>
    </row>
    <row r="45" spans="1:10" s="224" customFormat="1" ht="15" customHeight="1">
      <c r="A45" s="586" t="s">
        <v>680</v>
      </c>
      <c r="B45" s="617">
        <f t="shared" ref="B45:G45" si="2">SUM(B12:B15)</f>
        <v>0</v>
      </c>
      <c r="C45" s="617">
        <f t="shared" si="2"/>
        <v>0</v>
      </c>
      <c r="D45" s="617">
        <f t="shared" si="2"/>
        <v>0</v>
      </c>
      <c r="E45" s="617">
        <f t="shared" si="2"/>
        <v>0</v>
      </c>
      <c r="F45" s="617">
        <f t="shared" si="2"/>
        <v>0</v>
      </c>
      <c r="G45" s="617">
        <f t="shared" si="2"/>
        <v>0</v>
      </c>
      <c r="H45" s="236"/>
      <c r="I45" s="236"/>
      <c r="J45" s="256"/>
    </row>
    <row r="46" spans="1:10" s="224" customFormat="1" ht="15" customHeight="1">
      <c r="A46" s="586" t="s">
        <v>682</v>
      </c>
      <c r="B46" s="590" t="s">
        <v>1165</v>
      </c>
      <c r="C46" s="590" t="s">
        <v>1165</v>
      </c>
      <c r="D46" s="590" t="s">
        <v>1165</v>
      </c>
      <c r="E46" s="590" t="s">
        <v>1165</v>
      </c>
      <c r="F46" s="590" t="s">
        <v>1165</v>
      </c>
      <c r="G46" s="590" t="s">
        <v>1165</v>
      </c>
      <c r="H46" s="236"/>
      <c r="I46" s="236"/>
      <c r="J46" s="256"/>
    </row>
    <row r="47" spans="1:10" s="224" customFormat="1" ht="15" customHeight="1">
      <c r="A47" s="246" t="str">
        <f>A28&amp;" Lost %"</f>
        <v>${Assembly.select('includesConfigItem', 'EMCSAssemblyProcess', 3).select('hasAssemblyProcessStation', 'AssemblyProcessStation', 0).label} Lost %</v>
      </c>
      <c r="B47" s="592" t="s">
        <v>664</v>
      </c>
      <c r="C47" s="247"/>
      <c r="D47" s="247"/>
      <c r="E47" s="247"/>
      <c r="F47" s="247"/>
      <c r="G47" s="247"/>
      <c r="H47" s="236"/>
      <c r="I47" s="236"/>
      <c r="J47" s="256"/>
    </row>
    <row r="48" spans="1:10" s="224" customFormat="1" ht="15" customHeight="1">
      <c r="A48" s="587" t="str">
        <f>A28&amp;" Cost RMB/K"</f>
        <v>${Assembly.select('includesConfigItem', 'EMCSAssemblyProcess', 3).select('hasAssemblyProcessStation', 'AssemblyProcessStation', 0).label} Cost RMB/K</v>
      </c>
      <c r="B48" s="591" t="s">
        <v>1166</v>
      </c>
      <c r="C48" s="591" t="s">
        <v>1167</v>
      </c>
      <c r="D48" s="591" t="s">
        <v>1168</v>
      </c>
      <c r="E48" s="591" t="s">
        <v>1169</v>
      </c>
      <c r="F48" s="591" t="s">
        <v>1170</v>
      </c>
      <c r="G48" s="591" t="s">
        <v>1231</v>
      </c>
      <c r="H48" s="236"/>
      <c r="I48" s="236"/>
      <c r="J48" s="256"/>
    </row>
    <row r="49" spans="1:10" ht="6" customHeight="1">
      <c r="A49" s="250"/>
      <c r="B49" s="251"/>
      <c r="C49" s="252"/>
      <c r="D49" s="252"/>
      <c r="E49" s="253"/>
      <c r="F49" s="254"/>
    </row>
    <row r="50" spans="1:10" s="569" customFormat="1" ht="18" customHeight="1">
      <c r="A50" s="593" t="s">
        <v>614</v>
      </c>
      <c r="B50" s="596" t="s">
        <v>1232</v>
      </c>
      <c r="C50" s="596" t="s">
        <v>1233</v>
      </c>
      <c r="D50" s="596" t="s">
        <v>1171</v>
      </c>
      <c r="E50" s="596" t="s">
        <v>1234</v>
      </c>
      <c r="F50" s="596" t="s">
        <v>1172</v>
      </c>
      <c r="G50" s="596" t="s">
        <v>1173</v>
      </c>
      <c r="J50" s="570"/>
    </row>
    <row r="51" spans="1:10" ht="6" customHeight="1"/>
    <row r="52" spans="1:10" ht="15" customHeight="1">
      <c r="A52" s="580" t="s">
        <v>615</v>
      </c>
      <c r="B52" s="581" t="s">
        <v>610</v>
      </c>
      <c r="C52" s="581" t="s">
        <v>616</v>
      </c>
      <c r="D52" s="581" t="s">
        <v>617</v>
      </c>
      <c r="E52" s="581" t="s">
        <v>618</v>
      </c>
      <c r="F52" s="581" t="s">
        <v>232</v>
      </c>
      <c r="G52" s="581" t="s">
        <v>619</v>
      </c>
    </row>
    <row r="53" spans="1:10" ht="15" customHeight="1">
      <c r="A53" s="242" t="s">
        <v>665</v>
      </c>
      <c r="B53" s="609" t="s">
        <v>668</v>
      </c>
      <c r="C53" s="609" t="s">
        <v>671</v>
      </c>
      <c r="D53" s="609" t="s">
        <v>675</v>
      </c>
      <c r="E53" s="611" t="s">
        <v>716</v>
      </c>
      <c r="F53" s="584" t="s">
        <v>1148</v>
      </c>
      <c r="G53" s="585" t="s">
        <v>1151</v>
      </c>
      <c r="H53" s="255" t="s">
        <v>1154</v>
      </c>
      <c r="I53" s="244"/>
      <c r="J53" s="329" t="s">
        <v>750</v>
      </c>
    </row>
    <row r="54" spans="1:10" ht="15" customHeight="1">
      <c r="A54" s="242" t="s">
        <v>666</v>
      </c>
      <c r="B54" s="609" t="s">
        <v>669</v>
      </c>
      <c r="C54" s="609" t="s">
        <v>672</v>
      </c>
      <c r="D54" s="609" t="s">
        <v>674</v>
      </c>
      <c r="E54" s="611" t="s">
        <v>717</v>
      </c>
      <c r="F54" s="584" t="s">
        <v>1149</v>
      </c>
      <c r="G54" s="585" t="s">
        <v>1152</v>
      </c>
      <c r="H54" s="255" t="s">
        <v>1155</v>
      </c>
      <c r="I54" s="244"/>
      <c r="J54" s="329" t="s">
        <v>751</v>
      </c>
    </row>
    <row r="55" spans="1:10" ht="15" customHeight="1">
      <c r="A55" s="242" t="s">
        <v>667</v>
      </c>
      <c r="B55" s="609" t="s">
        <v>670</v>
      </c>
      <c r="C55" s="609" t="s">
        <v>673</v>
      </c>
      <c r="D55" s="609" t="s">
        <v>676</v>
      </c>
      <c r="E55" s="611" t="s">
        <v>718</v>
      </c>
      <c r="F55" s="584" t="s">
        <v>1150</v>
      </c>
      <c r="G55" s="585" t="s">
        <v>1153</v>
      </c>
      <c r="H55" s="211" t="s">
        <v>1156</v>
      </c>
      <c r="I55" s="244"/>
      <c r="J55" s="329" t="s">
        <v>752</v>
      </c>
    </row>
    <row r="56" spans="1:10" ht="6" customHeight="1">
      <c r="A56" s="248"/>
      <c r="I56" s="244"/>
    </row>
    <row r="57" spans="1:10" s="224" customFormat="1" ht="15" customHeight="1">
      <c r="A57" s="586" t="s">
        <v>682</v>
      </c>
      <c r="B57" s="590" t="s">
        <v>1174</v>
      </c>
      <c r="C57" s="590" t="s">
        <v>1174</v>
      </c>
      <c r="D57" s="590" t="s">
        <v>1174</v>
      </c>
      <c r="E57" s="590" t="s">
        <v>1174</v>
      </c>
      <c r="F57" s="590" t="s">
        <v>1174</v>
      </c>
      <c r="G57" s="590" t="s">
        <v>1174</v>
      </c>
      <c r="H57" s="236"/>
      <c r="I57" s="236"/>
      <c r="J57" s="256"/>
    </row>
    <row r="58" spans="1:10" ht="15" customHeight="1">
      <c r="A58" s="246" t="str">
        <f>A53&amp;" Lost %"</f>
        <v>${Assembly.select('includesConfigItem','EMCSInspection',0).emcsInspectionProcess} Lost %</v>
      </c>
      <c r="B58" s="592" t="s">
        <v>736</v>
      </c>
      <c r="C58" s="247"/>
      <c r="D58" s="247"/>
      <c r="E58" s="247"/>
      <c r="F58" s="247"/>
      <c r="G58" s="247"/>
    </row>
    <row r="59" spans="1:10" s="224" customFormat="1" ht="15" customHeight="1">
      <c r="A59" s="587" t="str">
        <f>A53&amp;" Cost RMB/K"</f>
        <v>${Assembly.select('includesConfigItem','EMCSInspection',0).emcsInspectionProcess} Cost RMB/K</v>
      </c>
      <c r="B59" s="591" t="s">
        <v>1175</v>
      </c>
      <c r="C59" s="591" t="s">
        <v>1176</v>
      </c>
      <c r="D59" s="591" t="s">
        <v>1177</v>
      </c>
      <c r="E59" s="591" t="s">
        <v>1178</v>
      </c>
      <c r="F59" s="591" t="s">
        <v>1179</v>
      </c>
      <c r="G59" s="591" t="s">
        <v>1180</v>
      </c>
      <c r="H59" s="236"/>
      <c r="I59" s="236"/>
      <c r="J59" s="256"/>
    </row>
    <row r="60" spans="1:10" ht="6" customHeight="1">
      <c r="A60" s="248"/>
    </row>
    <row r="61" spans="1:10" s="224" customFormat="1" ht="15" customHeight="1">
      <c r="A61" s="586" t="s">
        <v>682</v>
      </c>
      <c r="B61" s="595" t="s">
        <v>1181</v>
      </c>
      <c r="C61" s="595" t="s">
        <v>1181</v>
      </c>
      <c r="D61" s="595" t="s">
        <v>1181</v>
      </c>
      <c r="E61" s="595" t="str">
        <f>IF(A54=0,0,$H$54)</f>
        <v>$[B54*1000/3600*D54/C54/E54]</v>
      </c>
      <c r="F61" s="595" t="str">
        <f>IF(A54=0,0,$H$54)</f>
        <v>$[B54*1000/3600*D54/C54/E54]</v>
      </c>
      <c r="G61" s="595" t="str">
        <f>IF(A54=0,0,$H$54)</f>
        <v>$[B54*1000/3600*D54/C54/E54]</v>
      </c>
      <c r="H61" s="236"/>
      <c r="I61" s="236"/>
      <c r="J61" s="256"/>
    </row>
    <row r="62" spans="1:10" ht="15" customHeight="1">
      <c r="A62" s="246" t="str">
        <f>A54&amp;" Lost %"</f>
        <v>${Assembly.select('includesConfigItem','EMCSInspection',1).emcsInspectionProcess} Lost %</v>
      </c>
      <c r="B62" s="592" t="s">
        <v>737</v>
      </c>
      <c r="C62" s="247"/>
      <c r="D62" s="247"/>
      <c r="E62" s="247"/>
      <c r="F62" s="247"/>
      <c r="G62" s="247"/>
    </row>
    <row r="63" spans="1:10" s="224" customFormat="1" ht="15" customHeight="1">
      <c r="A63" s="587" t="str">
        <f>A54&amp;" Cost RMB/K"</f>
        <v>${Assembly.select('includesConfigItem','EMCSInspection',1).emcsInspectionProcess} Cost RMB/K</v>
      </c>
      <c r="B63" s="591" t="s">
        <v>1182</v>
      </c>
      <c r="C63" s="591" t="s">
        <v>1183</v>
      </c>
      <c r="D63" s="591" t="s">
        <v>1184</v>
      </c>
      <c r="E63" s="591" t="s">
        <v>1185</v>
      </c>
      <c r="F63" s="591" t="s">
        <v>1186</v>
      </c>
      <c r="G63" s="591" t="s">
        <v>1187</v>
      </c>
      <c r="H63" s="236"/>
      <c r="I63" s="236"/>
      <c r="J63" s="256"/>
    </row>
    <row r="64" spans="1:10" ht="6" customHeight="1">
      <c r="A64" s="248"/>
    </row>
    <row r="65" spans="1:10" s="224" customFormat="1" ht="15" customHeight="1">
      <c r="A65" s="586" t="s">
        <v>682</v>
      </c>
      <c r="B65" s="595" t="s">
        <v>1188</v>
      </c>
      <c r="C65" s="595" t="s">
        <v>1188</v>
      </c>
      <c r="D65" s="595" t="s">
        <v>1188</v>
      </c>
      <c r="E65" s="595" t="s">
        <v>1188</v>
      </c>
      <c r="F65" s="595" t="s">
        <v>1188</v>
      </c>
      <c r="G65" s="595" t="s">
        <v>1188</v>
      </c>
      <c r="H65" s="236"/>
      <c r="I65" s="236"/>
      <c r="J65" s="256"/>
    </row>
    <row r="66" spans="1:10" ht="15" customHeight="1">
      <c r="A66" s="246" t="str">
        <f>A55&amp;" Lost %"</f>
        <v>${Assembly.select('includesConfigItem','EMCSInspection',2).emcsInspectionProcess} Lost %</v>
      </c>
      <c r="B66" s="592" t="s">
        <v>738</v>
      </c>
      <c r="C66" s="247"/>
      <c r="D66" s="247"/>
      <c r="E66" s="247"/>
      <c r="F66" s="247"/>
      <c r="G66" s="247"/>
    </row>
    <row r="67" spans="1:10" s="224" customFormat="1" ht="15" customHeight="1">
      <c r="A67" s="587" t="str">
        <f>A55&amp;" Cost RMB/K"</f>
        <v>${Assembly.select('includesConfigItem','EMCSInspection',2).emcsInspectionProcess} Cost RMB/K</v>
      </c>
      <c r="B67" s="591" t="s">
        <v>1189</v>
      </c>
      <c r="C67" s="591" t="s">
        <v>1190</v>
      </c>
      <c r="D67" s="591" t="s">
        <v>1191</v>
      </c>
      <c r="E67" s="591" t="s">
        <v>1192</v>
      </c>
      <c r="F67" s="591" t="s">
        <v>1193</v>
      </c>
      <c r="G67" s="591" t="s">
        <v>1194</v>
      </c>
      <c r="H67" s="236"/>
      <c r="I67" s="236"/>
      <c r="J67" s="256"/>
    </row>
    <row r="68" spans="1:10" ht="6" customHeight="1">
      <c r="A68" s="250"/>
      <c r="B68" s="251"/>
      <c r="C68" s="252"/>
      <c r="D68" s="252"/>
      <c r="E68" s="253"/>
      <c r="F68" s="254"/>
    </row>
    <row r="69" spans="1:10" s="569" customFormat="1" ht="18" customHeight="1">
      <c r="A69" s="593" t="s">
        <v>620</v>
      </c>
      <c r="B69" s="596" t="s">
        <v>1195</v>
      </c>
      <c r="C69" s="596" t="s">
        <v>1196</v>
      </c>
      <c r="D69" s="596" t="s">
        <v>1197</v>
      </c>
      <c r="E69" s="596" t="s">
        <v>1198</v>
      </c>
      <c r="F69" s="596" t="s">
        <v>1199</v>
      </c>
      <c r="G69" s="596" t="s">
        <v>1200</v>
      </c>
      <c r="J69" s="570"/>
    </row>
    <row r="70" spans="1:10" s="224" customFormat="1" ht="6" customHeight="1">
      <c r="A70" s="238"/>
      <c r="B70" s="239"/>
      <c r="C70" s="239"/>
      <c r="D70" s="239"/>
      <c r="E70" s="239"/>
      <c r="F70" s="239"/>
      <c r="G70" s="239"/>
      <c r="H70" s="236"/>
      <c r="I70" s="236"/>
      <c r="J70" s="212"/>
    </row>
    <row r="71" spans="1:10" ht="15" customHeight="1">
      <c r="A71" s="257" t="s">
        <v>322</v>
      </c>
      <c r="B71" s="602" t="s">
        <v>711</v>
      </c>
      <c r="C71" s="282" t="s">
        <v>1235</v>
      </c>
      <c r="D71" s="282" t="s">
        <v>1235</v>
      </c>
      <c r="E71" s="258"/>
      <c r="F71" s="282"/>
      <c r="G71" s="258"/>
    </row>
    <row r="72" spans="1:10" ht="15" customHeight="1">
      <c r="A72" s="257" t="s">
        <v>323</v>
      </c>
      <c r="B72" s="603" t="s">
        <v>712</v>
      </c>
      <c r="C72" s="282"/>
      <c r="D72" s="282"/>
      <c r="E72" s="258"/>
      <c r="F72" s="258"/>
      <c r="G72" s="258"/>
    </row>
    <row r="73" spans="1:10" s="569" customFormat="1" ht="18" customHeight="1">
      <c r="A73" s="594" t="s">
        <v>621</v>
      </c>
      <c r="B73" s="596" t="s">
        <v>724</v>
      </c>
      <c r="C73" s="596" t="s">
        <v>731</v>
      </c>
      <c r="D73" s="596" t="s">
        <v>732</v>
      </c>
      <c r="E73" s="596" t="s">
        <v>733</v>
      </c>
      <c r="F73" s="596" t="s">
        <v>734</v>
      </c>
      <c r="G73" s="596" t="s">
        <v>735</v>
      </c>
      <c r="J73" s="570"/>
    </row>
    <row r="74" spans="1:10" ht="6" customHeight="1">
      <c r="A74" s="259"/>
      <c r="B74" s="260"/>
      <c r="C74" s="260"/>
      <c r="D74" s="260"/>
      <c r="E74" s="260"/>
      <c r="F74" s="260"/>
    </row>
    <row r="75" spans="1:10" s="224" customFormat="1" ht="20.25" customHeight="1">
      <c r="A75" s="250"/>
      <c r="B75" s="607" t="s">
        <v>739</v>
      </c>
      <c r="C75" s="607" t="s">
        <v>719</v>
      </c>
      <c r="D75" s="607" t="s">
        <v>720</v>
      </c>
      <c r="E75" s="607" t="s">
        <v>721</v>
      </c>
      <c r="F75" s="607" t="s">
        <v>722</v>
      </c>
      <c r="G75" s="607" t="s">
        <v>723</v>
      </c>
      <c r="H75" s="236"/>
      <c r="I75" s="236"/>
      <c r="J75" s="256"/>
    </row>
    <row r="76" spans="1:10" ht="15" customHeight="1">
      <c r="A76" s="261" t="s">
        <v>636</v>
      </c>
      <c r="B76" s="604" t="s">
        <v>683</v>
      </c>
      <c r="C76" s="262"/>
      <c r="D76" s="262"/>
      <c r="E76" s="263"/>
      <c r="F76" s="263"/>
      <c r="G76" s="263"/>
      <c r="J76" s="264"/>
    </row>
    <row r="77" spans="1:10" ht="15" customHeight="1">
      <c r="A77" s="261" t="s">
        <v>637</v>
      </c>
      <c r="B77" s="604" t="s">
        <v>684</v>
      </c>
      <c r="C77" s="265"/>
      <c r="D77" s="265"/>
      <c r="E77" s="265"/>
      <c r="F77" s="265"/>
      <c r="G77" s="265"/>
    </row>
    <row r="78" spans="1:10" s="569" customFormat="1" ht="20.100000000000001" customHeight="1">
      <c r="A78" s="594" t="s">
        <v>638</v>
      </c>
      <c r="B78" s="597" t="s">
        <v>726</v>
      </c>
      <c r="C78" s="597" t="s">
        <v>727</v>
      </c>
      <c r="D78" s="597" t="s">
        <v>728</v>
      </c>
      <c r="E78" s="597" t="s">
        <v>729</v>
      </c>
      <c r="F78" s="597" t="s">
        <v>730</v>
      </c>
      <c r="G78" s="597" t="s">
        <v>725</v>
      </c>
      <c r="J78" s="570"/>
    </row>
    <row r="79" spans="1:10" s="243" customFormat="1" ht="12" customHeight="1">
      <c r="A79" s="259"/>
      <c r="B79" s="620" t="s">
        <v>1201</v>
      </c>
      <c r="C79" s="620" t="s">
        <v>1202</v>
      </c>
      <c r="D79" s="620" t="s">
        <v>1203</v>
      </c>
      <c r="E79" s="620" t="s">
        <v>1204</v>
      </c>
      <c r="F79" s="620" t="s">
        <v>1205</v>
      </c>
      <c r="G79" s="620" t="s">
        <v>1206</v>
      </c>
      <c r="H79" s="211"/>
      <c r="I79" s="211"/>
      <c r="J79" s="212"/>
    </row>
    <row r="80" spans="1:10" ht="15" customHeight="1" thickBot="1">
      <c r="A80" s="266" t="s">
        <v>639</v>
      </c>
      <c r="B80" s="605" t="s">
        <v>685</v>
      </c>
      <c r="C80" s="267"/>
      <c r="D80" s="267"/>
      <c r="E80" s="267"/>
      <c r="F80" s="267"/>
      <c r="G80" s="267"/>
    </row>
    <row r="81" spans="1:7" ht="15" customHeight="1" thickTop="1" thickBot="1">
      <c r="A81" s="208" t="s">
        <v>686</v>
      </c>
      <c r="B81" s="606" t="s">
        <v>740</v>
      </c>
      <c r="C81" s="606" t="s">
        <v>1207</v>
      </c>
      <c r="D81" s="606" t="s">
        <v>1211</v>
      </c>
      <c r="E81" s="606" t="s">
        <v>1208</v>
      </c>
      <c r="F81" s="606" t="s">
        <v>1209</v>
      </c>
      <c r="G81" s="606" t="s">
        <v>1210</v>
      </c>
    </row>
    <row r="82" spans="1:7" ht="12" customHeight="1" thickTop="1">
      <c r="A82" s="268"/>
      <c r="B82" s="269"/>
      <c r="C82" s="270"/>
      <c r="D82" s="270"/>
      <c r="E82" s="270"/>
      <c r="F82" s="270"/>
      <c r="G82" s="271"/>
    </row>
    <row r="83" spans="1:7" ht="12" customHeight="1">
      <c r="A83" s="268"/>
      <c r="B83" s="269"/>
      <c r="C83" s="270"/>
      <c r="D83" s="270"/>
      <c r="E83" s="270"/>
      <c r="F83" s="270"/>
      <c r="G83" s="271"/>
    </row>
    <row r="84" spans="1:7" ht="15" customHeight="1">
      <c r="A84" s="209" t="s">
        <v>622</v>
      </c>
      <c r="B84" s="618" t="s">
        <v>1537</v>
      </c>
      <c r="D84" s="209" t="s">
        <v>1220</v>
      </c>
      <c r="E84" s="608" t="s">
        <v>1213</v>
      </c>
      <c r="F84" s="273" t="s">
        <v>623</v>
      </c>
      <c r="G84" s="330" t="s">
        <v>745</v>
      </c>
    </row>
    <row r="85" spans="1:7" ht="15" customHeight="1">
      <c r="A85" s="209" t="s">
        <v>624</v>
      </c>
      <c r="B85" s="619" t="e">
        <f>B84*6*8</f>
        <v>#VALUE!</v>
      </c>
      <c r="D85" s="209" t="s">
        <v>1221</v>
      </c>
      <c r="E85" s="608" t="s">
        <v>1214</v>
      </c>
      <c r="F85" s="273"/>
      <c r="G85" s="272"/>
    </row>
    <row r="86" spans="1:7" ht="15" customHeight="1">
      <c r="A86" s="209" t="s">
        <v>625</v>
      </c>
      <c r="B86" s="618" t="s">
        <v>1537</v>
      </c>
      <c r="D86" s="209" t="s">
        <v>1222</v>
      </c>
      <c r="E86" s="608" t="s">
        <v>1215</v>
      </c>
      <c r="F86" s="273"/>
      <c r="G86" s="281"/>
    </row>
    <row r="87" spans="1:7" ht="15" customHeight="1">
      <c r="A87" s="209" t="s">
        <v>626</v>
      </c>
      <c r="B87" s="619" t="e">
        <f>0.243*B85+1+5</f>
        <v>#VALUE!</v>
      </c>
      <c r="D87" s="209" t="s">
        <v>1223</v>
      </c>
      <c r="E87" s="608" t="s">
        <v>1216</v>
      </c>
      <c r="F87" s="273"/>
      <c r="G87" s="272"/>
    </row>
    <row r="88" spans="1:7" ht="15" customHeight="1">
      <c r="A88" s="209" t="s">
        <v>627</v>
      </c>
      <c r="B88" s="618" t="s">
        <v>1537</v>
      </c>
      <c r="D88" s="209" t="s">
        <v>1224</v>
      </c>
      <c r="E88" s="608" t="s">
        <v>1217</v>
      </c>
      <c r="F88" s="273"/>
      <c r="G88" s="272"/>
    </row>
    <row r="89" spans="1:7" ht="15" customHeight="1">
      <c r="D89" s="209" t="s">
        <v>1225</v>
      </c>
      <c r="E89" s="608" t="s">
        <v>1218</v>
      </c>
      <c r="F89" s="273"/>
      <c r="G89" s="281"/>
    </row>
    <row r="90" spans="1:7" ht="15" customHeight="1">
      <c r="A90" s="274" t="s">
        <v>640</v>
      </c>
      <c r="D90" s="209" t="s">
        <v>1226</v>
      </c>
      <c r="E90" s="608" t="s">
        <v>1219</v>
      </c>
      <c r="F90" s="273"/>
      <c r="G90" s="272"/>
    </row>
    <row r="91" spans="1:7" ht="15" customHeight="1">
      <c r="A91" s="275">
        <v>6.11</v>
      </c>
      <c r="C91" s="210"/>
      <c r="D91" s="426" t="s">
        <v>628</v>
      </c>
      <c r="E91" s="598" t="s">
        <v>1212</v>
      </c>
      <c r="F91" s="427" t="s">
        <v>210</v>
      </c>
      <c r="G91" s="599" t="s">
        <v>1227</v>
      </c>
    </row>
    <row r="92" spans="1:7" ht="15" customHeight="1">
      <c r="A92" s="274"/>
      <c r="D92" s="426"/>
      <c r="E92" s="600"/>
      <c r="F92" s="427"/>
      <c r="G92" s="601"/>
    </row>
    <row r="93" spans="1:7" ht="12" customHeight="1">
      <c r="D93" s="206"/>
      <c r="E93" s="276" t="s">
        <v>1228</v>
      </c>
      <c r="F93" s="276"/>
      <c r="G93" s="276" t="s">
        <v>1229</v>
      </c>
    </row>
    <row r="94" spans="1:7" ht="12" customHeight="1">
      <c r="A94" s="277"/>
      <c r="B94" s="277"/>
      <c r="C94" s="278"/>
      <c r="D94" s="206"/>
    </row>
    <row r="95" spans="1:7" ht="12" customHeight="1">
      <c r="A95" s="277"/>
      <c r="B95" s="277"/>
      <c r="C95" s="278"/>
    </row>
    <row r="96" spans="1:7" ht="12" customHeight="1">
      <c r="A96" s="277"/>
      <c r="B96" s="277"/>
      <c r="C96" s="278"/>
    </row>
    <row r="97" spans="1:6" ht="12" customHeight="1">
      <c r="A97" s="277"/>
      <c r="B97" s="277"/>
      <c r="C97" s="278"/>
    </row>
    <row r="98" spans="1:6" ht="12" customHeight="1">
      <c r="A98" s="277"/>
      <c r="B98" s="277"/>
      <c r="C98" s="278"/>
    </row>
    <row r="99" spans="1:6" ht="12" customHeight="1">
      <c r="A99" s="277"/>
      <c r="B99" s="277"/>
      <c r="C99" s="278"/>
      <c r="D99" s="213"/>
      <c r="E99" s="213"/>
      <c r="F99" s="213"/>
    </row>
    <row r="100" spans="1:6" ht="12" customHeight="1">
      <c r="A100" s="277"/>
      <c r="B100" s="277"/>
      <c r="C100" s="278"/>
      <c r="D100" s="213"/>
      <c r="E100" s="213"/>
      <c r="F100" s="213"/>
    </row>
    <row r="101" spans="1:6" ht="12" customHeight="1">
      <c r="A101" s="277"/>
      <c r="B101" s="277"/>
      <c r="C101" s="278"/>
      <c r="D101" s="213"/>
      <c r="E101" s="213"/>
      <c r="F101" s="213"/>
    </row>
    <row r="102" spans="1:6" ht="12" customHeight="1">
      <c r="A102" s="277"/>
      <c r="B102" s="277"/>
      <c r="C102" s="278"/>
      <c r="D102" s="213"/>
      <c r="E102" s="213"/>
      <c r="F102" s="213"/>
    </row>
    <row r="103" spans="1:6" ht="12" customHeight="1">
      <c r="A103" s="277"/>
      <c r="B103" s="277"/>
      <c r="C103" s="278"/>
      <c r="D103" s="213"/>
      <c r="E103" s="213"/>
      <c r="F103" s="213"/>
    </row>
    <row r="104" spans="1:6" ht="12" customHeight="1">
      <c r="A104" s="277"/>
      <c r="B104" s="277"/>
      <c r="C104" s="278"/>
      <c r="D104" s="213"/>
      <c r="E104" s="213"/>
      <c r="F104" s="213"/>
    </row>
    <row r="105" spans="1:6" ht="12" customHeight="1">
      <c r="A105" s="277"/>
      <c r="B105" s="277"/>
      <c r="C105" s="278"/>
      <c r="D105" s="213"/>
      <c r="E105" s="213"/>
      <c r="F105" s="213"/>
    </row>
    <row r="106" spans="1:6" ht="12" customHeight="1">
      <c r="A106" s="277"/>
      <c r="B106" s="277"/>
      <c r="C106" s="278"/>
      <c r="D106" s="213"/>
      <c r="E106" s="213"/>
      <c r="F106" s="213"/>
    </row>
    <row r="107" spans="1:6" ht="12" customHeight="1">
      <c r="A107" s="277"/>
      <c r="B107" s="277"/>
      <c r="C107" s="278"/>
      <c r="D107" s="213"/>
      <c r="E107" s="213"/>
      <c r="F107" s="213"/>
    </row>
    <row r="108" spans="1:6" ht="12" customHeight="1">
      <c r="A108" s="277"/>
      <c r="B108" s="277"/>
      <c r="C108" s="278"/>
      <c r="D108" s="213"/>
      <c r="E108" s="213"/>
      <c r="F108" s="213"/>
    </row>
    <row r="109" spans="1:6" ht="12" customHeight="1">
      <c r="A109" s="277"/>
      <c r="B109" s="277"/>
      <c r="C109" s="278"/>
      <c r="D109" s="213"/>
      <c r="E109" s="213"/>
      <c r="F109" s="213"/>
    </row>
    <row r="110" spans="1:6" ht="12" customHeight="1">
      <c r="A110" s="277"/>
      <c r="B110" s="277"/>
      <c r="C110" s="278"/>
      <c r="D110" s="213"/>
      <c r="E110" s="213"/>
      <c r="F110" s="213"/>
    </row>
    <row r="111" spans="1:6" ht="12" customHeight="1">
      <c r="A111" s="277"/>
      <c r="B111" s="277"/>
      <c r="C111" s="278"/>
      <c r="D111" s="213"/>
      <c r="E111" s="213"/>
      <c r="F111" s="213"/>
    </row>
    <row r="112" spans="1:6" ht="12" customHeight="1">
      <c r="A112" s="277"/>
      <c r="B112" s="277"/>
      <c r="C112" s="278"/>
      <c r="D112" s="213"/>
      <c r="E112" s="213"/>
      <c r="F112" s="213"/>
    </row>
    <row r="113" spans="1:6" ht="12" customHeight="1">
      <c r="A113" s="277"/>
      <c r="B113" s="277"/>
      <c r="C113" s="278"/>
      <c r="D113" s="213"/>
      <c r="E113" s="213"/>
      <c r="F113" s="213"/>
    </row>
    <row r="114" spans="1:6" ht="12" customHeight="1">
      <c r="A114" s="277"/>
      <c r="B114" s="277"/>
      <c r="C114" s="278"/>
      <c r="D114" s="213"/>
      <c r="E114" s="213"/>
      <c r="F114" s="213"/>
    </row>
    <row r="115" spans="1:6" ht="12" customHeight="1">
      <c r="A115" s="277"/>
      <c r="B115" s="277"/>
      <c r="C115" s="278"/>
      <c r="D115" s="213"/>
      <c r="E115" s="213"/>
      <c r="F115" s="213"/>
    </row>
    <row r="116" spans="1:6" ht="12" customHeight="1">
      <c r="A116" s="277"/>
      <c r="B116" s="277"/>
      <c r="C116" s="278"/>
      <c r="D116" s="213"/>
      <c r="E116" s="213"/>
      <c r="F116" s="213"/>
    </row>
    <row r="117" spans="1:6" ht="12" customHeight="1">
      <c r="A117" s="277"/>
      <c r="B117" s="277"/>
      <c r="C117" s="278"/>
      <c r="D117" s="213"/>
      <c r="E117" s="213"/>
      <c r="F117" s="213"/>
    </row>
    <row r="118" spans="1:6" ht="12" customHeight="1">
      <c r="A118" s="277"/>
      <c r="B118" s="277"/>
      <c r="C118" s="278"/>
      <c r="D118" s="213"/>
      <c r="E118" s="213"/>
      <c r="F118" s="213"/>
    </row>
    <row r="119" spans="1:6" ht="12" customHeight="1">
      <c r="A119" s="277"/>
      <c r="B119" s="277"/>
      <c r="C119" s="278"/>
      <c r="D119" s="213"/>
      <c r="E119" s="213"/>
      <c r="F119" s="213"/>
    </row>
    <row r="120" spans="1:6" ht="12" customHeight="1">
      <c r="A120" s="277"/>
      <c r="B120" s="277"/>
      <c r="C120" s="278"/>
      <c r="D120" s="213"/>
      <c r="E120" s="213"/>
      <c r="F120" s="213"/>
    </row>
    <row r="121" spans="1:6" ht="12" customHeight="1">
      <c r="A121" s="277"/>
      <c r="B121" s="277"/>
      <c r="C121" s="278"/>
      <c r="D121" s="213"/>
      <c r="E121" s="213"/>
      <c r="F121" s="213"/>
    </row>
    <row r="122" spans="1:6" ht="12" customHeight="1">
      <c r="A122" s="277"/>
      <c r="B122" s="277"/>
      <c r="C122" s="278"/>
      <c r="D122" s="213"/>
      <c r="E122" s="213"/>
      <c r="F122" s="213"/>
    </row>
    <row r="123" spans="1:6" ht="12" customHeight="1">
      <c r="A123" s="277"/>
      <c r="B123" s="277"/>
      <c r="C123" s="278"/>
      <c r="D123" s="213"/>
      <c r="E123" s="213"/>
      <c r="F123" s="213"/>
    </row>
    <row r="124" spans="1:6" ht="12" customHeight="1">
      <c r="A124" s="277"/>
      <c r="B124" s="277"/>
      <c r="C124" s="278"/>
      <c r="D124" s="213"/>
      <c r="E124" s="213"/>
      <c r="F124" s="213"/>
    </row>
    <row r="125" spans="1:6" ht="12" customHeight="1">
      <c r="A125" s="277"/>
      <c r="B125" s="277"/>
      <c r="C125" s="278"/>
      <c r="D125" s="213"/>
      <c r="E125" s="213"/>
      <c r="F125" s="213"/>
    </row>
    <row r="126" spans="1:6" ht="12" customHeight="1">
      <c r="A126" s="277"/>
      <c r="B126" s="277"/>
      <c r="C126" s="278"/>
      <c r="D126" s="213"/>
      <c r="E126" s="213"/>
      <c r="F126" s="213"/>
    </row>
    <row r="127" spans="1:6" ht="14.1" customHeight="1">
      <c r="A127" s="277"/>
      <c r="B127" s="277"/>
      <c r="C127" s="278"/>
      <c r="D127" s="213"/>
      <c r="E127" s="213"/>
      <c r="F127" s="213"/>
    </row>
    <row r="128" spans="1:6" ht="14.1" customHeight="1">
      <c r="A128" s="277"/>
      <c r="B128" s="277"/>
      <c r="C128" s="278"/>
      <c r="D128" s="213"/>
      <c r="E128" s="213"/>
      <c r="F128" s="213"/>
    </row>
    <row r="129" spans="1:6" ht="14.1" customHeight="1">
      <c r="A129" s="277"/>
      <c r="B129" s="277"/>
      <c r="C129" s="278"/>
      <c r="D129" s="213"/>
      <c r="E129" s="213"/>
      <c r="F129" s="213"/>
    </row>
    <row r="130" spans="1:6" ht="14.1" customHeight="1">
      <c r="A130" s="277"/>
      <c r="B130" s="277"/>
      <c r="C130" s="278"/>
      <c r="D130" s="213"/>
      <c r="E130" s="213"/>
      <c r="F130" s="213"/>
    </row>
    <row r="131" spans="1:6" ht="14.1" customHeight="1">
      <c r="A131" s="277"/>
      <c r="B131" s="277"/>
      <c r="C131" s="278"/>
      <c r="D131" s="213"/>
      <c r="E131" s="213"/>
      <c r="F131" s="213"/>
    </row>
    <row r="132" spans="1:6" ht="14.1" customHeight="1">
      <c r="A132" s="279"/>
      <c r="B132" s="277"/>
      <c r="C132" s="278"/>
      <c r="D132" s="213"/>
      <c r="E132" s="213"/>
      <c r="F132" s="213"/>
    </row>
    <row r="133" spans="1:6" ht="14.1" customHeight="1">
      <c r="A133" s="279"/>
      <c r="B133" s="277"/>
      <c r="C133" s="278"/>
      <c r="D133" s="213"/>
      <c r="E133" s="213"/>
      <c r="F133" s="213"/>
    </row>
    <row r="134" spans="1:6" ht="14.1" customHeight="1">
      <c r="A134" s="277"/>
      <c r="B134" s="277"/>
      <c r="C134" s="278"/>
      <c r="D134" s="213"/>
      <c r="E134" s="213"/>
      <c r="F134" s="213"/>
    </row>
    <row r="135" spans="1:6" ht="14.1" customHeight="1">
      <c r="A135" s="277"/>
      <c r="B135" s="277"/>
      <c r="C135" s="278"/>
      <c r="D135" s="213"/>
      <c r="E135" s="213"/>
      <c r="F135" s="213"/>
    </row>
    <row r="136" spans="1:6" ht="14.1" customHeight="1">
      <c r="A136" s="277"/>
      <c r="B136" s="277"/>
      <c r="C136" s="278"/>
      <c r="D136" s="213"/>
      <c r="E136" s="213"/>
      <c r="F136" s="213"/>
    </row>
    <row r="137" spans="1:6" ht="18" customHeight="1">
      <c r="A137" s="277"/>
      <c r="B137" s="277"/>
      <c r="C137" s="278"/>
      <c r="D137" s="213"/>
      <c r="E137" s="213"/>
      <c r="F137" s="213"/>
    </row>
    <row r="138" spans="1:6" ht="18" customHeight="1">
      <c r="A138" s="277"/>
      <c r="B138" s="277"/>
      <c r="C138" s="278"/>
      <c r="D138" s="213"/>
      <c r="E138" s="213"/>
      <c r="F138" s="213"/>
    </row>
    <row r="139" spans="1:6" ht="18" customHeight="1">
      <c r="A139" s="277"/>
      <c r="B139" s="277"/>
      <c r="C139" s="278"/>
      <c r="D139" s="213"/>
      <c r="E139" s="213"/>
      <c r="F139" s="213"/>
    </row>
    <row r="140" spans="1:6" ht="18" customHeight="1">
      <c r="A140" s="277"/>
      <c r="B140" s="277"/>
      <c r="C140" s="278"/>
      <c r="D140" s="213"/>
      <c r="E140" s="213"/>
      <c r="F140" s="213"/>
    </row>
    <row r="141" spans="1:6" ht="18" customHeight="1">
      <c r="A141" s="277"/>
      <c r="B141" s="277"/>
      <c r="C141" s="278"/>
      <c r="D141" s="213"/>
      <c r="E141" s="213"/>
      <c r="F141" s="213"/>
    </row>
    <row r="142" spans="1:6" ht="18" customHeight="1">
      <c r="A142" s="277"/>
      <c r="B142" s="277"/>
      <c r="C142" s="278"/>
      <c r="D142" s="213"/>
      <c r="E142" s="213"/>
      <c r="F142" s="213"/>
    </row>
    <row r="143" spans="1:6" ht="18" customHeight="1">
      <c r="A143" s="277"/>
      <c r="B143" s="277"/>
      <c r="C143" s="278"/>
      <c r="D143" s="213"/>
      <c r="E143" s="213"/>
      <c r="F143" s="213"/>
    </row>
    <row r="144" spans="1:6" ht="18" customHeight="1">
      <c r="A144" s="277"/>
      <c r="B144" s="277"/>
      <c r="C144" s="278"/>
      <c r="D144" s="213"/>
      <c r="E144" s="213"/>
      <c r="F144" s="213"/>
    </row>
    <row r="145" spans="1:6" ht="18" customHeight="1">
      <c r="A145" s="277"/>
      <c r="B145" s="277"/>
      <c r="C145" s="278"/>
      <c r="D145" s="213"/>
      <c r="E145" s="213"/>
      <c r="F145" s="213"/>
    </row>
    <row r="146" spans="1:6" ht="18" customHeight="1">
      <c r="A146" s="277"/>
      <c r="B146" s="277"/>
      <c r="C146" s="278"/>
      <c r="D146" s="213"/>
      <c r="E146" s="213"/>
      <c r="F146" s="213"/>
    </row>
    <row r="147" spans="1:6" ht="18" customHeight="1">
      <c r="A147" s="277"/>
      <c r="B147" s="277"/>
      <c r="C147" s="278"/>
      <c r="D147" s="213"/>
      <c r="E147" s="213"/>
      <c r="F147" s="213"/>
    </row>
    <row r="148" spans="1:6" ht="18" customHeight="1">
      <c r="A148" s="277"/>
      <c r="B148" s="277"/>
      <c r="C148" s="278"/>
      <c r="D148" s="213"/>
      <c r="E148" s="213"/>
      <c r="F148" s="213"/>
    </row>
    <row r="149" spans="1:6" ht="18" customHeight="1">
      <c r="A149" s="277"/>
      <c r="B149" s="277"/>
      <c r="C149" s="278"/>
      <c r="D149" s="213"/>
      <c r="E149" s="213"/>
      <c r="F149" s="213"/>
    </row>
    <row r="150" spans="1:6" ht="18" customHeight="1">
      <c r="A150" s="277"/>
      <c r="B150" s="277"/>
      <c r="C150" s="278"/>
      <c r="D150" s="213"/>
      <c r="E150" s="213"/>
      <c r="F150" s="213"/>
    </row>
    <row r="151" spans="1:6" ht="18" customHeight="1">
      <c r="A151" s="277"/>
      <c r="B151" s="277"/>
      <c r="C151" s="278"/>
      <c r="D151" s="213"/>
      <c r="E151" s="213"/>
      <c r="F151" s="213"/>
    </row>
    <row r="152" spans="1:6" ht="18" customHeight="1">
      <c r="A152" s="277"/>
      <c r="B152" s="277"/>
      <c r="C152" s="278"/>
      <c r="D152" s="213"/>
      <c r="E152" s="213"/>
      <c r="F152" s="213"/>
    </row>
    <row r="153" spans="1:6" ht="18" customHeight="1">
      <c r="A153" s="277"/>
      <c r="B153" s="277"/>
      <c r="C153" s="278"/>
      <c r="D153" s="213"/>
      <c r="E153" s="213"/>
      <c r="F153" s="213"/>
    </row>
    <row r="154" spans="1:6" ht="18" customHeight="1">
      <c r="A154" s="277"/>
      <c r="B154" s="277"/>
      <c r="C154" s="278"/>
      <c r="D154" s="213"/>
      <c r="E154" s="213"/>
      <c r="F154" s="213"/>
    </row>
    <row r="155" spans="1:6" ht="18" customHeight="1">
      <c r="A155" s="277"/>
      <c r="B155" s="277"/>
      <c r="C155" s="278"/>
      <c r="D155" s="213"/>
      <c r="E155" s="213"/>
      <c r="F155" s="213"/>
    </row>
    <row r="156" spans="1:6" ht="18" customHeight="1">
      <c r="A156" s="277"/>
      <c r="B156" s="277"/>
      <c r="C156" s="278"/>
      <c r="D156" s="213"/>
      <c r="E156" s="213"/>
      <c r="F156" s="213"/>
    </row>
    <row r="157" spans="1:6" ht="18" customHeight="1">
      <c r="A157" s="277"/>
      <c r="B157" s="277"/>
      <c r="C157" s="278"/>
      <c r="D157" s="213"/>
      <c r="E157" s="213"/>
      <c r="F157" s="213"/>
    </row>
    <row r="158" spans="1:6" ht="18" customHeight="1">
      <c r="A158" s="277"/>
      <c r="B158" s="271"/>
      <c r="C158" s="213"/>
      <c r="D158" s="213"/>
      <c r="E158" s="213"/>
      <c r="F158" s="213"/>
    </row>
    <row r="159" spans="1:6" ht="18" customHeight="1">
      <c r="A159" s="277"/>
      <c r="B159" s="271"/>
      <c r="C159" s="213"/>
      <c r="D159" s="213"/>
      <c r="E159" s="213"/>
      <c r="F159" s="213"/>
    </row>
    <row r="160" spans="1:6" ht="18" customHeight="1">
      <c r="A160" s="277"/>
      <c r="B160" s="271"/>
      <c r="C160" s="213"/>
      <c r="D160" s="213"/>
      <c r="E160" s="213"/>
      <c r="F160" s="213"/>
    </row>
    <row r="161" spans="1:6" ht="18" customHeight="1">
      <c r="A161" s="271"/>
      <c r="B161" s="271"/>
      <c r="C161" s="213"/>
      <c r="D161" s="213"/>
      <c r="E161" s="213"/>
      <c r="F161" s="213"/>
    </row>
    <row r="162" spans="1:6" ht="18" customHeight="1">
      <c r="A162" s="271"/>
      <c r="B162" s="271"/>
      <c r="C162" s="213"/>
      <c r="D162" s="213"/>
      <c r="E162" s="213"/>
      <c r="F162" s="213"/>
    </row>
    <row r="163" spans="1:6" ht="18" customHeight="1">
      <c r="A163" s="271"/>
      <c r="B163" s="271"/>
      <c r="C163" s="213"/>
      <c r="D163" s="213"/>
      <c r="E163" s="213"/>
      <c r="F163" s="213"/>
    </row>
    <row r="164" spans="1:6" ht="18" customHeight="1">
      <c r="A164" s="271"/>
      <c r="B164" s="271"/>
      <c r="C164" s="213"/>
      <c r="D164" s="213"/>
      <c r="E164" s="213"/>
      <c r="F164" s="213"/>
    </row>
    <row r="165" spans="1:6" ht="18" customHeight="1">
      <c r="A165" s="271"/>
      <c r="B165" s="271"/>
      <c r="C165" s="213"/>
      <c r="D165" s="213"/>
      <c r="E165" s="213"/>
      <c r="F165" s="213"/>
    </row>
    <row r="166" spans="1:6">
      <c r="A166" s="271"/>
      <c r="B166" s="271"/>
      <c r="C166" s="213"/>
      <c r="D166" s="213"/>
      <c r="E166" s="213"/>
      <c r="F166" s="213"/>
    </row>
    <row r="167" spans="1:6">
      <c r="A167" s="271"/>
      <c r="B167" s="271"/>
      <c r="C167" s="213"/>
      <c r="D167" s="213"/>
      <c r="E167" s="213"/>
      <c r="F167" s="213"/>
    </row>
    <row r="168" spans="1:6">
      <c r="A168" s="271"/>
      <c r="B168" s="271"/>
      <c r="C168" s="213"/>
      <c r="D168" s="213"/>
      <c r="E168" s="213"/>
      <c r="F168" s="213"/>
    </row>
    <row r="169" spans="1:6">
      <c r="A169" s="271"/>
      <c r="B169" s="271"/>
      <c r="C169" s="213"/>
      <c r="D169" s="213"/>
      <c r="E169" s="213"/>
      <c r="F169" s="213"/>
    </row>
    <row r="170" spans="1:6">
      <c r="A170" s="271"/>
      <c r="B170" s="271"/>
      <c r="C170" s="213"/>
      <c r="D170" s="213"/>
      <c r="E170" s="213"/>
      <c r="F170" s="213"/>
    </row>
    <row r="171" spans="1:6">
      <c r="A171" s="271"/>
      <c r="B171" s="271"/>
      <c r="C171" s="213"/>
      <c r="D171" s="213"/>
      <c r="E171" s="213"/>
      <c r="F171" s="213"/>
    </row>
    <row r="172" spans="1:6">
      <c r="A172" s="271"/>
      <c r="B172" s="271"/>
      <c r="C172" s="213"/>
      <c r="D172" s="213"/>
      <c r="E172" s="213"/>
      <c r="F172" s="213"/>
    </row>
    <row r="173" spans="1:6">
      <c r="A173" s="271"/>
      <c r="B173" s="271"/>
      <c r="C173" s="213"/>
      <c r="D173" s="213"/>
      <c r="E173" s="213"/>
      <c r="F173" s="213"/>
    </row>
    <row r="174" spans="1:6">
      <c r="A174" s="271"/>
      <c r="B174" s="271"/>
      <c r="C174" s="213"/>
      <c r="D174" s="213"/>
      <c r="E174" s="213"/>
      <c r="F174" s="213"/>
    </row>
    <row r="175" spans="1:6">
      <c r="A175" s="271"/>
      <c r="B175" s="271"/>
      <c r="C175" s="213"/>
      <c r="D175" s="213"/>
      <c r="E175" s="213"/>
      <c r="F175" s="213"/>
    </row>
    <row r="176" spans="1:6">
      <c r="A176" s="271"/>
      <c r="B176" s="271"/>
      <c r="C176" s="213"/>
      <c r="D176" s="213"/>
      <c r="E176" s="213"/>
      <c r="F176" s="213"/>
    </row>
    <row r="177" spans="1:6">
      <c r="A177" s="271"/>
      <c r="B177" s="271"/>
      <c r="C177" s="213"/>
      <c r="D177" s="213"/>
      <c r="E177" s="213"/>
      <c r="F177" s="213"/>
    </row>
    <row r="178" spans="1:6">
      <c r="A178" s="271"/>
      <c r="B178" s="271"/>
      <c r="C178" s="213"/>
      <c r="D178" s="213"/>
      <c r="E178" s="213"/>
      <c r="F178" s="213"/>
    </row>
    <row r="179" spans="1:6">
      <c r="A179" s="213"/>
      <c r="B179" s="213"/>
      <c r="C179" s="213"/>
      <c r="D179" s="213"/>
      <c r="E179" s="213"/>
      <c r="F179" s="213"/>
    </row>
    <row r="180" spans="1:6">
      <c r="A180" s="213"/>
      <c r="B180" s="213"/>
      <c r="C180" s="213"/>
      <c r="D180" s="213"/>
      <c r="E180" s="213"/>
      <c r="F180" s="213"/>
    </row>
    <row r="181" spans="1:6">
      <c r="A181" s="213"/>
      <c r="B181" s="213"/>
      <c r="C181" s="213"/>
      <c r="D181" s="213"/>
      <c r="E181" s="213"/>
      <c r="F181" s="213"/>
    </row>
    <row r="182" spans="1:6">
      <c r="A182" s="213"/>
      <c r="B182" s="213"/>
      <c r="C182" s="213"/>
      <c r="D182" s="213"/>
      <c r="E182" s="213"/>
      <c r="F182" s="213"/>
    </row>
    <row r="183" spans="1:6">
      <c r="A183" s="213"/>
      <c r="B183" s="213"/>
      <c r="C183" s="213"/>
      <c r="D183" s="213"/>
      <c r="E183" s="213"/>
      <c r="F183" s="213"/>
    </row>
    <row r="184" spans="1:6">
      <c r="A184" s="213"/>
      <c r="B184" s="213"/>
      <c r="C184" s="213"/>
      <c r="D184" s="213"/>
      <c r="E184" s="213"/>
      <c r="F184" s="213"/>
    </row>
    <row r="185" spans="1:6">
      <c r="A185" s="213"/>
      <c r="B185" s="213"/>
      <c r="C185" s="213"/>
      <c r="D185" s="213"/>
      <c r="E185" s="213"/>
      <c r="F185" s="213"/>
    </row>
    <row r="186" spans="1:6">
      <c r="A186" s="213"/>
      <c r="B186" s="213"/>
      <c r="C186" s="213"/>
      <c r="D186" s="213"/>
      <c r="E186" s="213"/>
      <c r="F186" s="213"/>
    </row>
    <row r="187" spans="1:6">
      <c r="A187" s="213"/>
      <c r="B187" s="213"/>
      <c r="C187" s="213"/>
      <c r="D187" s="213"/>
      <c r="E187" s="213"/>
      <c r="F187" s="213"/>
    </row>
    <row r="188" spans="1:6">
      <c r="A188" s="213"/>
      <c r="B188" s="213"/>
      <c r="C188" s="213"/>
      <c r="D188" s="213"/>
      <c r="E188" s="213"/>
      <c r="F188" s="213"/>
    </row>
    <row r="189" spans="1:6">
      <c r="A189" s="213"/>
      <c r="B189" s="213"/>
      <c r="C189" s="213"/>
      <c r="D189" s="213"/>
      <c r="E189" s="213"/>
      <c r="F189" s="213"/>
    </row>
    <row r="190" spans="1:6">
      <c r="A190" s="213"/>
      <c r="B190" s="213"/>
      <c r="C190" s="213"/>
      <c r="D190" s="213"/>
      <c r="E190" s="213"/>
      <c r="F190" s="213"/>
    </row>
    <row r="191" spans="1:6">
      <c r="A191" s="213"/>
      <c r="B191" s="213"/>
      <c r="C191" s="213"/>
      <c r="D191" s="213"/>
      <c r="E191" s="213"/>
      <c r="F191" s="213"/>
    </row>
    <row r="192" spans="1:6">
      <c r="A192" s="213"/>
      <c r="B192" s="213"/>
      <c r="C192" s="213"/>
      <c r="D192" s="213"/>
      <c r="E192" s="213"/>
      <c r="F192" s="213"/>
    </row>
    <row r="193" spans="1:6">
      <c r="A193" s="213"/>
      <c r="B193" s="213"/>
      <c r="C193" s="213"/>
      <c r="D193" s="213"/>
      <c r="E193" s="213"/>
      <c r="F193" s="213"/>
    </row>
    <row r="194" spans="1:6">
      <c r="A194" s="213"/>
      <c r="B194" s="213"/>
      <c r="C194" s="213"/>
      <c r="D194" s="213"/>
      <c r="E194" s="213"/>
      <c r="F194" s="213"/>
    </row>
    <row r="195" spans="1:6">
      <c r="A195" s="213"/>
      <c r="B195" s="213"/>
      <c r="C195" s="213"/>
      <c r="D195" s="213"/>
      <c r="E195" s="213"/>
      <c r="F195" s="213"/>
    </row>
    <row r="196" spans="1:6">
      <c r="A196" s="213"/>
      <c r="B196" s="213"/>
      <c r="C196" s="213"/>
      <c r="D196" s="213"/>
      <c r="E196" s="213"/>
      <c r="F196" s="213"/>
    </row>
    <row r="197" spans="1:6">
      <c r="A197" s="213"/>
      <c r="B197" s="213"/>
      <c r="C197" s="213"/>
      <c r="D197" s="213"/>
      <c r="E197" s="213"/>
      <c r="F197" s="213"/>
    </row>
    <row r="198" spans="1:6">
      <c r="A198" s="213"/>
      <c r="B198" s="213"/>
      <c r="C198" s="213"/>
      <c r="D198" s="213"/>
      <c r="E198" s="213"/>
      <c r="F198" s="213"/>
    </row>
    <row r="199" spans="1:6">
      <c r="A199" s="213"/>
      <c r="B199" s="213"/>
      <c r="C199" s="213"/>
      <c r="D199" s="213"/>
      <c r="E199" s="213"/>
      <c r="F199" s="213"/>
    </row>
    <row r="200" spans="1:6">
      <c r="A200" s="388" t="s">
        <v>1035</v>
      </c>
      <c r="B200" s="388" t="s">
        <v>338</v>
      </c>
      <c r="C200" s="213"/>
      <c r="D200" s="213"/>
      <c r="E200" s="213"/>
      <c r="F200" s="213"/>
    </row>
    <row r="201" spans="1:6">
      <c r="A201" s="392" t="s">
        <v>1046</v>
      </c>
      <c r="B201" s="392" t="s">
        <v>1047</v>
      </c>
      <c r="C201" s="213"/>
      <c r="D201" s="213"/>
      <c r="E201" s="213"/>
      <c r="F201" s="213"/>
    </row>
    <row r="202" spans="1:6">
      <c r="A202" s="392" t="s">
        <v>1048</v>
      </c>
      <c r="B202" s="392" t="s">
        <v>1050</v>
      </c>
      <c r="C202" s="213"/>
      <c r="D202" s="213"/>
      <c r="E202" s="213"/>
      <c r="F202" s="213"/>
    </row>
    <row r="203" spans="1:6">
      <c r="A203" s="392" t="s">
        <v>1049</v>
      </c>
      <c r="B203" s="392" t="s">
        <v>1050</v>
      </c>
      <c r="C203" s="213"/>
      <c r="D203" s="213"/>
      <c r="E203" s="213"/>
      <c r="F203" s="213"/>
    </row>
    <row r="204" spans="1:6">
      <c r="A204" s="213"/>
      <c r="B204" s="213"/>
      <c r="C204" s="213"/>
      <c r="D204" s="213"/>
      <c r="E204" s="213"/>
      <c r="F204" s="213"/>
    </row>
    <row r="205" spans="1:6">
      <c r="A205" s="213"/>
      <c r="B205" s="213"/>
      <c r="C205" s="213"/>
      <c r="D205" s="213"/>
      <c r="E205" s="213"/>
      <c r="F205" s="213"/>
    </row>
    <row r="206" spans="1:6">
      <c r="A206" s="213"/>
      <c r="B206" s="213"/>
      <c r="C206" s="213"/>
      <c r="D206" s="213"/>
      <c r="E206" s="213"/>
      <c r="F206" s="213"/>
    </row>
    <row r="207" spans="1:6">
      <c r="A207" s="213"/>
      <c r="B207" s="213"/>
      <c r="C207" s="213"/>
      <c r="D207" s="213"/>
      <c r="E207" s="213"/>
      <c r="F207" s="213"/>
    </row>
    <row r="208" spans="1:6">
      <c r="A208" s="213"/>
      <c r="B208" s="213"/>
      <c r="C208" s="213"/>
      <c r="D208" s="213"/>
      <c r="E208" s="213"/>
      <c r="F208" s="213"/>
    </row>
    <row r="209" spans="1:6">
      <c r="A209" s="213"/>
      <c r="B209" s="213"/>
      <c r="C209" s="213"/>
      <c r="D209" s="213"/>
      <c r="E209" s="213"/>
      <c r="F209" s="213"/>
    </row>
    <row r="210" spans="1:6">
      <c r="A210" s="213"/>
      <c r="B210" s="213"/>
      <c r="C210" s="213"/>
      <c r="D210" s="213"/>
      <c r="E210" s="213"/>
      <c r="F210" s="213"/>
    </row>
    <row r="211" spans="1:6">
      <c r="A211" s="213"/>
      <c r="B211" s="213"/>
      <c r="C211" s="213"/>
      <c r="D211" s="213"/>
      <c r="E211" s="213"/>
      <c r="F211" s="213"/>
    </row>
    <row r="212" spans="1:6">
      <c r="A212" s="213"/>
      <c r="B212" s="213"/>
      <c r="C212" s="213"/>
      <c r="D212" s="213"/>
      <c r="E212" s="213"/>
      <c r="F212" s="213"/>
    </row>
    <row r="213" spans="1:6">
      <c r="A213" s="213"/>
      <c r="B213" s="213"/>
      <c r="C213" s="213"/>
      <c r="D213" s="213"/>
      <c r="E213" s="213"/>
      <c r="F213" s="213"/>
    </row>
    <row r="214" spans="1:6">
      <c r="A214" s="213"/>
      <c r="B214" s="213"/>
      <c r="C214" s="213"/>
      <c r="D214" s="213"/>
      <c r="E214" s="213"/>
      <c r="F214" s="213"/>
    </row>
    <row r="215" spans="1:6">
      <c r="A215" s="213"/>
      <c r="B215" s="213"/>
      <c r="C215" s="213"/>
      <c r="D215" s="213"/>
      <c r="E215" s="213"/>
      <c r="F215" s="213"/>
    </row>
    <row r="216" spans="1:6">
      <c r="A216" s="213"/>
      <c r="B216" s="213"/>
      <c r="C216" s="213"/>
      <c r="D216" s="213"/>
      <c r="E216" s="213"/>
      <c r="F216" s="213"/>
    </row>
    <row r="217" spans="1:6">
      <c r="A217" s="213"/>
      <c r="B217" s="213"/>
      <c r="C217" s="213"/>
      <c r="D217" s="213"/>
      <c r="E217" s="213"/>
      <c r="F217" s="213"/>
    </row>
    <row r="218" spans="1:6">
      <c r="A218" s="213"/>
      <c r="B218" s="213"/>
      <c r="C218" s="213"/>
      <c r="D218" s="213"/>
      <c r="E218" s="213"/>
      <c r="F218" s="213"/>
    </row>
    <row r="219" spans="1:6">
      <c r="A219" s="213"/>
      <c r="B219" s="213"/>
      <c r="C219" s="213"/>
      <c r="D219" s="213"/>
      <c r="E219" s="213"/>
      <c r="F219" s="213"/>
    </row>
    <row r="220" spans="1:6">
      <c r="A220" s="213"/>
      <c r="B220" s="213"/>
      <c r="C220" s="213"/>
      <c r="D220" s="213"/>
      <c r="E220" s="213"/>
      <c r="F220" s="213"/>
    </row>
    <row r="221" spans="1:6">
      <c r="A221" s="213"/>
      <c r="B221" s="213"/>
      <c r="C221" s="213"/>
      <c r="D221" s="213"/>
      <c r="E221" s="213"/>
      <c r="F221" s="213"/>
    </row>
    <row r="222" spans="1:6">
      <c r="A222" s="213"/>
      <c r="B222" s="213"/>
      <c r="C222" s="213"/>
      <c r="D222" s="213"/>
      <c r="E222" s="213"/>
      <c r="F222" s="213"/>
    </row>
    <row r="223" spans="1:6">
      <c r="A223" s="213"/>
      <c r="B223" s="213"/>
      <c r="C223" s="213"/>
      <c r="D223" s="213"/>
      <c r="E223" s="213"/>
      <c r="F223" s="213"/>
    </row>
    <row r="224" spans="1:6">
      <c r="A224" s="213"/>
      <c r="B224" s="213"/>
      <c r="C224" s="213"/>
      <c r="D224" s="213"/>
      <c r="E224" s="213"/>
      <c r="F224" s="213"/>
    </row>
    <row r="225" spans="1:6">
      <c r="A225" s="213"/>
      <c r="B225" s="213"/>
      <c r="C225" s="213"/>
      <c r="D225" s="213"/>
      <c r="E225" s="213"/>
      <c r="F225" s="213"/>
    </row>
    <row r="226" spans="1:6">
      <c r="A226" s="213"/>
      <c r="B226" s="213"/>
      <c r="C226" s="213"/>
      <c r="D226" s="213"/>
      <c r="E226" s="213"/>
      <c r="F226" s="213"/>
    </row>
    <row r="227" spans="1:6">
      <c r="A227" s="213"/>
      <c r="B227" s="213"/>
      <c r="C227" s="213"/>
      <c r="D227" s="213"/>
      <c r="E227" s="213"/>
      <c r="F227" s="213"/>
    </row>
    <row r="228" spans="1:6">
      <c r="A228" s="213"/>
      <c r="B228" s="213"/>
      <c r="C228" s="213"/>
      <c r="D228" s="213"/>
      <c r="E228" s="213"/>
      <c r="F228" s="213"/>
    </row>
    <row r="229" spans="1:6">
      <c r="A229" s="213"/>
      <c r="B229" s="213"/>
      <c r="C229" s="213"/>
      <c r="D229" s="213"/>
      <c r="E229" s="213"/>
      <c r="F229" s="213"/>
    </row>
    <row r="230" spans="1:6">
      <c r="A230" s="213"/>
      <c r="B230" s="213"/>
      <c r="C230" s="213"/>
      <c r="D230" s="213"/>
      <c r="E230" s="213"/>
      <c r="F230" s="213"/>
    </row>
    <row r="231" spans="1:6">
      <c r="A231" s="213"/>
      <c r="B231" s="213"/>
      <c r="C231" s="213"/>
      <c r="D231" s="213"/>
      <c r="E231" s="213"/>
      <c r="F231" s="213"/>
    </row>
    <row r="232" spans="1:6">
      <c r="A232" s="213"/>
      <c r="B232" s="213"/>
      <c r="C232" s="213"/>
      <c r="D232" s="213"/>
      <c r="E232" s="213"/>
      <c r="F232" s="213"/>
    </row>
    <row r="233" spans="1:6">
      <c r="A233" s="213"/>
      <c r="B233" s="213"/>
      <c r="C233" s="213"/>
      <c r="D233" s="213"/>
      <c r="E233" s="213"/>
      <c r="F233" s="213"/>
    </row>
    <row r="234" spans="1:6">
      <c r="A234" s="213"/>
      <c r="B234" s="213"/>
      <c r="C234" s="213"/>
      <c r="D234" s="213"/>
      <c r="E234" s="213"/>
      <c r="F234" s="213"/>
    </row>
    <row r="235" spans="1:6">
      <c r="A235" s="213"/>
      <c r="B235" s="213"/>
      <c r="C235" s="213"/>
      <c r="D235" s="213"/>
      <c r="E235" s="213"/>
      <c r="F235" s="213"/>
    </row>
    <row r="236" spans="1:6">
      <c r="A236" s="213"/>
      <c r="B236" s="213"/>
      <c r="C236" s="213"/>
      <c r="D236" s="213"/>
      <c r="E236" s="213"/>
      <c r="F236" s="213"/>
    </row>
    <row r="237" spans="1:6">
      <c r="A237" s="213"/>
      <c r="B237" s="213"/>
      <c r="C237" s="213"/>
      <c r="D237" s="213"/>
      <c r="E237" s="213"/>
      <c r="F237" s="213"/>
    </row>
    <row r="238" spans="1:6">
      <c r="A238" s="213"/>
      <c r="B238" s="213"/>
      <c r="C238" s="213"/>
      <c r="D238" s="213"/>
      <c r="E238" s="213"/>
      <c r="F238" s="213"/>
    </row>
    <row r="239" spans="1:6">
      <c r="A239" s="213"/>
      <c r="B239" s="213"/>
      <c r="C239" s="213"/>
      <c r="D239" s="213"/>
      <c r="E239" s="213"/>
      <c r="F239" s="213"/>
    </row>
    <row r="240" spans="1:6">
      <c r="A240" s="213"/>
      <c r="B240" s="213"/>
      <c r="C240" s="213"/>
      <c r="D240" s="213"/>
      <c r="E240" s="213"/>
      <c r="F240" s="213"/>
    </row>
    <row r="241" spans="1:6">
      <c r="A241" s="213"/>
      <c r="B241" s="213"/>
      <c r="C241" s="213"/>
      <c r="D241" s="213"/>
      <c r="E241" s="213"/>
      <c r="F241" s="213"/>
    </row>
    <row r="242" spans="1:6">
      <c r="A242" s="213"/>
      <c r="B242" s="213"/>
      <c r="C242" s="213"/>
      <c r="D242" s="213"/>
      <c r="E242" s="213"/>
      <c r="F242" s="213"/>
    </row>
    <row r="243" spans="1:6">
      <c r="A243" s="213"/>
      <c r="B243" s="213"/>
      <c r="C243" s="213"/>
      <c r="D243" s="213"/>
      <c r="E243" s="213"/>
      <c r="F243" s="213"/>
    </row>
    <row r="244" spans="1:6">
      <c r="A244" s="213"/>
      <c r="B244" s="213"/>
      <c r="C244" s="213"/>
      <c r="D244" s="213"/>
      <c r="E244" s="213"/>
      <c r="F244" s="213"/>
    </row>
    <row r="245" spans="1:6">
      <c r="A245" s="213"/>
      <c r="B245" s="213"/>
      <c r="C245" s="213"/>
      <c r="D245" s="213"/>
      <c r="E245" s="213"/>
      <c r="F245" s="213"/>
    </row>
    <row r="246" spans="1:6">
      <c r="A246" s="213"/>
      <c r="B246" s="213"/>
      <c r="C246" s="213"/>
      <c r="D246" s="213"/>
      <c r="E246" s="213"/>
      <c r="F246" s="213"/>
    </row>
    <row r="247" spans="1:6">
      <c r="A247" s="213"/>
      <c r="B247" s="213"/>
      <c r="C247" s="213"/>
      <c r="D247" s="213"/>
      <c r="E247" s="213"/>
      <c r="F247" s="213"/>
    </row>
    <row r="248" spans="1:6">
      <c r="A248" s="213"/>
      <c r="B248" s="213"/>
      <c r="C248" s="213"/>
      <c r="D248" s="213"/>
      <c r="E248" s="213"/>
      <c r="F248" s="213"/>
    </row>
    <row r="249" spans="1:6">
      <c r="A249" s="213"/>
      <c r="B249" s="213"/>
      <c r="C249" s="213"/>
      <c r="D249" s="213"/>
      <c r="E249" s="213"/>
      <c r="F249" s="213"/>
    </row>
    <row r="250" spans="1:6">
      <c r="A250" s="213"/>
      <c r="B250" s="213"/>
      <c r="C250" s="213"/>
      <c r="D250" s="213"/>
      <c r="E250" s="213"/>
      <c r="F250" s="213"/>
    </row>
    <row r="251" spans="1:6">
      <c r="A251" s="213"/>
      <c r="B251" s="213"/>
      <c r="C251" s="213"/>
      <c r="D251" s="213"/>
      <c r="E251" s="213"/>
      <c r="F251" s="213"/>
    </row>
    <row r="252" spans="1:6">
      <c r="A252" s="213"/>
      <c r="B252" s="213"/>
      <c r="C252" s="213"/>
      <c r="D252" s="213"/>
      <c r="E252" s="213"/>
      <c r="F252" s="213"/>
    </row>
    <row r="253" spans="1:6">
      <c r="A253" s="213"/>
      <c r="B253" s="213"/>
      <c r="C253" s="213"/>
      <c r="D253" s="213"/>
      <c r="E253" s="213"/>
      <c r="F253" s="213"/>
    </row>
    <row r="254" spans="1:6">
      <c r="A254" s="213"/>
      <c r="B254" s="213"/>
      <c r="C254" s="213"/>
      <c r="D254" s="213"/>
      <c r="E254" s="213"/>
      <c r="F254" s="213"/>
    </row>
    <row r="255" spans="1:6">
      <c r="A255" s="213"/>
      <c r="B255" s="213"/>
      <c r="C255" s="213"/>
      <c r="D255" s="213"/>
      <c r="E255" s="213"/>
      <c r="F255" s="213"/>
    </row>
    <row r="256" spans="1:6">
      <c r="A256" s="213"/>
      <c r="B256" s="213"/>
      <c r="C256" s="213"/>
      <c r="D256" s="213"/>
      <c r="E256" s="213"/>
      <c r="F256" s="213"/>
    </row>
    <row r="257" spans="1:6">
      <c r="A257" s="213"/>
      <c r="B257" s="213"/>
      <c r="C257" s="213"/>
      <c r="D257" s="213"/>
      <c r="E257" s="213"/>
      <c r="F257" s="213"/>
    </row>
    <row r="258" spans="1:6">
      <c r="A258" s="213"/>
      <c r="B258" s="213"/>
      <c r="C258" s="213"/>
      <c r="D258" s="213"/>
      <c r="E258" s="213"/>
      <c r="F258" s="213"/>
    </row>
    <row r="259" spans="1:6">
      <c r="A259" s="213"/>
      <c r="B259" s="213"/>
      <c r="C259" s="213"/>
      <c r="D259" s="213"/>
      <c r="E259" s="213"/>
      <c r="F259" s="213"/>
    </row>
    <row r="260" spans="1:6">
      <c r="A260" s="213"/>
      <c r="B260" s="213"/>
      <c r="C260" s="213"/>
      <c r="D260" s="213"/>
      <c r="E260" s="213"/>
      <c r="F260" s="213"/>
    </row>
    <row r="261" spans="1:6">
      <c r="A261" s="213"/>
      <c r="B261" s="213"/>
      <c r="C261" s="213"/>
      <c r="D261" s="213"/>
      <c r="E261" s="213"/>
      <c r="F261" s="213"/>
    </row>
    <row r="262" spans="1:6">
      <c r="A262" s="213"/>
      <c r="B262" s="213"/>
      <c r="C262" s="213"/>
      <c r="D262" s="213"/>
      <c r="E262" s="213"/>
      <c r="F262" s="213"/>
    </row>
    <row r="263" spans="1:6">
      <c r="A263" s="213"/>
      <c r="B263" s="213"/>
      <c r="C263" s="213"/>
      <c r="D263" s="213"/>
      <c r="E263" s="213"/>
      <c r="F263" s="213"/>
    </row>
    <row r="264" spans="1:6">
      <c r="A264" s="213"/>
      <c r="B264" s="213"/>
      <c r="C264" s="213"/>
      <c r="D264" s="213"/>
      <c r="E264" s="213"/>
      <c r="F264" s="213"/>
    </row>
    <row r="265" spans="1:6">
      <c r="A265" s="213"/>
      <c r="B265" s="213"/>
      <c r="C265" s="213"/>
      <c r="D265" s="213"/>
      <c r="E265" s="213"/>
      <c r="F265" s="213"/>
    </row>
    <row r="266" spans="1:6">
      <c r="A266" s="213"/>
      <c r="B266" s="213"/>
      <c r="C266" s="213"/>
      <c r="D266" s="213"/>
      <c r="E266" s="213"/>
      <c r="F266" s="213"/>
    </row>
    <row r="267" spans="1:6">
      <c r="A267" s="213"/>
      <c r="B267" s="213"/>
      <c r="C267" s="213"/>
      <c r="D267" s="213"/>
      <c r="E267" s="213"/>
      <c r="F267" s="213"/>
    </row>
    <row r="268" spans="1:6">
      <c r="A268" s="213"/>
      <c r="B268" s="213"/>
      <c r="C268" s="213"/>
      <c r="D268" s="213"/>
      <c r="E268" s="213"/>
      <c r="F268" s="213"/>
    </row>
    <row r="269" spans="1:6">
      <c r="A269" s="213"/>
      <c r="B269" s="213"/>
      <c r="C269" s="213"/>
      <c r="D269" s="213"/>
      <c r="E269" s="213"/>
      <c r="F269" s="213"/>
    </row>
    <row r="270" spans="1:6">
      <c r="A270" s="213"/>
      <c r="B270" s="213"/>
      <c r="C270" s="213"/>
      <c r="D270" s="213"/>
      <c r="E270" s="213"/>
      <c r="F270" s="213"/>
    </row>
    <row r="271" spans="1:6">
      <c r="A271" s="213"/>
      <c r="B271" s="213"/>
      <c r="C271" s="213"/>
      <c r="D271" s="213"/>
      <c r="E271" s="213"/>
      <c r="F271" s="213"/>
    </row>
    <row r="272" spans="1:6">
      <c r="A272" s="213"/>
      <c r="B272" s="213"/>
      <c r="C272" s="213"/>
      <c r="D272" s="213"/>
      <c r="E272" s="213"/>
      <c r="F272" s="213"/>
    </row>
    <row r="273" spans="1:6">
      <c r="A273" s="213"/>
      <c r="B273" s="213"/>
      <c r="C273" s="213"/>
      <c r="D273" s="213"/>
      <c r="E273" s="213"/>
      <c r="F273" s="213"/>
    </row>
    <row r="274" spans="1:6">
      <c r="A274" s="213"/>
      <c r="B274" s="213"/>
      <c r="C274" s="213"/>
      <c r="D274" s="213"/>
      <c r="E274" s="213"/>
      <c r="F274" s="213"/>
    </row>
    <row r="275" spans="1:6">
      <c r="A275" s="213"/>
      <c r="B275" s="213"/>
      <c r="C275" s="213"/>
      <c r="D275" s="213"/>
      <c r="E275" s="213"/>
      <c r="F275" s="213"/>
    </row>
    <row r="276" spans="1:6">
      <c r="A276" s="213"/>
      <c r="B276" s="213"/>
      <c r="C276" s="213"/>
      <c r="D276" s="213"/>
      <c r="E276" s="213"/>
      <c r="F276" s="213"/>
    </row>
    <row r="277" spans="1:6">
      <c r="A277" s="213"/>
      <c r="B277" s="213"/>
      <c r="C277" s="213"/>
      <c r="D277" s="213"/>
      <c r="E277" s="213"/>
      <c r="F277" s="213"/>
    </row>
    <row r="278" spans="1:6">
      <c r="A278" s="213"/>
      <c r="B278" s="213"/>
      <c r="C278" s="213"/>
      <c r="D278" s="213"/>
      <c r="E278" s="213"/>
      <c r="F278" s="213"/>
    </row>
    <row r="279" spans="1:6">
      <c r="A279" s="213"/>
      <c r="B279" s="213"/>
      <c r="C279" s="213"/>
      <c r="D279" s="213"/>
      <c r="E279" s="213"/>
      <c r="F279" s="213"/>
    </row>
    <row r="280" spans="1:6">
      <c r="A280" s="213"/>
      <c r="B280" s="213"/>
      <c r="C280" s="213"/>
      <c r="D280" s="213"/>
      <c r="E280" s="213"/>
      <c r="F280" s="213"/>
    </row>
    <row r="281" spans="1:6">
      <c r="A281" s="213"/>
      <c r="B281" s="213"/>
      <c r="C281" s="213"/>
      <c r="D281" s="213"/>
      <c r="E281" s="213"/>
      <c r="F281" s="213"/>
    </row>
    <row r="282" spans="1:6">
      <c r="A282" s="213"/>
      <c r="B282" s="213"/>
      <c r="C282" s="213"/>
      <c r="D282" s="213"/>
      <c r="E282" s="213"/>
      <c r="F282" s="213"/>
    </row>
    <row r="283" spans="1:6">
      <c r="A283" s="213"/>
      <c r="B283" s="213"/>
      <c r="C283" s="213"/>
      <c r="D283" s="213"/>
      <c r="E283" s="213"/>
      <c r="F283" s="213"/>
    </row>
    <row r="284" spans="1:6">
      <c r="A284" s="213"/>
      <c r="B284" s="213"/>
      <c r="C284" s="213"/>
      <c r="D284" s="213"/>
      <c r="E284" s="213"/>
      <c r="F284" s="213"/>
    </row>
    <row r="285" spans="1:6">
      <c r="A285" s="213"/>
      <c r="B285" s="213"/>
      <c r="C285" s="213"/>
      <c r="D285" s="213"/>
      <c r="E285" s="213"/>
      <c r="F285" s="213"/>
    </row>
    <row r="286" spans="1:6">
      <c r="A286" s="213"/>
      <c r="B286" s="213"/>
      <c r="C286" s="213"/>
      <c r="D286" s="213"/>
      <c r="E286" s="213"/>
      <c r="F286" s="213"/>
    </row>
    <row r="287" spans="1:6">
      <c r="A287" s="213"/>
      <c r="B287" s="213"/>
      <c r="C287" s="213"/>
      <c r="D287" s="213"/>
      <c r="E287" s="213"/>
      <c r="F287" s="213"/>
    </row>
    <row r="288" spans="1:6">
      <c r="A288" s="213"/>
      <c r="B288" s="213"/>
      <c r="C288" s="213"/>
      <c r="D288" s="213"/>
      <c r="E288" s="213"/>
      <c r="F288" s="213"/>
    </row>
    <row r="289" spans="1:6">
      <c r="A289" s="213"/>
      <c r="B289" s="213"/>
      <c r="C289" s="213"/>
      <c r="D289" s="213"/>
      <c r="E289" s="213"/>
      <c r="F289" s="213"/>
    </row>
    <row r="290" spans="1:6">
      <c r="A290" s="213"/>
      <c r="B290" s="213"/>
      <c r="C290" s="213"/>
      <c r="D290" s="213"/>
      <c r="E290" s="213"/>
      <c r="F290" s="213"/>
    </row>
    <row r="291" spans="1:6">
      <c r="A291" s="213"/>
      <c r="B291" s="213"/>
      <c r="C291" s="213"/>
      <c r="D291" s="213"/>
      <c r="E291" s="213"/>
      <c r="F291" s="213"/>
    </row>
    <row r="292" spans="1:6">
      <c r="A292" s="213"/>
      <c r="B292" s="213"/>
      <c r="C292" s="213"/>
      <c r="D292" s="213"/>
      <c r="E292" s="213"/>
      <c r="F292" s="213"/>
    </row>
    <row r="293" spans="1:6">
      <c r="A293" s="213"/>
      <c r="B293" s="213"/>
      <c r="C293" s="213"/>
      <c r="D293" s="213"/>
      <c r="E293" s="213"/>
      <c r="F293" s="213"/>
    </row>
    <row r="294" spans="1:6">
      <c r="A294" s="213"/>
      <c r="B294" s="213"/>
      <c r="C294" s="213"/>
      <c r="D294" s="213"/>
      <c r="E294" s="213"/>
      <c r="F294" s="213"/>
    </row>
    <row r="295" spans="1:6">
      <c r="A295" s="213"/>
      <c r="B295" s="213"/>
      <c r="C295" s="213"/>
      <c r="D295" s="213"/>
      <c r="E295" s="213"/>
      <c r="F295" s="213"/>
    </row>
    <row r="296" spans="1:6">
      <c r="A296" s="213"/>
      <c r="B296" s="213"/>
      <c r="C296" s="213"/>
      <c r="D296" s="213"/>
      <c r="E296" s="213"/>
      <c r="F296" s="213"/>
    </row>
    <row r="297" spans="1:6">
      <c r="A297" s="213"/>
      <c r="B297" s="213"/>
      <c r="C297" s="213"/>
      <c r="D297" s="213"/>
      <c r="E297" s="213"/>
      <c r="F297" s="213"/>
    </row>
    <row r="298" spans="1:6">
      <c r="A298" s="213"/>
      <c r="B298" s="213"/>
      <c r="C298" s="213"/>
      <c r="D298" s="213"/>
      <c r="E298" s="213"/>
      <c r="F298" s="213"/>
    </row>
    <row r="299" spans="1:6">
      <c r="A299" s="213"/>
      <c r="B299" s="213"/>
      <c r="C299" s="213"/>
      <c r="D299" s="213"/>
      <c r="E299" s="213"/>
      <c r="F299" s="213"/>
    </row>
    <row r="300" spans="1:6">
      <c r="A300" s="213"/>
      <c r="B300" s="213"/>
      <c r="C300" s="213"/>
      <c r="D300" s="213"/>
      <c r="E300" s="213"/>
      <c r="F300" s="213"/>
    </row>
    <row r="301" spans="1:6">
      <c r="A301" s="213"/>
      <c r="B301" s="213"/>
      <c r="C301" s="213"/>
      <c r="D301" s="213"/>
      <c r="E301" s="213"/>
      <c r="F301" s="213"/>
    </row>
    <row r="302" spans="1:6">
      <c r="A302" s="213"/>
      <c r="B302" s="213"/>
      <c r="C302" s="213"/>
      <c r="D302" s="213"/>
      <c r="E302" s="213"/>
      <c r="F302" s="213"/>
    </row>
    <row r="303" spans="1:6">
      <c r="A303" s="213"/>
      <c r="B303" s="213"/>
      <c r="C303" s="213"/>
      <c r="D303" s="213"/>
      <c r="E303" s="213"/>
      <c r="F303" s="213"/>
    </row>
    <row r="304" spans="1:6">
      <c r="A304" s="213"/>
      <c r="B304" s="213"/>
      <c r="C304" s="213"/>
      <c r="D304" s="213"/>
      <c r="E304" s="213"/>
      <c r="F304" s="213"/>
    </row>
    <row r="305" spans="1:6">
      <c r="A305" s="213"/>
      <c r="B305" s="213"/>
      <c r="C305" s="213"/>
      <c r="D305" s="213"/>
      <c r="E305" s="213"/>
      <c r="F305" s="213"/>
    </row>
    <row r="306" spans="1:6">
      <c r="A306" s="213"/>
      <c r="B306" s="213"/>
      <c r="C306" s="213"/>
      <c r="D306" s="213"/>
      <c r="E306" s="213"/>
      <c r="F306" s="213"/>
    </row>
    <row r="307" spans="1:6">
      <c r="A307" s="213"/>
      <c r="B307" s="213"/>
      <c r="C307" s="213"/>
      <c r="D307" s="213"/>
      <c r="E307" s="213"/>
      <c r="F307" s="213"/>
    </row>
    <row r="308" spans="1:6">
      <c r="A308" s="213"/>
      <c r="B308" s="213"/>
      <c r="C308" s="213"/>
      <c r="D308" s="213"/>
      <c r="E308" s="213"/>
      <c r="F308" s="213"/>
    </row>
    <row r="309" spans="1:6">
      <c r="A309" s="213"/>
      <c r="B309" s="213"/>
      <c r="C309" s="213"/>
      <c r="D309" s="213"/>
      <c r="E309" s="213"/>
      <c r="F309" s="213"/>
    </row>
    <row r="310" spans="1:6">
      <c r="A310" s="213"/>
      <c r="B310" s="213"/>
      <c r="C310" s="213"/>
      <c r="D310" s="213"/>
      <c r="E310" s="213"/>
      <c r="F310" s="213"/>
    </row>
    <row r="311" spans="1:6">
      <c r="A311" s="213"/>
      <c r="B311" s="213"/>
      <c r="C311" s="213"/>
      <c r="D311" s="213"/>
      <c r="E311" s="213"/>
      <c r="F311" s="213"/>
    </row>
    <row r="312" spans="1:6">
      <c r="A312" s="213"/>
      <c r="B312" s="213"/>
      <c r="C312" s="213"/>
      <c r="D312" s="213"/>
      <c r="E312" s="213"/>
      <c r="F312" s="213"/>
    </row>
    <row r="313" spans="1:6">
      <c r="A313" s="213"/>
      <c r="B313" s="213"/>
      <c r="C313" s="213"/>
      <c r="D313" s="213"/>
      <c r="E313" s="213"/>
      <c r="F313" s="213"/>
    </row>
    <row r="314" spans="1:6">
      <c r="A314" s="213"/>
      <c r="B314" s="213"/>
      <c r="C314" s="213"/>
      <c r="D314" s="213"/>
      <c r="E314" s="213"/>
      <c r="F314" s="213"/>
    </row>
    <row r="315" spans="1:6">
      <c r="A315" s="213"/>
      <c r="B315" s="213"/>
      <c r="C315" s="213"/>
      <c r="D315" s="213"/>
      <c r="E315" s="213"/>
      <c r="F315" s="213"/>
    </row>
    <row r="316" spans="1:6">
      <c r="A316" s="213"/>
      <c r="B316" s="213"/>
      <c r="C316" s="213"/>
      <c r="D316" s="213"/>
      <c r="E316" s="213"/>
      <c r="F316" s="213"/>
    </row>
    <row r="317" spans="1:6">
      <c r="A317" s="213"/>
      <c r="B317" s="213"/>
      <c r="C317" s="213"/>
      <c r="D317" s="213"/>
      <c r="E317" s="213"/>
      <c r="F317" s="213"/>
    </row>
    <row r="318" spans="1:6">
      <c r="A318" s="213"/>
      <c r="B318" s="213"/>
      <c r="C318" s="213"/>
      <c r="D318" s="213"/>
      <c r="E318" s="213"/>
      <c r="F318" s="213"/>
    </row>
    <row r="319" spans="1:6">
      <c r="A319" s="213"/>
      <c r="B319" s="213"/>
      <c r="C319" s="213"/>
      <c r="D319" s="213"/>
      <c r="E319" s="213"/>
      <c r="F319" s="213"/>
    </row>
    <row r="320" spans="1:6">
      <c r="A320" s="213"/>
      <c r="B320" s="213"/>
      <c r="C320" s="213"/>
      <c r="D320" s="213"/>
      <c r="E320" s="213"/>
      <c r="F320" s="213"/>
    </row>
    <row r="321" spans="1:6">
      <c r="A321" s="213"/>
      <c r="B321" s="213"/>
      <c r="C321" s="213"/>
      <c r="D321" s="213"/>
      <c r="E321" s="213"/>
      <c r="F321" s="213"/>
    </row>
    <row r="322" spans="1:6">
      <c r="A322" s="213"/>
      <c r="B322" s="213"/>
      <c r="C322" s="213"/>
      <c r="D322" s="213"/>
      <c r="E322" s="213"/>
      <c r="F322" s="213"/>
    </row>
    <row r="323" spans="1:6">
      <c r="A323" s="213"/>
      <c r="B323" s="213"/>
      <c r="C323" s="213"/>
      <c r="D323" s="213"/>
      <c r="E323" s="213"/>
      <c r="F323" s="213"/>
    </row>
    <row r="324" spans="1:6">
      <c r="A324" s="213"/>
      <c r="B324" s="213"/>
      <c r="C324" s="213"/>
      <c r="D324" s="213"/>
      <c r="E324" s="213"/>
      <c r="F324" s="213"/>
    </row>
    <row r="325" spans="1:6">
      <c r="A325" s="213"/>
      <c r="B325" s="213"/>
      <c r="C325" s="213"/>
      <c r="D325" s="213"/>
      <c r="E325" s="213"/>
      <c r="F325" s="213"/>
    </row>
    <row r="326" spans="1:6">
      <c r="A326" s="213"/>
      <c r="B326" s="213"/>
      <c r="C326" s="213"/>
      <c r="D326" s="213"/>
      <c r="E326" s="213"/>
      <c r="F326" s="213"/>
    </row>
    <row r="327" spans="1:6">
      <c r="A327" s="213"/>
      <c r="B327" s="213"/>
      <c r="C327" s="213"/>
      <c r="D327" s="213"/>
      <c r="E327" s="213"/>
      <c r="F327" s="213"/>
    </row>
    <row r="328" spans="1:6">
      <c r="A328" s="213"/>
      <c r="B328" s="213"/>
      <c r="C328" s="213"/>
      <c r="D328" s="213"/>
      <c r="E328" s="213"/>
      <c r="F328" s="213"/>
    </row>
    <row r="329" spans="1:6">
      <c r="A329" s="213"/>
      <c r="B329" s="213"/>
      <c r="C329" s="213"/>
      <c r="D329" s="213"/>
      <c r="E329" s="213"/>
      <c r="F329" s="213"/>
    </row>
    <row r="330" spans="1:6">
      <c r="A330" s="213"/>
      <c r="B330" s="213"/>
      <c r="C330" s="213"/>
      <c r="D330" s="213"/>
      <c r="E330" s="213"/>
      <c r="F330" s="213"/>
    </row>
    <row r="331" spans="1:6">
      <c r="A331" s="213"/>
      <c r="B331" s="213"/>
      <c r="C331" s="213"/>
      <c r="D331" s="213"/>
      <c r="E331" s="213"/>
      <c r="F331" s="213"/>
    </row>
    <row r="332" spans="1:6">
      <c r="A332" s="213"/>
      <c r="B332" s="213"/>
      <c r="C332" s="213"/>
      <c r="D332" s="213"/>
      <c r="E332" s="213"/>
      <c r="F332" s="213"/>
    </row>
    <row r="333" spans="1:6">
      <c r="A333" s="213"/>
      <c r="B333" s="213"/>
      <c r="C333" s="213"/>
      <c r="D333" s="213"/>
      <c r="E333" s="213"/>
      <c r="F333" s="213"/>
    </row>
    <row r="334" spans="1:6">
      <c r="A334" s="213"/>
      <c r="B334" s="213"/>
      <c r="C334" s="213"/>
      <c r="D334" s="213"/>
      <c r="E334" s="213"/>
      <c r="F334" s="213"/>
    </row>
    <row r="335" spans="1:6">
      <c r="A335" s="213"/>
      <c r="B335" s="213"/>
      <c r="C335" s="213"/>
      <c r="D335" s="213"/>
      <c r="E335" s="213"/>
      <c r="F335" s="213"/>
    </row>
    <row r="336" spans="1:6">
      <c r="A336" s="213"/>
      <c r="B336" s="213"/>
      <c r="C336" s="213"/>
      <c r="D336" s="213"/>
      <c r="E336" s="213"/>
      <c r="F336" s="213"/>
    </row>
    <row r="337" spans="1:6">
      <c r="A337" s="213"/>
      <c r="B337" s="213"/>
      <c r="C337" s="213"/>
      <c r="D337" s="213"/>
      <c r="E337" s="213"/>
      <c r="F337" s="213"/>
    </row>
    <row r="338" spans="1:6">
      <c r="A338" s="213"/>
      <c r="B338" s="213"/>
      <c r="C338" s="213"/>
      <c r="D338" s="213"/>
      <c r="E338" s="213"/>
      <c r="F338" s="213"/>
    </row>
    <row r="339" spans="1:6">
      <c r="A339" s="213"/>
      <c r="B339" s="213"/>
      <c r="C339" s="213"/>
      <c r="D339" s="213"/>
      <c r="E339" s="213"/>
      <c r="F339" s="213"/>
    </row>
    <row r="340" spans="1:6">
      <c r="A340" s="213"/>
      <c r="B340" s="213"/>
      <c r="C340" s="213"/>
      <c r="D340" s="213"/>
      <c r="E340" s="213"/>
      <c r="F340" s="213"/>
    </row>
    <row r="341" spans="1:6">
      <c r="A341" s="213"/>
      <c r="B341" s="213"/>
      <c r="C341" s="213"/>
      <c r="D341" s="213"/>
      <c r="E341" s="213"/>
      <c r="F341" s="213"/>
    </row>
    <row r="342" spans="1:6">
      <c r="A342" s="213"/>
      <c r="B342" s="213"/>
      <c r="C342" s="213"/>
      <c r="D342" s="213"/>
      <c r="E342" s="213"/>
      <c r="F342" s="213"/>
    </row>
    <row r="343" spans="1:6">
      <c r="A343" s="213"/>
      <c r="B343" s="213"/>
      <c r="C343" s="213"/>
      <c r="D343" s="213"/>
      <c r="E343" s="213"/>
      <c r="F343" s="213"/>
    </row>
    <row r="344" spans="1:6">
      <c r="A344" s="213"/>
      <c r="B344" s="213"/>
      <c r="C344" s="213"/>
      <c r="D344" s="213"/>
      <c r="E344" s="213"/>
      <c r="F344" s="213"/>
    </row>
  </sheetData>
  <conditionalFormatting sqref="B80:G80">
    <cfRule type="cellIs" dxfId="2" priority="3" stopIfTrue="1" operator="lessThan">
      <formula>0</formula>
    </cfRule>
    <cfRule type="cellIs" dxfId="1" priority="4" stopIfTrue="1" operator="between">
      <formula>0.01</formula>
      <formula>0.15</formula>
    </cfRule>
  </conditionalFormatting>
  <conditionalFormatting sqref="H25:H28">
    <cfRule type="cellIs" dxfId="0" priority="2" stopIfTrue="1" operator="lessThanOrEqual">
      <formula>$H$11</formula>
    </cfRule>
  </conditionalFormatting>
  <dataValidations count="7">
    <dataValidation type="list" allowBlank="1" showInputMessage="1" showErrorMessage="1" sqref="WVI983093:WVI983095 IW53:IW55 SS53:SS55 ACO53:ACO55 AMK53:AMK55 AWG53:AWG55 BGC53:BGC55 BPY53:BPY55 BZU53:BZU55 CJQ53:CJQ55 CTM53:CTM55 DDI53:DDI55 DNE53:DNE55 DXA53:DXA55 EGW53:EGW55 EQS53:EQS55 FAO53:FAO55 FKK53:FKK55 FUG53:FUG55 GEC53:GEC55 GNY53:GNY55 GXU53:GXU55 HHQ53:HHQ55 HRM53:HRM55 IBI53:IBI55 ILE53:ILE55 IVA53:IVA55 JEW53:JEW55 JOS53:JOS55 JYO53:JYO55 KIK53:KIK55 KSG53:KSG55 LCC53:LCC55 LLY53:LLY55 LVU53:LVU55 MFQ53:MFQ55 MPM53:MPM55 MZI53:MZI55 NJE53:NJE55 NTA53:NTA55 OCW53:OCW55 OMS53:OMS55 OWO53:OWO55 PGK53:PGK55 PQG53:PQG55 QAC53:QAC55 QJY53:QJY55 QTU53:QTU55 RDQ53:RDQ55 RNM53:RNM55 RXI53:RXI55 SHE53:SHE55 SRA53:SRA55 TAW53:TAW55 TKS53:TKS55 TUO53:TUO55 UEK53:UEK55 UOG53:UOG55 UYC53:UYC55 VHY53:VHY55 VRU53:VRU55 WBQ53:WBQ55 WLM53:WLM55 WVI53:WVI55 A65589:A65591 IW65589:IW65591 SS65589:SS65591 ACO65589:ACO65591 AMK65589:AMK65591 AWG65589:AWG65591 BGC65589:BGC65591 BPY65589:BPY65591 BZU65589:BZU65591 CJQ65589:CJQ65591 CTM65589:CTM65591 DDI65589:DDI65591 DNE65589:DNE65591 DXA65589:DXA65591 EGW65589:EGW65591 EQS65589:EQS65591 FAO65589:FAO65591 FKK65589:FKK65591 FUG65589:FUG65591 GEC65589:GEC65591 GNY65589:GNY65591 GXU65589:GXU65591 HHQ65589:HHQ65591 HRM65589:HRM65591 IBI65589:IBI65591 ILE65589:ILE65591 IVA65589:IVA65591 JEW65589:JEW65591 JOS65589:JOS65591 JYO65589:JYO65591 KIK65589:KIK65591 KSG65589:KSG65591 LCC65589:LCC65591 LLY65589:LLY65591 LVU65589:LVU65591 MFQ65589:MFQ65591 MPM65589:MPM65591 MZI65589:MZI65591 NJE65589:NJE65591 NTA65589:NTA65591 OCW65589:OCW65591 OMS65589:OMS65591 OWO65589:OWO65591 PGK65589:PGK65591 PQG65589:PQG65591 QAC65589:QAC65591 QJY65589:QJY65591 QTU65589:QTU65591 RDQ65589:RDQ65591 RNM65589:RNM65591 RXI65589:RXI65591 SHE65589:SHE65591 SRA65589:SRA65591 TAW65589:TAW65591 TKS65589:TKS65591 TUO65589:TUO65591 UEK65589:UEK65591 UOG65589:UOG65591 UYC65589:UYC65591 VHY65589:VHY65591 VRU65589:VRU65591 WBQ65589:WBQ65591 WLM65589:WLM65591 WVI65589:WVI65591 A131125:A131127 IW131125:IW131127 SS131125:SS131127 ACO131125:ACO131127 AMK131125:AMK131127 AWG131125:AWG131127 BGC131125:BGC131127 BPY131125:BPY131127 BZU131125:BZU131127 CJQ131125:CJQ131127 CTM131125:CTM131127 DDI131125:DDI131127 DNE131125:DNE131127 DXA131125:DXA131127 EGW131125:EGW131127 EQS131125:EQS131127 FAO131125:FAO131127 FKK131125:FKK131127 FUG131125:FUG131127 GEC131125:GEC131127 GNY131125:GNY131127 GXU131125:GXU131127 HHQ131125:HHQ131127 HRM131125:HRM131127 IBI131125:IBI131127 ILE131125:ILE131127 IVA131125:IVA131127 JEW131125:JEW131127 JOS131125:JOS131127 JYO131125:JYO131127 KIK131125:KIK131127 KSG131125:KSG131127 LCC131125:LCC131127 LLY131125:LLY131127 LVU131125:LVU131127 MFQ131125:MFQ131127 MPM131125:MPM131127 MZI131125:MZI131127 NJE131125:NJE131127 NTA131125:NTA131127 OCW131125:OCW131127 OMS131125:OMS131127 OWO131125:OWO131127 PGK131125:PGK131127 PQG131125:PQG131127 QAC131125:QAC131127 QJY131125:QJY131127 QTU131125:QTU131127 RDQ131125:RDQ131127 RNM131125:RNM131127 RXI131125:RXI131127 SHE131125:SHE131127 SRA131125:SRA131127 TAW131125:TAW131127 TKS131125:TKS131127 TUO131125:TUO131127 UEK131125:UEK131127 UOG131125:UOG131127 UYC131125:UYC131127 VHY131125:VHY131127 VRU131125:VRU131127 WBQ131125:WBQ131127 WLM131125:WLM131127 WVI131125:WVI131127 A196661:A196663 IW196661:IW196663 SS196661:SS196663 ACO196661:ACO196663 AMK196661:AMK196663 AWG196661:AWG196663 BGC196661:BGC196663 BPY196661:BPY196663 BZU196661:BZU196663 CJQ196661:CJQ196663 CTM196661:CTM196663 DDI196661:DDI196663 DNE196661:DNE196663 DXA196661:DXA196663 EGW196661:EGW196663 EQS196661:EQS196663 FAO196661:FAO196663 FKK196661:FKK196663 FUG196661:FUG196663 GEC196661:GEC196663 GNY196661:GNY196663 GXU196661:GXU196663 HHQ196661:HHQ196663 HRM196661:HRM196663 IBI196661:IBI196663 ILE196661:ILE196663 IVA196661:IVA196663 JEW196661:JEW196663 JOS196661:JOS196663 JYO196661:JYO196663 KIK196661:KIK196663 KSG196661:KSG196663 LCC196661:LCC196663 LLY196661:LLY196663 LVU196661:LVU196663 MFQ196661:MFQ196663 MPM196661:MPM196663 MZI196661:MZI196663 NJE196661:NJE196663 NTA196661:NTA196663 OCW196661:OCW196663 OMS196661:OMS196663 OWO196661:OWO196663 PGK196661:PGK196663 PQG196661:PQG196663 QAC196661:QAC196663 QJY196661:QJY196663 QTU196661:QTU196663 RDQ196661:RDQ196663 RNM196661:RNM196663 RXI196661:RXI196663 SHE196661:SHE196663 SRA196661:SRA196663 TAW196661:TAW196663 TKS196661:TKS196663 TUO196661:TUO196663 UEK196661:UEK196663 UOG196661:UOG196663 UYC196661:UYC196663 VHY196661:VHY196663 VRU196661:VRU196663 WBQ196661:WBQ196663 WLM196661:WLM196663 WVI196661:WVI196663 A262197:A262199 IW262197:IW262199 SS262197:SS262199 ACO262197:ACO262199 AMK262197:AMK262199 AWG262197:AWG262199 BGC262197:BGC262199 BPY262197:BPY262199 BZU262197:BZU262199 CJQ262197:CJQ262199 CTM262197:CTM262199 DDI262197:DDI262199 DNE262197:DNE262199 DXA262197:DXA262199 EGW262197:EGW262199 EQS262197:EQS262199 FAO262197:FAO262199 FKK262197:FKK262199 FUG262197:FUG262199 GEC262197:GEC262199 GNY262197:GNY262199 GXU262197:GXU262199 HHQ262197:HHQ262199 HRM262197:HRM262199 IBI262197:IBI262199 ILE262197:ILE262199 IVA262197:IVA262199 JEW262197:JEW262199 JOS262197:JOS262199 JYO262197:JYO262199 KIK262197:KIK262199 KSG262197:KSG262199 LCC262197:LCC262199 LLY262197:LLY262199 LVU262197:LVU262199 MFQ262197:MFQ262199 MPM262197:MPM262199 MZI262197:MZI262199 NJE262197:NJE262199 NTA262197:NTA262199 OCW262197:OCW262199 OMS262197:OMS262199 OWO262197:OWO262199 PGK262197:PGK262199 PQG262197:PQG262199 QAC262197:QAC262199 QJY262197:QJY262199 QTU262197:QTU262199 RDQ262197:RDQ262199 RNM262197:RNM262199 RXI262197:RXI262199 SHE262197:SHE262199 SRA262197:SRA262199 TAW262197:TAW262199 TKS262197:TKS262199 TUO262197:TUO262199 UEK262197:UEK262199 UOG262197:UOG262199 UYC262197:UYC262199 VHY262197:VHY262199 VRU262197:VRU262199 WBQ262197:WBQ262199 WLM262197:WLM262199 WVI262197:WVI262199 A327733:A327735 IW327733:IW327735 SS327733:SS327735 ACO327733:ACO327735 AMK327733:AMK327735 AWG327733:AWG327735 BGC327733:BGC327735 BPY327733:BPY327735 BZU327733:BZU327735 CJQ327733:CJQ327735 CTM327733:CTM327735 DDI327733:DDI327735 DNE327733:DNE327735 DXA327733:DXA327735 EGW327733:EGW327735 EQS327733:EQS327735 FAO327733:FAO327735 FKK327733:FKK327735 FUG327733:FUG327735 GEC327733:GEC327735 GNY327733:GNY327735 GXU327733:GXU327735 HHQ327733:HHQ327735 HRM327733:HRM327735 IBI327733:IBI327735 ILE327733:ILE327735 IVA327733:IVA327735 JEW327733:JEW327735 JOS327733:JOS327735 JYO327733:JYO327735 KIK327733:KIK327735 KSG327733:KSG327735 LCC327733:LCC327735 LLY327733:LLY327735 LVU327733:LVU327735 MFQ327733:MFQ327735 MPM327733:MPM327735 MZI327733:MZI327735 NJE327733:NJE327735 NTA327733:NTA327735 OCW327733:OCW327735 OMS327733:OMS327735 OWO327733:OWO327735 PGK327733:PGK327735 PQG327733:PQG327735 QAC327733:QAC327735 QJY327733:QJY327735 QTU327733:QTU327735 RDQ327733:RDQ327735 RNM327733:RNM327735 RXI327733:RXI327735 SHE327733:SHE327735 SRA327733:SRA327735 TAW327733:TAW327735 TKS327733:TKS327735 TUO327733:TUO327735 UEK327733:UEK327735 UOG327733:UOG327735 UYC327733:UYC327735 VHY327733:VHY327735 VRU327733:VRU327735 WBQ327733:WBQ327735 WLM327733:WLM327735 WVI327733:WVI327735 A393269:A393271 IW393269:IW393271 SS393269:SS393271 ACO393269:ACO393271 AMK393269:AMK393271 AWG393269:AWG393271 BGC393269:BGC393271 BPY393269:BPY393271 BZU393269:BZU393271 CJQ393269:CJQ393271 CTM393269:CTM393271 DDI393269:DDI393271 DNE393269:DNE393271 DXA393269:DXA393271 EGW393269:EGW393271 EQS393269:EQS393271 FAO393269:FAO393271 FKK393269:FKK393271 FUG393269:FUG393271 GEC393269:GEC393271 GNY393269:GNY393271 GXU393269:GXU393271 HHQ393269:HHQ393271 HRM393269:HRM393271 IBI393269:IBI393271 ILE393269:ILE393271 IVA393269:IVA393271 JEW393269:JEW393271 JOS393269:JOS393271 JYO393269:JYO393271 KIK393269:KIK393271 KSG393269:KSG393271 LCC393269:LCC393271 LLY393269:LLY393271 LVU393269:LVU393271 MFQ393269:MFQ393271 MPM393269:MPM393271 MZI393269:MZI393271 NJE393269:NJE393271 NTA393269:NTA393271 OCW393269:OCW393271 OMS393269:OMS393271 OWO393269:OWO393271 PGK393269:PGK393271 PQG393269:PQG393271 QAC393269:QAC393271 QJY393269:QJY393271 QTU393269:QTU393271 RDQ393269:RDQ393271 RNM393269:RNM393271 RXI393269:RXI393271 SHE393269:SHE393271 SRA393269:SRA393271 TAW393269:TAW393271 TKS393269:TKS393271 TUO393269:TUO393271 UEK393269:UEK393271 UOG393269:UOG393271 UYC393269:UYC393271 VHY393269:VHY393271 VRU393269:VRU393271 WBQ393269:WBQ393271 WLM393269:WLM393271 WVI393269:WVI393271 A458805:A458807 IW458805:IW458807 SS458805:SS458807 ACO458805:ACO458807 AMK458805:AMK458807 AWG458805:AWG458807 BGC458805:BGC458807 BPY458805:BPY458807 BZU458805:BZU458807 CJQ458805:CJQ458807 CTM458805:CTM458807 DDI458805:DDI458807 DNE458805:DNE458807 DXA458805:DXA458807 EGW458805:EGW458807 EQS458805:EQS458807 FAO458805:FAO458807 FKK458805:FKK458807 FUG458805:FUG458807 GEC458805:GEC458807 GNY458805:GNY458807 GXU458805:GXU458807 HHQ458805:HHQ458807 HRM458805:HRM458807 IBI458805:IBI458807 ILE458805:ILE458807 IVA458805:IVA458807 JEW458805:JEW458807 JOS458805:JOS458807 JYO458805:JYO458807 KIK458805:KIK458807 KSG458805:KSG458807 LCC458805:LCC458807 LLY458805:LLY458807 LVU458805:LVU458807 MFQ458805:MFQ458807 MPM458805:MPM458807 MZI458805:MZI458807 NJE458805:NJE458807 NTA458805:NTA458807 OCW458805:OCW458807 OMS458805:OMS458807 OWO458805:OWO458807 PGK458805:PGK458807 PQG458805:PQG458807 QAC458805:QAC458807 QJY458805:QJY458807 QTU458805:QTU458807 RDQ458805:RDQ458807 RNM458805:RNM458807 RXI458805:RXI458807 SHE458805:SHE458807 SRA458805:SRA458807 TAW458805:TAW458807 TKS458805:TKS458807 TUO458805:TUO458807 UEK458805:UEK458807 UOG458805:UOG458807 UYC458805:UYC458807 VHY458805:VHY458807 VRU458805:VRU458807 WBQ458805:WBQ458807 WLM458805:WLM458807 WVI458805:WVI458807 A524341:A524343 IW524341:IW524343 SS524341:SS524343 ACO524341:ACO524343 AMK524341:AMK524343 AWG524341:AWG524343 BGC524341:BGC524343 BPY524341:BPY524343 BZU524341:BZU524343 CJQ524341:CJQ524343 CTM524341:CTM524343 DDI524341:DDI524343 DNE524341:DNE524343 DXA524341:DXA524343 EGW524341:EGW524343 EQS524341:EQS524343 FAO524341:FAO524343 FKK524341:FKK524343 FUG524341:FUG524343 GEC524341:GEC524343 GNY524341:GNY524343 GXU524341:GXU524343 HHQ524341:HHQ524343 HRM524341:HRM524343 IBI524341:IBI524343 ILE524341:ILE524343 IVA524341:IVA524343 JEW524341:JEW524343 JOS524341:JOS524343 JYO524341:JYO524343 KIK524341:KIK524343 KSG524341:KSG524343 LCC524341:LCC524343 LLY524341:LLY524343 LVU524341:LVU524343 MFQ524341:MFQ524343 MPM524341:MPM524343 MZI524341:MZI524343 NJE524341:NJE524343 NTA524341:NTA524343 OCW524341:OCW524343 OMS524341:OMS524343 OWO524341:OWO524343 PGK524341:PGK524343 PQG524341:PQG524343 QAC524341:QAC524343 QJY524341:QJY524343 QTU524341:QTU524343 RDQ524341:RDQ524343 RNM524341:RNM524343 RXI524341:RXI524343 SHE524341:SHE524343 SRA524341:SRA524343 TAW524341:TAW524343 TKS524341:TKS524343 TUO524341:TUO524343 UEK524341:UEK524343 UOG524341:UOG524343 UYC524341:UYC524343 VHY524341:VHY524343 VRU524341:VRU524343 WBQ524341:WBQ524343 WLM524341:WLM524343 WVI524341:WVI524343 A589877:A589879 IW589877:IW589879 SS589877:SS589879 ACO589877:ACO589879 AMK589877:AMK589879 AWG589877:AWG589879 BGC589877:BGC589879 BPY589877:BPY589879 BZU589877:BZU589879 CJQ589877:CJQ589879 CTM589877:CTM589879 DDI589877:DDI589879 DNE589877:DNE589879 DXA589877:DXA589879 EGW589877:EGW589879 EQS589877:EQS589879 FAO589877:FAO589879 FKK589877:FKK589879 FUG589877:FUG589879 GEC589877:GEC589879 GNY589877:GNY589879 GXU589877:GXU589879 HHQ589877:HHQ589879 HRM589877:HRM589879 IBI589877:IBI589879 ILE589877:ILE589879 IVA589877:IVA589879 JEW589877:JEW589879 JOS589877:JOS589879 JYO589877:JYO589879 KIK589877:KIK589879 KSG589877:KSG589879 LCC589877:LCC589879 LLY589877:LLY589879 LVU589877:LVU589879 MFQ589877:MFQ589879 MPM589877:MPM589879 MZI589877:MZI589879 NJE589877:NJE589879 NTA589877:NTA589879 OCW589877:OCW589879 OMS589877:OMS589879 OWO589877:OWO589879 PGK589877:PGK589879 PQG589877:PQG589879 QAC589877:QAC589879 QJY589877:QJY589879 QTU589877:QTU589879 RDQ589877:RDQ589879 RNM589877:RNM589879 RXI589877:RXI589879 SHE589877:SHE589879 SRA589877:SRA589879 TAW589877:TAW589879 TKS589877:TKS589879 TUO589877:TUO589879 UEK589877:UEK589879 UOG589877:UOG589879 UYC589877:UYC589879 VHY589877:VHY589879 VRU589877:VRU589879 WBQ589877:WBQ589879 WLM589877:WLM589879 WVI589877:WVI589879 A655413:A655415 IW655413:IW655415 SS655413:SS655415 ACO655413:ACO655415 AMK655413:AMK655415 AWG655413:AWG655415 BGC655413:BGC655415 BPY655413:BPY655415 BZU655413:BZU655415 CJQ655413:CJQ655415 CTM655413:CTM655415 DDI655413:DDI655415 DNE655413:DNE655415 DXA655413:DXA655415 EGW655413:EGW655415 EQS655413:EQS655415 FAO655413:FAO655415 FKK655413:FKK655415 FUG655413:FUG655415 GEC655413:GEC655415 GNY655413:GNY655415 GXU655413:GXU655415 HHQ655413:HHQ655415 HRM655413:HRM655415 IBI655413:IBI655415 ILE655413:ILE655415 IVA655413:IVA655415 JEW655413:JEW655415 JOS655413:JOS655415 JYO655413:JYO655415 KIK655413:KIK655415 KSG655413:KSG655415 LCC655413:LCC655415 LLY655413:LLY655415 LVU655413:LVU655415 MFQ655413:MFQ655415 MPM655413:MPM655415 MZI655413:MZI655415 NJE655413:NJE655415 NTA655413:NTA655415 OCW655413:OCW655415 OMS655413:OMS655415 OWO655413:OWO655415 PGK655413:PGK655415 PQG655413:PQG655415 QAC655413:QAC655415 QJY655413:QJY655415 QTU655413:QTU655415 RDQ655413:RDQ655415 RNM655413:RNM655415 RXI655413:RXI655415 SHE655413:SHE655415 SRA655413:SRA655415 TAW655413:TAW655415 TKS655413:TKS655415 TUO655413:TUO655415 UEK655413:UEK655415 UOG655413:UOG655415 UYC655413:UYC655415 VHY655413:VHY655415 VRU655413:VRU655415 WBQ655413:WBQ655415 WLM655413:WLM655415 WVI655413:WVI655415 A720949:A720951 IW720949:IW720951 SS720949:SS720951 ACO720949:ACO720951 AMK720949:AMK720951 AWG720949:AWG720951 BGC720949:BGC720951 BPY720949:BPY720951 BZU720949:BZU720951 CJQ720949:CJQ720951 CTM720949:CTM720951 DDI720949:DDI720951 DNE720949:DNE720951 DXA720949:DXA720951 EGW720949:EGW720951 EQS720949:EQS720951 FAO720949:FAO720951 FKK720949:FKK720951 FUG720949:FUG720951 GEC720949:GEC720951 GNY720949:GNY720951 GXU720949:GXU720951 HHQ720949:HHQ720951 HRM720949:HRM720951 IBI720949:IBI720951 ILE720949:ILE720951 IVA720949:IVA720951 JEW720949:JEW720951 JOS720949:JOS720951 JYO720949:JYO720951 KIK720949:KIK720951 KSG720949:KSG720951 LCC720949:LCC720951 LLY720949:LLY720951 LVU720949:LVU720951 MFQ720949:MFQ720951 MPM720949:MPM720951 MZI720949:MZI720951 NJE720949:NJE720951 NTA720949:NTA720951 OCW720949:OCW720951 OMS720949:OMS720951 OWO720949:OWO720951 PGK720949:PGK720951 PQG720949:PQG720951 QAC720949:QAC720951 QJY720949:QJY720951 QTU720949:QTU720951 RDQ720949:RDQ720951 RNM720949:RNM720951 RXI720949:RXI720951 SHE720949:SHE720951 SRA720949:SRA720951 TAW720949:TAW720951 TKS720949:TKS720951 TUO720949:TUO720951 UEK720949:UEK720951 UOG720949:UOG720951 UYC720949:UYC720951 VHY720949:VHY720951 VRU720949:VRU720951 WBQ720949:WBQ720951 WLM720949:WLM720951 WVI720949:WVI720951 A786485:A786487 IW786485:IW786487 SS786485:SS786487 ACO786485:ACO786487 AMK786485:AMK786487 AWG786485:AWG786487 BGC786485:BGC786487 BPY786485:BPY786487 BZU786485:BZU786487 CJQ786485:CJQ786487 CTM786485:CTM786487 DDI786485:DDI786487 DNE786485:DNE786487 DXA786485:DXA786487 EGW786485:EGW786487 EQS786485:EQS786487 FAO786485:FAO786487 FKK786485:FKK786487 FUG786485:FUG786487 GEC786485:GEC786487 GNY786485:GNY786487 GXU786485:GXU786487 HHQ786485:HHQ786487 HRM786485:HRM786487 IBI786485:IBI786487 ILE786485:ILE786487 IVA786485:IVA786487 JEW786485:JEW786487 JOS786485:JOS786487 JYO786485:JYO786487 KIK786485:KIK786487 KSG786485:KSG786487 LCC786485:LCC786487 LLY786485:LLY786487 LVU786485:LVU786487 MFQ786485:MFQ786487 MPM786485:MPM786487 MZI786485:MZI786487 NJE786485:NJE786487 NTA786485:NTA786487 OCW786485:OCW786487 OMS786485:OMS786487 OWO786485:OWO786487 PGK786485:PGK786487 PQG786485:PQG786487 QAC786485:QAC786487 QJY786485:QJY786487 QTU786485:QTU786487 RDQ786485:RDQ786487 RNM786485:RNM786487 RXI786485:RXI786487 SHE786485:SHE786487 SRA786485:SRA786487 TAW786485:TAW786487 TKS786485:TKS786487 TUO786485:TUO786487 UEK786485:UEK786487 UOG786485:UOG786487 UYC786485:UYC786487 VHY786485:VHY786487 VRU786485:VRU786487 WBQ786485:WBQ786487 WLM786485:WLM786487 WVI786485:WVI786487 A852021:A852023 IW852021:IW852023 SS852021:SS852023 ACO852021:ACO852023 AMK852021:AMK852023 AWG852021:AWG852023 BGC852021:BGC852023 BPY852021:BPY852023 BZU852021:BZU852023 CJQ852021:CJQ852023 CTM852021:CTM852023 DDI852021:DDI852023 DNE852021:DNE852023 DXA852021:DXA852023 EGW852021:EGW852023 EQS852021:EQS852023 FAO852021:FAO852023 FKK852021:FKK852023 FUG852021:FUG852023 GEC852021:GEC852023 GNY852021:GNY852023 GXU852021:GXU852023 HHQ852021:HHQ852023 HRM852021:HRM852023 IBI852021:IBI852023 ILE852021:ILE852023 IVA852021:IVA852023 JEW852021:JEW852023 JOS852021:JOS852023 JYO852021:JYO852023 KIK852021:KIK852023 KSG852021:KSG852023 LCC852021:LCC852023 LLY852021:LLY852023 LVU852021:LVU852023 MFQ852021:MFQ852023 MPM852021:MPM852023 MZI852021:MZI852023 NJE852021:NJE852023 NTA852021:NTA852023 OCW852021:OCW852023 OMS852021:OMS852023 OWO852021:OWO852023 PGK852021:PGK852023 PQG852021:PQG852023 QAC852021:QAC852023 QJY852021:QJY852023 QTU852021:QTU852023 RDQ852021:RDQ852023 RNM852021:RNM852023 RXI852021:RXI852023 SHE852021:SHE852023 SRA852021:SRA852023 TAW852021:TAW852023 TKS852021:TKS852023 TUO852021:TUO852023 UEK852021:UEK852023 UOG852021:UOG852023 UYC852021:UYC852023 VHY852021:VHY852023 VRU852021:VRU852023 WBQ852021:WBQ852023 WLM852021:WLM852023 WVI852021:WVI852023 A917557:A917559 IW917557:IW917559 SS917557:SS917559 ACO917557:ACO917559 AMK917557:AMK917559 AWG917557:AWG917559 BGC917557:BGC917559 BPY917557:BPY917559 BZU917557:BZU917559 CJQ917557:CJQ917559 CTM917557:CTM917559 DDI917557:DDI917559 DNE917557:DNE917559 DXA917557:DXA917559 EGW917557:EGW917559 EQS917557:EQS917559 FAO917557:FAO917559 FKK917557:FKK917559 FUG917557:FUG917559 GEC917557:GEC917559 GNY917557:GNY917559 GXU917557:GXU917559 HHQ917557:HHQ917559 HRM917557:HRM917559 IBI917557:IBI917559 ILE917557:ILE917559 IVA917557:IVA917559 JEW917557:JEW917559 JOS917557:JOS917559 JYO917557:JYO917559 KIK917557:KIK917559 KSG917557:KSG917559 LCC917557:LCC917559 LLY917557:LLY917559 LVU917557:LVU917559 MFQ917557:MFQ917559 MPM917557:MPM917559 MZI917557:MZI917559 NJE917557:NJE917559 NTA917557:NTA917559 OCW917557:OCW917559 OMS917557:OMS917559 OWO917557:OWO917559 PGK917557:PGK917559 PQG917557:PQG917559 QAC917557:QAC917559 QJY917557:QJY917559 QTU917557:QTU917559 RDQ917557:RDQ917559 RNM917557:RNM917559 RXI917557:RXI917559 SHE917557:SHE917559 SRA917557:SRA917559 TAW917557:TAW917559 TKS917557:TKS917559 TUO917557:TUO917559 UEK917557:UEK917559 UOG917557:UOG917559 UYC917557:UYC917559 VHY917557:VHY917559 VRU917557:VRU917559 WBQ917557:WBQ917559 WLM917557:WLM917559 WVI917557:WVI917559 A983093:A983095 IW983093:IW983095 SS983093:SS983095 ACO983093:ACO983095 AMK983093:AMK983095 AWG983093:AWG983095 BGC983093:BGC983095 BPY983093:BPY983095 BZU983093:BZU983095 CJQ983093:CJQ983095 CTM983093:CTM983095 DDI983093:DDI983095 DNE983093:DNE983095 DXA983093:DXA983095 EGW983093:EGW983095 EQS983093:EQS983095 FAO983093:FAO983095 FKK983093:FKK983095 FUG983093:FUG983095 GEC983093:GEC983095 GNY983093:GNY983095 GXU983093:GXU983095 HHQ983093:HHQ983095 HRM983093:HRM983095 IBI983093:IBI983095 ILE983093:ILE983095 IVA983093:IVA983095 JEW983093:JEW983095 JOS983093:JOS983095 JYO983093:JYO983095 KIK983093:KIK983095 KSG983093:KSG983095 LCC983093:LCC983095 LLY983093:LLY983095 LVU983093:LVU983095 MFQ983093:MFQ983095 MPM983093:MPM983095 MZI983093:MZI983095 NJE983093:NJE983095 NTA983093:NTA983095 OCW983093:OCW983095 OMS983093:OMS983095 OWO983093:OWO983095 PGK983093:PGK983095 PQG983093:PQG983095 QAC983093:QAC983095 QJY983093:QJY983095 QTU983093:QTU983095 RDQ983093:RDQ983095 RNM983093:RNM983095 RXI983093:RXI983095 SHE983093:SHE983095 SRA983093:SRA983095 TAW983093:TAW983095 TKS983093:TKS983095 TUO983093:TUO983095 UEK983093:UEK983095 UOG983093:UOG983095 UYC983093:UYC983095 VHY983093:VHY983095 VRU983093:VRU983095 WBQ983093:WBQ983095 WLM983093:WLM983095" xr:uid="{638D7613-0A95-4475-9C38-E37BACFCAE95}">
      <formula1>$A$139:$A$160</formula1>
    </dataValidation>
    <dataValidation type="list" showInputMessage="1" showErrorMessage="1" sqref="WVI983065:WVI983068 IW25:IW28 SS25:SS28 ACO25:ACO28 AMK25:AMK28 AWG25:AWG28 BGC25:BGC28 BPY25:BPY28 BZU25:BZU28 CJQ25:CJQ28 CTM25:CTM28 DDI25:DDI28 DNE25:DNE28 DXA25:DXA28 EGW25:EGW28 EQS25:EQS28 FAO25:FAO28 FKK25:FKK28 FUG25:FUG28 GEC25:GEC28 GNY25:GNY28 GXU25:GXU28 HHQ25:HHQ28 HRM25:HRM28 IBI25:IBI28 ILE25:ILE28 IVA25:IVA28 JEW25:JEW28 JOS25:JOS28 JYO25:JYO28 KIK25:KIK28 KSG25:KSG28 LCC25:LCC28 LLY25:LLY28 LVU25:LVU28 MFQ25:MFQ28 MPM25:MPM28 MZI25:MZI28 NJE25:NJE28 NTA25:NTA28 OCW25:OCW28 OMS25:OMS28 OWO25:OWO28 PGK25:PGK28 PQG25:PQG28 QAC25:QAC28 QJY25:QJY28 QTU25:QTU28 RDQ25:RDQ28 RNM25:RNM28 RXI25:RXI28 SHE25:SHE28 SRA25:SRA28 TAW25:TAW28 TKS25:TKS28 TUO25:TUO28 UEK25:UEK28 UOG25:UOG28 UYC25:UYC28 VHY25:VHY28 VRU25:VRU28 WBQ25:WBQ28 WLM25:WLM28 WVI25:WVI28 A65561:A65564 IW65561:IW65564 SS65561:SS65564 ACO65561:ACO65564 AMK65561:AMK65564 AWG65561:AWG65564 BGC65561:BGC65564 BPY65561:BPY65564 BZU65561:BZU65564 CJQ65561:CJQ65564 CTM65561:CTM65564 DDI65561:DDI65564 DNE65561:DNE65564 DXA65561:DXA65564 EGW65561:EGW65564 EQS65561:EQS65564 FAO65561:FAO65564 FKK65561:FKK65564 FUG65561:FUG65564 GEC65561:GEC65564 GNY65561:GNY65564 GXU65561:GXU65564 HHQ65561:HHQ65564 HRM65561:HRM65564 IBI65561:IBI65564 ILE65561:ILE65564 IVA65561:IVA65564 JEW65561:JEW65564 JOS65561:JOS65564 JYO65561:JYO65564 KIK65561:KIK65564 KSG65561:KSG65564 LCC65561:LCC65564 LLY65561:LLY65564 LVU65561:LVU65564 MFQ65561:MFQ65564 MPM65561:MPM65564 MZI65561:MZI65564 NJE65561:NJE65564 NTA65561:NTA65564 OCW65561:OCW65564 OMS65561:OMS65564 OWO65561:OWO65564 PGK65561:PGK65564 PQG65561:PQG65564 QAC65561:QAC65564 QJY65561:QJY65564 QTU65561:QTU65564 RDQ65561:RDQ65564 RNM65561:RNM65564 RXI65561:RXI65564 SHE65561:SHE65564 SRA65561:SRA65564 TAW65561:TAW65564 TKS65561:TKS65564 TUO65561:TUO65564 UEK65561:UEK65564 UOG65561:UOG65564 UYC65561:UYC65564 VHY65561:VHY65564 VRU65561:VRU65564 WBQ65561:WBQ65564 WLM65561:WLM65564 WVI65561:WVI65564 A131097:A131100 IW131097:IW131100 SS131097:SS131100 ACO131097:ACO131100 AMK131097:AMK131100 AWG131097:AWG131100 BGC131097:BGC131100 BPY131097:BPY131100 BZU131097:BZU131100 CJQ131097:CJQ131100 CTM131097:CTM131100 DDI131097:DDI131100 DNE131097:DNE131100 DXA131097:DXA131100 EGW131097:EGW131100 EQS131097:EQS131100 FAO131097:FAO131100 FKK131097:FKK131100 FUG131097:FUG131100 GEC131097:GEC131100 GNY131097:GNY131100 GXU131097:GXU131100 HHQ131097:HHQ131100 HRM131097:HRM131100 IBI131097:IBI131100 ILE131097:ILE131100 IVA131097:IVA131100 JEW131097:JEW131100 JOS131097:JOS131100 JYO131097:JYO131100 KIK131097:KIK131100 KSG131097:KSG131100 LCC131097:LCC131100 LLY131097:LLY131100 LVU131097:LVU131100 MFQ131097:MFQ131100 MPM131097:MPM131100 MZI131097:MZI131100 NJE131097:NJE131100 NTA131097:NTA131100 OCW131097:OCW131100 OMS131097:OMS131100 OWO131097:OWO131100 PGK131097:PGK131100 PQG131097:PQG131100 QAC131097:QAC131100 QJY131097:QJY131100 QTU131097:QTU131100 RDQ131097:RDQ131100 RNM131097:RNM131100 RXI131097:RXI131100 SHE131097:SHE131100 SRA131097:SRA131100 TAW131097:TAW131100 TKS131097:TKS131100 TUO131097:TUO131100 UEK131097:UEK131100 UOG131097:UOG131100 UYC131097:UYC131100 VHY131097:VHY131100 VRU131097:VRU131100 WBQ131097:WBQ131100 WLM131097:WLM131100 WVI131097:WVI131100 A196633:A196636 IW196633:IW196636 SS196633:SS196636 ACO196633:ACO196636 AMK196633:AMK196636 AWG196633:AWG196636 BGC196633:BGC196636 BPY196633:BPY196636 BZU196633:BZU196636 CJQ196633:CJQ196636 CTM196633:CTM196636 DDI196633:DDI196636 DNE196633:DNE196636 DXA196633:DXA196636 EGW196633:EGW196636 EQS196633:EQS196636 FAO196633:FAO196636 FKK196633:FKK196636 FUG196633:FUG196636 GEC196633:GEC196636 GNY196633:GNY196636 GXU196633:GXU196636 HHQ196633:HHQ196636 HRM196633:HRM196636 IBI196633:IBI196636 ILE196633:ILE196636 IVA196633:IVA196636 JEW196633:JEW196636 JOS196633:JOS196636 JYO196633:JYO196636 KIK196633:KIK196636 KSG196633:KSG196636 LCC196633:LCC196636 LLY196633:LLY196636 LVU196633:LVU196636 MFQ196633:MFQ196636 MPM196633:MPM196636 MZI196633:MZI196636 NJE196633:NJE196636 NTA196633:NTA196636 OCW196633:OCW196636 OMS196633:OMS196636 OWO196633:OWO196636 PGK196633:PGK196636 PQG196633:PQG196636 QAC196633:QAC196636 QJY196633:QJY196636 QTU196633:QTU196636 RDQ196633:RDQ196636 RNM196633:RNM196636 RXI196633:RXI196636 SHE196633:SHE196636 SRA196633:SRA196636 TAW196633:TAW196636 TKS196633:TKS196636 TUO196633:TUO196636 UEK196633:UEK196636 UOG196633:UOG196636 UYC196633:UYC196636 VHY196633:VHY196636 VRU196633:VRU196636 WBQ196633:WBQ196636 WLM196633:WLM196636 WVI196633:WVI196636 A262169:A262172 IW262169:IW262172 SS262169:SS262172 ACO262169:ACO262172 AMK262169:AMK262172 AWG262169:AWG262172 BGC262169:BGC262172 BPY262169:BPY262172 BZU262169:BZU262172 CJQ262169:CJQ262172 CTM262169:CTM262172 DDI262169:DDI262172 DNE262169:DNE262172 DXA262169:DXA262172 EGW262169:EGW262172 EQS262169:EQS262172 FAO262169:FAO262172 FKK262169:FKK262172 FUG262169:FUG262172 GEC262169:GEC262172 GNY262169:GNY262172 GXU262169:GXU262172 HHQ262169:HHQ262172 HRM262169:HRM262172 IBI262169:IBI262172 ILE262169:ILE262172 IVA262169:IVA262172 JEW262169:JEW262172 JOS262169:JOS262172 JYO262169:JYO262172 KIK262169:KIK262172 KSG262169:KSG262172 LCC262169:LCC262172 LLY262169:LLY262172 LVU262169:LVU262172 MFQ262169:MFQ262172 MPM262169:MPM262172 MZI262169:MZI262172 NJE262169:NJE262172 NTA262169:NTA262172 OCW262169:OCW262172 OMS262169:OMS262172 OWO262169:OWO262172 PGK262169:PGK262172 PQG262169:PQG262172 QAC262169:QAC262172 QJY262169:QJY262172 QTU262169:QTU262172 RDQ262169:RDQ262172 RNM262169:RNM262172 RXI262169:RXI262172 SHE262169:SHE262172 SRA262169:SRA262172 TAW262169:TAW262172 TKS262169:TKS262172 TUO262169:TUO262172 UEK262169:UEK262172 UOG262169:UOG262172 UYC262169:UYC262172 VHY262169:VHY262172 VRU262169:VRU262172 WBQ262169:WBQ262172 WLM262169:WLM262172 WVI262169:WVI262172 A327705:A327708 IW327705:IW327708 SS327705:SS327708 ACO327705:ACO327708 AMK327705:AMK327708 AWG327705:AWG327708 BGC327705:BGC327708 BPY327705:BPY327708 BZU327705:BZU327708 CJQ327705:CJQ327708 CTM327705:CTM327708 DDI327705:DDI327708 DNE327705:DNE327708 DXA327705:DXA327708 EGW327705:EGW327708 EQS327705:EQS327708 FAO327705:FAO327708 FKK327705:FKK327708 FUG327705:FUG327708 GEC327705:GEC327708 GNY327705:GNY327708 GXU327705:GXU327708 HHQ327705:HHQ327708 HRM327705:HRM327708 IBI327705:IBI327708 ILE327705:ILE327708 IVA327705:IVA327708 JEW327705:JEW327708 JOS327705:JOS327708 JYO327705:JYO327708 KIK327705:KIK327708 KSG327705:KSG327708 LCC327705:LCC327708 LLY327705:LLY327708 LVU327705:LVU327708 MFQ327705:MFQ327708 MPM327705:MPM327708 MZI327705:MZI327708 NJE327705:NJE327708 NTA327705:NTA327708 OCW327705:OCW327708 OMS327705:OMS327708 OWO327705:OWO327708 PGK327705:PGK327708 PQG327705:PQG327708 QAC327705:QAC327708 QJY327705:QJY327708 QTU327705:QTU327708 RDQ327705:RDQ327708 RNM327705:RNM327708 RXI327705:RXI327708 SHE327705:SHE327708 SRA327705:SRA327708 TAW327705:TAW327708 TKS327705:TKS327708 TUO327705:TUO327708 UEK327705:UEK327708 UOG327705:UOG327708 UYC327705:UYC327708 VHY327705:VHY327708 VRU327705:VRU327708 WBQ327705:WBQ327708 WLM327705:WLM327708 WVI327705:WVI327708 A393241:A393244 IW393241:IW393244 SS393241:SS393244 ACO393241:ACO393244 AMK393241:AMK393244 AWG393241:AWG393244 BGC393241:BGC393244 BPY393241:BPY393244 BZU393241:BZU393244 CJQ393241:CJQ393244 CTM393241:CTM393244 DDI393241:DDI393244 DNE393241:DNE393244 DXA393241:DXA393244 EGW393241:EGW393244 EQS393241:EQS393244 FAO393241:FAO393244 FKK393241:FKK393244 FUG393241:FUG393244 GEC393241:GEC393244 GNY393241:GNY393244 GXU393241:GXU393244 HHQ393241:HHQ393244 HRM393241:HRM393244 IBI393241:IBI393244 ILE393241:ILE393244 IVA393241:IVA393244 JEW393241:JEW393244 JOS393241:JOS393244 JYO393241:JYO393244 KIK393241:KIK393244 KSG393241:KSG393244 LCC393241:LCC393244 LLY393241:LLY393244 LVU393241:LVU393244 MFQ393241:MFQ393244 MPM393241:MPM393244 MZI393241:MZI393244 NJE393241:NJE393244 NTA393241:NTA393244 OCW393241:OCW393244 OMS393241:OMS393244 OWO393241:OWO393244 PGK393241:PGK393244 PQG393241:PQG393244 QAC393241:QAC393244 QJY393241:QJY393244 QTU393241:QTU393244 RDQ393241:RDQ393244 RNM393241:RNM393244 RXI393241:RXI393244 SHE393241:SHE393244 SRA393241:SRA393244 TAW393241:TAW393244 TKS393241:TKS393244 TUO393241:TUO393244 UEK393241:UEK393244 UOG393241:UOG393244 UYC393241:UYC393244 VHY393241:VHY393244 VRU393241:VRU393244 WBQ393241:WBQ393244 WLM393241:WLM393244 WVI393241:WVI393244 A458777:A458780 IW458777:IW458780 SS458777:SS458780 ACO458777:ACO458780 AMK458777:AMK458780 AWG458777:AWG458780 BGC458777:BGC458780 BPY458777:BPY458780 BZU458777:BZU458780 CJQ458777:CJQ458780 CTM458777:CTM458780 DDI458777:DDI458780 DNE458777:DNE458780 DXA458777:DXA458780 EGW458777:EGW458780 EQS458777:EQS458780 FAO458777:FAO458780 FKK458777:FKK458780 FUG458777:FUG458780 GEC458777:GEC458780 GNY458777:GNY458780 GXU458777:GXU458780 HHQ458777:HHQ458780 HRM458777:HRM458780 IBI458777:IBI458780 ILE458777:ILE458780 IVA458777:IVA458780 JEW458777:JEW458780 JOS458777:JOS458780 JYO458777:JYO458780 KIK458777:KIK458780 KSG458777:KSG458780 LCC458777:LCC458780 LLY458777:LLY458780 LVU458777:LVU458780 MFQ458777:MFQ458780 MPM458777:MPM458780 MZI458777:MZI458780 NJE458777:NJE458780 NTA458777:NTA458780 OCW458777:OCW458780 OMS458777:OMS458780 OWO458777:OWO458780 PGK458777:PGK458780 PQG458777:PQG458780 QAC458777:QAC458780 QJY458777:QJY458780 QTU458777:QTU458780 RDQ458777:RDQ458780 RNM458777:RNM458780 RXI458777:RXI458780 SHE458777:SHE458780 SRA458777:SRA458780 TAW458777:TAW458780 TKS458777:TKS458780 TUO458777:TUO458780 UEK458777:UEK458780 UOG458777:UOG458780 UYC458777:UYC458780 VHY458777:VHY458780 VRU458777:VRU458780 WBQ458777:WBQ458780 WLM458777:WLM458780 WVI458777:WVI458780 A524313:A524316 IW524313:IW524316 SS524313:SS524316 ACO524313:ACO524316 AMK524313:AMK524316 AWG524313:AWG524316 BGC524313:BGC524316 BPY524313:BPY524316 BZU524313:BZU524316 CJQ524313:CJQ524316 CTM524313:CTM524316 DDI524313:DDI524316 DNE524313:DNE524316 DXA524313:DXA524316 EGW524313:EGW524316 EQS524313:EQS524316 FAO524313:FAO524316 FKK524313:FKK524316 FUG524313:FUG524316 GEC524313:GEC524316 GNY524313:GNY524316 GXU524313:GXU524316 HHQ524313:HHQ524316 HRM524313:HRM524316 IBI524313:IBI524316 ILE524313:ILE524316 IVA524313:IVA524316 JEW524313:JEW524316 JOS524313:JOS524316 JYO524313:JYO524316 KIK524313:KIK524316 KSG524313:KSG524316 LCC524313:LCC524316 LLY524313:LLY524316 LVU524313:LVU524316 MFQ524313:MFQ524316 MPM524313:MPM524316 MZI524313:MZI524316 NJE524313:NJE524316 NTA524313:NTA524316 OCW524313:OCW524316 OMS524313:OMS524316 OWO524313:OWO524316 PGK524313:PGK524316 PQG524313:PQG524316 QAC524313:QAC524316 QJY524313:QJY524316 QTU524313:QTU524316 RDQ524313:RDQ524316 RNM524313:RNM524316 RXI524313:RXI524316 SHE524313:SHE524316 SRA524313:SRA524316 TAW524313:TAW524316 TKS524313:TKS524316 TUO524313:TUO524316 UEK524313:UEK524316 UOG524313:UOG524316 UYC524313:UYC524316 VHY524313:VHY524316 VRU524313:VRU524316 WBQ524313:WBQ524316 WLM524313:WLM524316 WVI524313:WVI524316 A589849:A589852 IW589849:IW589852 SS589849:SS589852 ACO589849:ACO589852 AMK589849:AMK589852 AWG589849:AWG589852 BGC589849:BGC589852 BPY589849:BPY589852 BZU589849:BZU589852 CJQ589849:CJQ589852 CTM589849:CTM589852 DDI589849:DDI589852 DNE589849:DNE589852 DXA589849:DXA589852 EGW589849:EGW589852 EQS589849:EQS589852 FAO589849:FAO589852 FKK589849:FKK589852 FUG589849:FUG589852 GEC589849:GEC589852 GNY589849:GNY589852 GXU589849:GXU589852 HHQ589849:HHQ589852 HRM589849:HRM589852 IBI589849:IBI589852 ILE589849:ILE589852 IVA589849:IVA589852 JEW589849:JEW589852 JOS589849:JOS589852 JYO589849:JYO589852 KIK589849:KIK589852 KSG589849:KSG589852 LCC589849:LCC589852 LLY589849:LLY589852 LVU589849:LVU589852 MFQ589849:MFQ589852 MPM589849:MPM589852 MZI589849:MZI589852 NJE589849:NJE589852 NTA589849:NTA589852 OCW589849:OCW589852 OMS589849:OMS589852 OWO589849:OWO589852 PGK589849:PGK589852 PQG589849:PQG589852 QAC589849:QAC589852 QJY589849:QJY589852 QTU589849:QTU589852 RDQ589849:RDQ589852 RNM589849:RNM589852 RXI589849:RXI589852 SHE589849:SHE589852 SRA589849:SRA589852 TAW589849:TAW589852 TKS589849:TKS589852 TUO589849:TUO589852 UEK589849:UEK589852 UOG589849:UOG589852 UYC589849:UYC589852 VHY589849:VHY589852 VRU589849:VRU589852 WBQ589849:WBQ589852 WLM589849:WLM589852 WVI589849:WVI589852 A655385:A655388 IW655385:IW655388 SS655385:SS655388 ACO655385:ACO655388 AMK655385:AMK655388 AWG655385:AWG655388 BGC655385:BGC655388 BPY655385:BPY655388 BZU655385:BZU655388 CJQ655385:CJQ655388 CTM655385:CTM655388 DDI655385:DDI655388 DNE655385:DNE655388 DXA655385:DXA655388 EGW655385:EGW655388 EQS655385:EQS655388 FAO655385:FAO655388 FKK655385:FKK655388 FUG655385:FUG655388 GEC655385:GEC655388 GNY655385:GNY655388 GXU655385:GXU655388 HHQ655385:HHQ655388 HRM655385:HRM655388 IBI655385:IBI655388 ILE655385:ILE655388 IVA655385:IVA655388 JEW655385:JEW655388 JOS655385:JOS655388 JYO655385:JYO655388 KIK655385:KIK655388 KSG655385:KSG655388 LCC655385:LCC655388 LLY655385:LLY655388 LVU655385:LVU655388 MFQ655385:MFQ655388 MPM655385:MPM655388 MZI655385:MZI655388 NJE655385:NJE655388 NTA655385:NTA655388 OCW655385:OCW655388 OMS655385:OMS655388 OWO655385:OWO655388 PGK655385:PGK655388 PQG655385:PQG655388 QAC655385:QAC655388 QJY655385:QJY655388 QTU655385:QTU655388 RDQ655385:RDQ655388 RNM655385:RNM655388 RXI655385:RXI655388 SHE655385:SHE655388 SRA655385:SRA655388 TAW655385:TAW655388 TKS655385:TKS655388 TUO655385:TUO655388 UEK655385:UEK655388 UOG655385:UOG655388 UYC655385:UYC655388 VHY655385:VHY655388 VRU655385:VRU655388 WBQ655385:WBQ655388 WLM655385:WLM655388 WVI655385:WVI655388 A720921:A720924 IW720921:IW720924 SS720921:SS720924 ACO720921:ACO720924 AMK720921:AMK720924 AWG720921:AWG720924 BGC720921:BGC720924 BPY720921:BPY720924 BZU720921:BZU720924 CJQ720921:CJQ720924 CTM720921:CTM720924 DDI720921:DDI720924 DNE720921:DNE720924 DXA720921:DXA720924 EGW720921:EGW720924 EQS720921:EQS720924 FAO720921:FAO720924 FKK720921:FKK720924 FUG720921:FUG720924 GEC720921:GEC720924 GNY720921:GNY720924 GXU720921:GXU720924 HHQ720921:HHQ720924 HRM720921:HRM720924 IBI720921:IBI720924 ILE720921:ILE720924 IVA720921:IVA720924 JEW720921:JEW720924 JOS720921:JOS720924 JYO720921:JYO720924 KIK720921:KIK720924 KSG720921:KSG720924 LCC720921:LCC720924 LLY720921:LLY720924 LVU720921:LVU720924 MFQ720921:MFQ720924 MPM720921:MPM720924 MZI720921:MZI720924 NJE720921:NJE720924 NTA720921:NTA720924 OCW720921:OCW720924 OMS720921:OMS720924 OWO720921:OWO720924 PGK720921:PGK720924 PQG720921:PQG720924 QAC720921:QAC720924 QJY720921:QJY720924 QTU720921:QTU720924 RDQ720921:RDQ720924 RNM720921:RNM720924 RXI720921:RXI720924 SHE720921:SHE720924 SRA720921:SRA720924 TAW720921:TAW720924 TKS720921:TKS720924 TUO720921:TUO720924 UEK720921:UEK720924 UOG720921:UOG720924 UYC720921:UYC720924 VHY720921:VHY720924 VRU720921:VRU720924 WBQ720921:WBQ720924 WLM720921:WLM720924 WVI720921:WVI720924 A786457:A786460 IW786457:IW786460 SS786457:SS786460 ACO786457:ACO786460 AMK786457:AMK786460 AWG786457:AWG786460 BGC786457:BGC786460 BPY786457:BPY786460 BZU786457:BZU786460 CJQ786457:CJQ786460 CTM786457:CTM786460 DDI786457:DDI786460 DNE786457:DNE786460 DXA786457:DXA786460 EGW786457:EGW786460 EQS786457:EQS786460 FAO786457:FAO786460 FKK786457:FKK786460 FUG786457:FUG786460 GEC786457:GEC786460 GNY786457:GNY786460 GXU786457:GXU786460 HHQ786457:HHQ786460 HRM786457:HRM786460 IBI786457:IBI786460 ILE786457:ILE786460 IVA786457:IVA786460 JEW786457:JEW786460 JOS786457:JOS786460 JYO786457:JYO786460 KIK786457:KIK786460 KSG786457:KSG786460 LCC786457:LCC786460 LLY786457:LLY786460 LVU786457:LVU786460 MFQ786457:MFQ786460 MPM786457:MPM786460 MZI786457:MZI786460 NJE786457:NJE786460 NTA786457:NTA786460 OCW786457:OCW786460 OMS786457:OMS786460 OWO786457:OWO786460 PGK786457:PGK786460 PQG786457:PQG786460 QAC786457:QAC786460 QJY786457:QJY786460 QTU786457:QTU786460 RDQ786457:RDQ786460 RNM786457:RNM786460 RXI786457:RXI786460 SHE786457:SHE786460 SRA786457:SRA786460 TAW786457:TAW786460 TKS786457:TKS786460 TUO786457:TUO786460 UEK786457:UEK786460 UOG786457:UOG786460 UYC786457:UYC786460 VHY786457:VHY786460 VRU786457:VRU786460 WBQ786457:WBQ786460 WLM786457:WLM786460 WVI786457:WVI786460 A851993:A851996 IW851993:IW851996 SS851993:SS851996 ACO851993:ACO851996 AMK851993:AMK851996 AWG851993:AWG851996 BGC851993:BGC851996 BPY851993:BPY851996 BZU851993:BZU851996 CJQ851993:CJQ851996 CTM851993:CTM851996 DDI851993:DDI851996 DNE851993:DNE851996 DXA851993:DXA851996 EGW851993:EGW851996 EQS851993:EQS851996 FAO851993:FAO851996 FKK851993:FKK851996 FUG851993:FUG851996 GEC851993:GEC851996 GNY851993:GNY851996 GXU851993:GXU851996 HHQ851993:HHQ851996 HRM851993:HRM851996 IBI851993:IBI851996 ILE851993:ILE851996 IVA851993:IVA851996 JEW851993:JEW851996 JOS851993:JOS851996 JYO851993:JYO851996 KIK851993:KIK851996 KSG851993:KSG851996 LCC851993:LCC851996 LLY851993:LLY851996 LVU851993:LVU851996 MFQ851993:MFQ851996 MPM851993:MPM851996 MZI851993:MZI851996 NJE851993:NJE851996 NTA851993:NTA851996 OCW851993:OCW851996 OMS851993:OMS851996 OWO851993:OWO851996 PGK851993:PGK851996 PQG851993:PQG851996 QAC851993:QAC851996 QJY851993:QJY851996 QTU851993:QTU851996 RDQ851993:RDQ851996 RNM851993:RNM851996 RXI851993:RXI851996 SHE851993:SHE851996 SRA851993:SRA851996 TAW851993:TAW851996 TKS851993:TKS851996 TUO851993:TUO851996 UEK851993:UEK851996 UOG851993:UOG851996 UYC851993:UYC851996 VHY851993:VHY851996 VRU851993:VRU851996 WBQ851993:WBQ851996 WLM851993:WLM851996 WVI851993:WVI851996 A917529:A917532 IW917529:IW917532 SS917529:SS917532 ACO917529:ACO917532 AMK917529:AMK917532 AWG917529:AWG917532 BGC917529:BGC917532 BPY917529:BPY917532 BZU917529:BZU917532 CJQ917529:CJQ917532 CTM917529:CTM917532 DDI917529:DDI917532 DNE917529:DNE917532 DXA917529:DXA917532 EGW917529:EGW917532 EQS917529:EQS917532 FAO917529:FAO917532 FKK917529:FKK917532 FUG917529:FUG917532 GEC917529:GEC917532 GNY917529:GNY917532 GXU917529:GXU917532 HHQ917529:HHQ917532 HRM917529:HRM917532 IBI917529:IBI917532 ILE917529:ILE917532 IVA917529:IVA917532 JEW917529:JEW917532 JOS917529:JOS917532 JYO917529:JYO917532 KIK917529:KIK917532 KSG917529:KSG917532 LCC917529:LCC917532 LLY917529:LLY917532 LVU917529:LVU917532 MFQ917529:MFQ917532 MPM917529:MPM917532 MZI917529:MZI917532 NJE917529:NJE917532 NTA917529:NTA917532 OCW917529:OCW917532 OMS917529:OMS917532 OWO917529:OWO917532 PGK917529:PGK917532 PQG917529:PQG917532 QAC917529:QAC917532 QJY917529:QJY917532 QTU917529:QTU917532 RDQ917529:RDQ917532 RNM917529:RNM917532 RXI917529:RXI917532 SHE917529:SHE917532 SRA917529:SRA917532 TAW917529:TAW917532 TKS917529:TKS917532 TUO917529:TUO917532 UEK917529:UEK917532 UOG917529:UOG917532 UYC917529:UYC917532 VHY917529:VHY917532 VRU917529:VRU917532 WBQ917529:WBQ917532 WLM917529:WLM917532 WVI917529:WVI917532 A983065:A983068 IW983065:IW983068 SS983065:SS983068 ACO983065:ACO983068 AMK983065:AMK983068 AWG983065:AWG983068 BGC983065:BGC983068 BPY983065:BPY983068 BZU983065:BZU983068 CJQ983065:CJQ983068 CTM983065:CTM983068 DDI983065:DDI983068 DNE983065:DNE983068 DXA983065:DXA983068 EGW983065:EGW983068 EQS983065:EQS983068 FAO983065:FAO983068 FKK983065:FKK983068 FUG983065:FUG983068 GEC983065:GEC983068 GNY983065:GNY983068 GXU983065:GXU983068 HHQ983065:HHQ983068 HRM983065:HRM983068 IBI983065:IBI983068 ILE983065:ILE983068 IVA983065:IVA983068 JEW983065:JEW983068 JOS983065:JOS983068 JYO983065:JYO983068 KIK983065:KIK983068 KSG983065:KSG983068 LCC983065:LCC983068 LLY983065:LLY983068 LVU983065:LVU983068 MFQ983065:MFQ983068 MPM983065:MPM983068 MZI983065:MZI983068 NJE983065:NJE983068 NTA983065:NTA983068 OCW983065:OCW983068 OMS983065:OMS983068 OWO983065:OWO983068 PGK983065:PGK983068 PQG983065:PQG983068 QAC983065:QAC983068 QJY983065:QJY983068 QTU983065:QTU983068 RDQ983065:RDQ983068 RNM983065:RNM983068 RXI983065:RXI983068 SHE983065:SHE983068 SRA983065:SRA983068 TAW983065:TAW983068 TKS983065:TKS983068 TUO983065:TUO983068 UEK983065:UEK983068 UOG983065:UOG983068 UYC983065:UYC983068 VHY983065:VHY983068 VRU983065:VRU983068 WBQ983065:WBQ983068 WLM983065:WLM983068" xr:uid="{262B8BD4-03BA-475C-A685-4AFD3FF67328}">
      <formula1>$A$114:$A$137</formula1>
    </dataValidation>
    <dataValidation type="list" showInputMessage="1" showErrorMessage="1" prompt="请选择外协工序名称" sqref="WVI983060 IW20 SS20 ACO20 AMK20 AWG20 BGC20 BPY20 BZU20 CJQ20 CTM20 DDI20 DNE20 DXA20 EGW20 EQS20 FAO20 FKK20 FUG20 GEC20 GNY20 GXU20 HHQ20 HRM20 IBI20 ILE20 IVA20 JEW20 JOS20 JYO20 KIK20 KSG20 LCC20 LLY20 LVU20 MFQ20 MPM20 MZI20 NJE20 NTA20 OCW20 OMS20 OWO20 PGK20 PQG20 QAC20 QJY20 QTU20 RDQ20 RNM20 RXI20 SHE20 SRA20 TAW20 TKS20 TUO20 UEK20 UOG20 UYC20 VHY20 VRU20 WBQ20 WLM20 WVI20 A65556 IW65556 SS65556 ACO65556 AMK65556 AWG65556 BGC65556 BPY65556 BZU65556 CJQ65556 CTM65556 DDI65556 DNE65556 DXA65556 EGW65556 EQS65556 FAO65556 FKK65556 FUG65556 GEC65556 GNY65556 GXU65556 HHQ65556 HRM65556 IBI65556 ILE65556 IVA65556 JEW65556 JOS65556 JYO65556 KIK65556 KSG65556 LCC65556 LLY65556 LVU65556 MFQ65556 MPM65556 MZI65556 NJE65556 NTA65556 OCW65556 OMS65556 OWO65556 PGK65556 PQG65556 QAC65556 QJY65556 QTU65556 RDQ65556 RNM65556 RXI65556 SHE65556 SRA65556 TAW65556 TKS65556 TUO65556 UEK65556 UOG65556 UYC65556 VHY65556 VRU65556 WBQ65556 WLM65556 WVI65556 A131092 IW131092 SS131092 ACO131092 AMK131092 AWG131092 BGC131092 BPY131092 BZU131092 CJQ131092 CTM131092 DDI131092 DNE131092 DXA131092 EGW131092 EQS131092 FAO131092 FKK131092 FUG131092 GEC131092 GNY131092 GXU131092 HHQ131092 HRM131092 IBI131092 ILE131092 IVA131092 JEW131092 JOS131092 JYO131092 KIK131092 KSG131092 LCC131092 LLY131092 LVU131092 MFQ131092 MPM131092 MZI131092 NJE131092 NTA131092 OCW131092 OMS131092 OWO131092 PGK131092 PQG131092 QAC131092 QJY131092 QTU131092 RDQ131092 RNM131092 RXI131092 SHE131092 SRA131092 TAW131092 TKS131092 TUO131092 UEK131092 UOG131092 UYC131092 VHY131092 VRU131092 WBQ131092 WLM131092 WVI131092 A196628 IW196628 SS196628 ACO196628 AMK196628 AWG196628 BGC196628 BPY196628 BZU196628 CJQ196628 CTM196628 DDI196628 DNE196628 DXA196628 EGW196628 EQS196628 FAO196628 FKK196628 FUG196628 GEC196628 GNY196628 GXU196628 HHQ196628 HRM196628 IBI196628 ILE196628 IVA196628 JEW196628 JOS196628 JYO196628 KIK196628 KSG196628 LCC196628 LLY196628 LVU196628 MFQ196628 MPM196628 MZI196628 NJE196628 NTA196628 OCW196628 OMS196628 OWO196628 PGK196628 PQG196628 QAC196628 QJY196628 QTU196628 RDQ196628 RNM196628 RXI196628 SHE196628 SRA196628 TAW196628 TKS196628 TUO196628 UEK196628 UOG196628 UYC196628 VHY196628 VRU196628 WBQ196628 WLM196628 WVI196628 A262164 IW262164 SS262164 ACO262164 AMK262164 AWG262164 BGC262164 BPY262164 BZU262164 CJQ262164 CTM262164 DDI262164 DNE262164 DXA262164 EGW262164 EQS262164 FAO262164 FKK262164 FUG262164 GEC262164 GNY262164 GXU262164 HHQ262164 HRM262164 IBI262164 ILE262164 IVA262164 JEW262164 JOS262164 JYO262164 KIK262164 KSG262164 LCC262164 LLY262164 LVU262164 MFQ262164 MPM262164 MZI262164 NJE262164 NTA262164 OCW262164 OMS262164 OWO262164 PGK262164 PQG262164 QAC262164 QJY262164 QTU262164 RDQ262164 RNM262164 RXI262164 SHE262164 SRA262164 TAW262164 TKS262164 TUO262164 UEK262164 UOG262164 UYC262164 VHY262164 VRU262164 WBQ262164 WLM262164 WVI262164 A327700 IW327700 SS327700 ACO327700 AMK327700 AWG327700 BGC327700 BPY327700 BZU327700 CJQ327700 CTM327700 DDI327700 DNE327700 DXA327700 EGW327700 EQS327700 FAO327700 FKK327700 FUG327700 GEC327700 GNY327700 GXU327700 HHQ327700 HRM327700 IBI327700 ILE327700 IVA327700 JEW327700 JOS327700 JYO327700 KIK327700 KSG327700 LCC327700 LLY327700 LVU327700 MFQ327700 MPM327700 MZI327700 NJE327700 NTA327700 OCW327700 OMS327700 OWO327700 PGK327700 PQG327700 QAC327700 QJY327700 QTU327700 RDQ327700 RNM327700 RXI327700 SHE327700 SRA327700 TAW327700 TKS327700 TUO327700 UEK327700 UOG327700 UYC327700 VHY327700 VRU327700 WBQ327700 WLM327700 WVI327700 A393236 IW393236 SS393236 ACO393236 AMK393236 AWG393236 BGC393236 BPY393236 BZU393236 CJQ393236 CTM393236 DDI393236 DNE393236 DXA393236 EGW393236 EQS393236 FAO393236 FKK393236 FUG393236 GEC393236 GNY393236 GXU393236 HHQ393236 HRM393236 IBI393236 ILE393236 IVA393236 JEW393236 JOS393236 JYO393236 KIK393236 KSG393236 LCC393236 LLY393236 LVU393236 MFQ393236 MPM393236 MZI393236 NJE393236 NTA393236 OCW393236 OMS393236 OWO393236 PGK393236 PQG393236 QAC393236 QJY393236 QTU393236 RDQ393236 RNM393236 RXI393236 SHE393236 SRA393236 TAW393236 TKS393236 TUO393236 UEK393236 UOG393236 UYC393236 VHY393236 VRU393236 WBQ393236 WLM393236 WVI393236 A458772 IW458772 SS458772 ACO458772 AMK458772 AWG458772 BGC458772 BPY458772 BZU458772 CJQ458772 CTM458772 DDI458772 DNE458772 DXA458772 EGW458772 EQS458772 FAO458772 FKK458772 FUG458772 GEC458772 GNY458772 GXU458772 HHQ458772 HRM458772 IBI458772 ILE458772 IVA458772 JEW458772 JOS458772 JYO458772 KIK458772 KSG458772 LCC458772 LLY458772 LVU458772 MFQ458772 MPM458772 MZI458772 NJE458772 NTA458772 OCW458772 OMS458772 OWO458772 PGK458772 PQG458772 QAC458772 QJY458772 QTU458772 RDQ458772 RNM458772 RXI458772 SHE458772 SRA458772 TAW458772 TKS458772 TUO458772 UEK458772 UOG458772 UYC458772 VHY458772 VRU458772 WBQ458772 WLM458772 WVI458772 A524308 IW524308 SS524308 ACO524308 AMK524308 AWG524308 BGC524308 BPY524308 BZU524308 CJQ524308 CTM524308 DDI524308 DNE524308 DXA524308 EGW524308 EQS524308 FAO524308 FKK524308 FUG524308 GEC524308 GNY524308 GXU524308 HHQ524308 HRM524308 IBI524308 ILE524308 IVA524308 JEW524308 JOS524308 JYO524308 KIK524308 KSG524308 LCC524308 LLY524308 LVU524308 MFQ524308 MPM524308 MZI524308 NJE524308 NTA524308 OCW524308 OMS524308 OWO524308 PGK524308 PQG524308 QAC524308 QJY524308 QTU524308 RDQ524308 RNM524308 RXI524308 SHE524308 SRA524308 TAW524308 TKS524308 TUO524308 UEK524308 UOG524308 UYC524308 VHY524308 VRU524308 WBQ524308 WLM524308 WVI524308 A589844 IW589844 SS589844 ACO589844 AMK589844 AWG589844 BGC589844 BPY589844 BZU589844 CJQ589844 CTM589844 DDI589844 DNE589844 DXA589844 EGW589844 EQS589844 FAO589844 FKK589844 FUG589844 GEC589844 GNY589844 GXU589844 HHQ589844 HRM589844 IBI589844 ILE589844 IVA589844 JEW589844 JOS589844 JYO589844 KIK589844 KSG589844 LCC589844 LLY589844 LVU589844 MFQ589844 MPM589844 MZI589844 NJE589844 NTA589844 OCW589844 OMS589844 OWO589844 PGK589844 PQG589844 QAC589844 QJY589844 QTU589844 RDQ589844 RNM589844 RXI589844 SHE589844 SRA589844 TAW589844 TKS589844 TUO589844 UEK589844 UOG589844 UYC589844 VHY589844 VRU589844 WBQ589844 WLM589844 WVI589844 A655380 IW655380 SS655380 ACO655380 AMK655380 AWG655380 BGC655380 BPY655380 BZU655380 CJQ655380 CTM655380 DDI655380 DNE655380 DXA655380 EGW655380 EQS655380 FAO655380 FKK655380 FUG655380 GEC655380 GNY655380 GXU655380 HHQ655380 HRM655380 IBI655380 ILE655380 IVA655380 JEW655380 JOS655380 JYO655380 KIK655380 KSG655380 LCC655380 LLY655380 LVU655380 MFQ655380 MPM655380 MZI655380 NJE655380 NTA655380 OCW655380 OMS655380 OWO655380 PGK655380 PQG655380 QAC655380 QJY655380 QTU655380 RDQ655380 RNM655380 RXI655380 SHE655380 SRA655380 TAW655380 TKS655380 TUO655380 UEK655380 UOG655380 UYC655380 VHY655380 VRU655380 WBQ655380 WLM655380 WVI655380 A720916 IW720916 SS720916 ACO720916 AMK720916 AWG720916 BGC720916 BPY720916 BZU720916 CJQ720916 CTM720916 DDI720916 DNE720916 DXA720916 EGW720916 EQS720916 FAO720916 FKK720916 FUG720916 GEC720916 GNY720916 GXU720916 HHQ720916 HRM720916 IBI720916 ILE720916 IVA720916 JEW720916 JOS720916 JYO720916 KIK720916 KSG720916 LCC720916 LLY720916 LVU720916 MFQ720916 MPM720916 MZI720916 NJE720916 NTA720916 OCW720916 OMS720916 OWO720916 PGK720916 PQG720916 QAC720916 QJY720916 QTU720916 RDQ720916 RNM720916 RXI720916 SHE720916 SRA720916 TAW720916 TKS720916 TUO720916 UEK720916 UOG720916 UYC720916 VHY720916 VRU720916 WBQ720916 WLM720916 WVI720916 A786452 IW786452 SS786452 ACO786452 AMK786452 AWG786452 BGC786452 BPY786452 BZU786452 CJQ786452 CTM786452 DDI786452 DNE786452 DXA786452 EGW786452 EQS786452 FAO786452 FKK786452 FUG786452 GEC786452 GNY786452 GXU786452 HHQ786452 HRM786452 IBI786452 ILE786452 IVA786452 JEW786452 JOS786452 JYO786452 KIK786452 KSG786452 LCC786452 LLY786452 LVU786452 MFQ786452 MPM786452 MZI786452 NJE786452 NTA786452 OCW786452 OMS786452 OWO786452 PGK786452 PQG786452 QAC786452 QJY786452 QTU786452 RDQ786452 RNM786452 RXI786452 SHE786452 SRA786452 TAW786452 TKS786452 TUO786452 UEK786452 UOG786452 UYC786452 VHY786452 VRU786452 WBQ786452 WLM786452 WVI786452 A851988 IW851988 SS851988 ACO851988 AMK851988 AWG851988 BGC851988 BPY851988 BZU851988 CJQ851988 CTM851988 DDI851988 DNE851988 DXA851988 EGW851988 EQS851988 FAO851988 FKK851988 FUG851988 GEC851988 GNY851988 GXU851988 HHQ851988 HRM851988 IBI851988 ILE851988 IVA851988 JEW851988 JOS851988 JYO851988 KIK851988 KSG851988 LCC851988 LLY851988 LVU851988 MFQ851988 MPM851988 MZI851988 NJE851988 NTA851988 OCW851988 OMS851988 OWO851988 PGK851988 PQG851988 QAC851988 QJY851988 QTU851988 RDQ851988 RNM851988 RXI851988 SHE851988 SRA851988 TAW851988 TKS851988 TUO851988 UEK851988 UOG851988 UYC851988 VHY851988 VRU851988 WBQ851988 WLM851988 WVI851988 A917524 IW917524 SS917524 ACO917524 AMK917524 AWG917524 BGC917524 BPY917524 BZU917524 CJQ917524 CTM917524 DDI917524 DNE917524 DXA917524 EGW917524 EQS917524 FAO917524 FKK917524 FUG917524 GEC917524 GNY917524 GXU917524 HHQ917524 HRM917524 IBI917524 ILE917524 IVA917524 JEW917524 JOS917524 JYO917524 KIK917524 KSG917524 LCC917524 LLY917524 LVU917524 MFQ917524 MPM917524 MZI917524 NJE917524 NTA917524 OCW917524 OMS917524 OWO917524 PGK917524 PQG917524 QAC917524 QJY917524 QTU917524 RDQ917524 RNM917524 RXI917524 SHE917524 SRA917524 TAW917524 TKS917524 TUO917524 UEK917524 UOG917524 UYC917524 VHY917524 VRU917524 WBQ917524 WLM917524 WVI917524 A983060 IW983060 SS983060 ACO983060 AMK983060 AWG983060 BGC983060 BPY983060 BZU983060 CJQ983060 CTM983060 DDI983060 DNE983060 DXA983060 EGW983060 EQS983060 FAO983060 FKK983060 FUG983060 GEC983060 GNY983060 GXU983060 HHQ983060 HRM983060 IBI983060 ILE983060 IVA983060 JEW983060 JOS983060 JYO983060 KIK983060 KSG983060 LCC983060 LLY983060 LVU983060 MFQ983060 MPM983060 MZI983060 NJE983060 NTA983060 OCW983060 OMS983060 OWO983060 PGK983060 PQG983060 QAC983060 QJY983060 QTU983060 RDQ983060 RNM983060 RXI983060 SHE983060 SRA983060 TAW983060 TKS983060 TUO983060 UEK983060 UOG983060 UYC983060 VHY983060 VRU983060 WBQ983060 WLM983060" xr:uid="{D3B35DB0-C46B-4683-9879-3BEB99229139}">
      <formula1>$A$109:$A$111</formula1>
    </dataValidation>
    <dataValidation type="list" allowBlank="1" showInputMessage="1" showErrorMessage="1" sqref="WVL98304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xr:uid="{736A2409-9D95-49A2-BABF-FAF1BF22BD44}">
      <formula1>$A$95:$A$107</formula1>
    </dataValidation>
    <dataValidation type="list" allowBlank="1" showInputMessage="1" showErrorMessage="1" sqref="B25:B28" xr:uid="{9C0F61C6-7607-41F1-80C2-944685384ACF}">
      <formula1>rate</formula1>
    </dataValidation>
    <dataValidation type="list" allowBlank="1" showInputMessage="1" showErrorMessage="1" sqref="A25:A28" xr:uid="{D386C17E-2D9A-4C26-8A52-AE284CFB518B}">
      <formula1>apmc</formula1>
    </dataValidation>
    <dataValidation showInputMessage="1" showErrorMessage="1" prompt="请选择外协工序名称" sqref="A20" xr:uid="{166009D5-9A31-4DDF-8B6F-F1B7314754A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52AD8-781D-43B9-B99A-307891EB4542}">
  <dimension ref="A1:I13"/>
  <sheetViews>
    <sheetView workbookViewId="0">
      <selection activeCell="G11" sqref="G11"/>
    </sheetView>
  </sheetViews>
  <sheetFormatPr defaultColWidth="8.85546875" defaultRowHeight="15"/>
  <cols>
    <col min="1" max="1" width="28.42578125" style="28" customWidth="1"/>
    <col min="2" max="2" width="14.85546875" style="28" bestFit="1" customWidth="1"/>
    <col min="3" max="3" width="29.42578125" style="28" customWidth="1"/>
    <col min="4" max="16384" width="8.85546875" style="28"/>
  </cols>
  <sheetData>
    <row r="1" spans="1:9" ht="24">
      <c r="A1" s="100" t="s">
        <v>137</v>
      </c>
      <c r="B1" s="100" t="s">
        <v>138</v>
      </c>
      <c r="C1" s="119" t="s">
        <v>1004</v>
      </c>
      <c r="D1" s="119" t="s">
        <v>247</v>
      </c>
      <c r="E1" s="119" t="s">
        <v>198</v>
      </c>
      <c r="F1" s="119" t="s">
        <v>248</v>
      </c>
      <c r="G1" s="118" t="s">
        <v>1005</v>
      </c>
      <c r="H1" s="119" t="s">
        <v>1006</v>
      </c>
      <c r="I1" s="119"/>
    </row>
    <row r="2" spans="1:9">
      <c r="A2" s="88" t="s">
        <v>31</v>
      </c>
      <c r="B2" s="89"/>
      <c r="C2" s="89"/>
      <c r="D2" s="89"/>
      <c r="E2" s="89"/>
      <c r="F2" s="89"/>
      <c r="G2" s="89"/>
      <c r="H2" s="89"/>
      <c r="I2" s="89"/>
    </row>
    <row r="3" spans="1:9">
      <c r="A3" s="88" t="s">
        <v>32</v>
      </c>
      <c r="B3" s="89"/>
      <c r="C3" s="89"/>
      <c r="D3" s="89"/>
      <c r="E3" s="89"/>
      <c r="F3" s="89"/>
      <c r="G3" s="89"/>
      <c r="H3" s="89"/>
      <c r="I3" s="89"/>
    </row>
    <row r="4" spans="1:9">
      <c r="A4" s="2" t="s">
        <v>4</v>
      </c>
      <c r="B4" s="2"/>
      <c r="C4" s="2"/>
      <c r="D4" s="2"/>
      <c r="E4" s="2"/>
      <c r="F4" s="2"/>
      <c r="G4" s="2"/>
      <c r="H4" s="2"/>
      <c r="I4" s="2"/>
    </row>
    <row r="5" spans="1:9">
      <c r="A5" s="2" t="s">
        <v>3</v>
      </c>
      <c r="B5" s="2" t="s">
        <v>3</v>
      </c>
      <c r="C5" s="2" t="s">
        <v>7</v>
      </c>
      <c r="D5" s="2" t="s">
        <v>7</v>
      </c>
      <c r="E5" s="2" t="s">
        <v>7</v>
      </c>
      <c r="F5" s="2" t="s">
        <v>7</v>
      </c>
      <c r="G5" s="2"/>
      <c r="H5" s="2"/>
      <c r="I5" s="2"/>
    </row>
    <row r="6" spans="1:9">
      <c r="A6" s="2" t="s">
        <v>5</v>
      </c>
      <c r="B6" s="2" t="s">
        <v>15</v>
      </c>
      <c r="C6" s="2" t="s">
        <v>141</v>
      </c>
      <c r="D6" s="2" t="s">
        <v>141</v>
      </c>
      <c r="E6" s="2" t="s">
        <v>141</v>
      </c>
      <c r="F6" s="2" t="s">
        <v>141</v>
      </c>
      <c r="G6" s="2"/>
      <c r="H6" s="2"/>
      <c r="I6" s="2"/>
    </row>
    <row r="7" spans="1:9">
      <c r="A7" s="3" t="s">
        <v>829</v>
      </c>
      <c r="B7" s="2" t="s">
        <v>828</v>
      </c>
      <c r="C7" s="3" t="s">
        <v>927</v>
      </c>
      <c r="D7" s="3" t="s">
        <v>952</v>
      </c>
      <c r="E7" s="3" t="s">
        <v>928</v>
      </c>
      <c r="F7" s="3" t="s">
        <v>929</v>
      </c>
      <c r="G7" s="3"/>
      <c r="H7" s="3"/>
      <c r="I7" s="3"/>
    </row>
    <row r="8" spans="1:9">
      <c r="A8" s="2" t="s">
        <v>6</v>
      </c>
      <c r="B8" s="2"/>
      <c r="C8" s="2"/>
      <c r="D8" s="2"/>
      <c r="E8" s="2"/>
      <c r="F8" s="2"/>
      <c r="G8" s="2"/>
      <c r="H8" s="2"/>
      <c r="I8" s="2"/>
    </row>
    <row r="9" spans="1:9">
      <c r="A9" s="1" t="s">
        <v>1000</v>
      </c>
      <c r="B9" s="1"/>
      <c r="C9" s="1"/>
      <c r="D9" s="1"/>
      <c r="E9" s="1"/>
      <c r="F9" s="1"/>
      <c r="G9" s="1"/>
      <c r="H9" s="1"/>
      <c r="I9" s="1"/>
    </row>
    <row r="10" spans="1:9">
      <c r="A10" s="4" t="s">
        <v>1001</v>
      </c>
      <c r="B10" s="1"/>
    </row>
    <row r="11" spans="1:9" ht="195">
      <c r="A11" s="1" t="s">
        <v>1002</v>
      </c>
      <c r="B11" s="1" t="s">
        <v>1003</v>
      </c>
      <c r="C11" s="139" t="s">
        <v>1007</v>
      </c>
      <c r="D11" s="139" t="s">
        <v>1008</v>
      </c>
      <c r="E11" s="139" t="s">
        <v>1009</v>
      </c>
      <c r="F11" s="139" t="s">
        <v>1010</v>
      </c>
      <c r="G11" s="139"/>
      <c r="H11" s="139"/>
      <c r="I11" s="139"/>
    </row>
    <row r="12" spans="1:9">
      <c r="A12" s="28" t="s">
        <v>0</v>
      </c>
    </row>
    <row r="13" spans="1:9">
      <c r="A13" s="28" t="s">
        <v>0</v>
      </c>
    </row>
  </sheetData>
  <hyperlinks>
    <hyperlink ref="A7" r:id="rId1" location="EMCSSubProcess//" xr:uid="{6C380825-9AD5-4995-8129-3FA164A674B4}"/>
    <hyperlink ref="C7" r:id="rId2" location="emcsInspectionRatePerHr//" xr:uid="{A7AA3242-E0E4-4B3F-B04F-4EBD142541BD}"/>
    <hyperlink ref="D7" r:id="rId3" location="emcsInspectionPartsPerTime//" xr:uid="{5FE17A2B-9E9E-43C4-9EB8-891C329850D7}"/>
    <hyperlink ref="E7" r:id="rId4" location="emcsInspectionCycleTime//" xr:uid="{3E07DA0D-0DFD-497B-B28E-123F1DB3EC24}"/>
    <hyperlink ref="F7" r:id="rId5" location="emcsInspectionEff//" xr:uid="{9DA854BC-B956-4012-967E-3C67337653AD}"/>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D750E-C4CE-4A2A-BF75-AE00E3DB4C46}">
  <dimension ref="A1:I13"/>
  <sheetViews>
    <sheetView workbookViewId="0">
      <selection activeCell="D11" sqref="D11"/>
    </sheetView>
  </sheetViews>
  <sheetFormatPr defaultColWidth="8.85546875" defaultRowHeight="15"/>
  <cols>
    <col min="1" max="1" width="28.42578125" style="28" customWidth="1"/>
    <col min="2" max="2" width="14.85546875" style="28" bestFit="1" customWidth="1"/>
    <col min="3" max="3" width="16.140625" style="28" customWidth="1"/>
    <col min="4" max="4" width="34.5703125" style="28" customWidth="1"/>
    <col min="5" max="16384" width="8.85546875" style="28"/>
  </cols>
  <sheetData>
    <row r="1" spans="1:9" ht="24">
      <c r="A1" s="100" t="s">
        <v>137</v>
      </c>
      <c r="B1" s="100" t="s">
        <v>138</v>
      </c>
      <c r="C1" s="100" t="s">
        <v>1052</v>
      </c>
      <c r="D1" s="100" t="s">
        <v>1035</v>
      </c>
      <c r="E1" s="119" t="s">
        <v>247</v>
      </c>
      <c r="F1" s="119" t="s">
        <v>198</v>
      </c>
      <c r="G1" s="119" t="s">
        <v>248</v>
      </c>
      <c r="H1" s="119"/>
      <c r="I1" s="119"/>
    </row>
    <row r="2" spans="1:9">
      <c r="A2" s="88" t="s">
        <v>31</v>
      </c>
      <c r="B2" s="89"/>
      <c r="C2" s="89"/>
      <c r="D2" s="89"/>
      <c r="E2" s="89"/>
      <c r="F2" s="89"/>
      <c r="G2" s="89"/>
      <c r="H2" s="89"/>
      <c r="I2" s="89"/>
    </row>
    <row r="3" spans="1:9">
      <c r="A3" s="88" t="s">
        <v>32</v>
      </c>
      <c r="B3" s="89"/>
      <c r="C3" s="89"/>
      <c r="D3" s="89"/>
      <c r="E3" s="89"/>
      <c r="F3" s="89"/>
      <c r="G3" s="89"/>
      <c r="H3" s="89"/>
      <c r="I3" s="89"/>
    </row>
    <row r="4" spans="1:9">
      <c r="A4" s="2" t="s">
        <v>4</v>
      </c>
      <c r="B4" s="2"/>
      <c r="C4" s="2"/>
      <c r="D4" s="2"/>
      <c r="E4" s="2"/>
      <c r="F4" s="2"/>
      <c r="G4" s="2"/>
      <c r="H4" s="2"/>
      <c r="I4" s="2"/>
    </row>
    <row r="5" spans="1:9">
      <c r="A5" s="2" t="s">
        <v>3</v>
      </c>
      <c r="B5" s="2" t="s">
        <v>3</v>
      </c>
      <c r="C5" s="2" t="s">
        <v>7</v>
      </c>
      <c r="D5" s="2" t="s">
        <v>7</v>
      </c>
      <c r="E5" s="2" t="s">
        <v>7</v>
      </c>
      <c r="F5" s="2" t="s">
        <v>7</v>
      </c>
      <c r="G5" s="2" t="s">
        <v>7</v>
      </c>
      <c r="H5" s="2"/>
      <c r="I5" s="2"/>
    </row>
    <row r="6" spans="1:9">
      <c r="A6" s="2" t="s">
        <v>5</v>
      </c>
      <c r="B6" s="2" t="s">
        <v>15</v>
      </c>
      <c r="C6" s="2" t="s">
        <v>282</v>
      </c>
      <c r="D6" s="2" t="s">
        <v>282</v>
      </c>
      <c r="E6" s="2" t="s">
        <v>141</v>
      </c>
      <c r="F6" s="2" t="s">
        <v>141</v>
      </c>
      <c r="G6" s="2" t="s">
        <v>141</v>
      </c>
      <c r="H6" s="2"/>
      <c r="I6" s="2"/>
    </row>
    <row r="7" spans="1:9">
      <c r="A7" s="3" t="s">
        <v>102</v>
      </c>
      <c r="B7" s="2" t="s">
        <v>1051</v>
      </c>
      <c r="C7" s="3" t="s">
        <v>1060</v>
      </c>
      <c r="D7" s="3" t="s">
        <v>283</v>
      </c>
      <c r="E7" s="3" t="s">
        <v>823</v>
      </c>
      <c r="F7" s="3" t="s">
        <v>831</v>
      </c>
      <c r="G7" s="3" t="s">
        <v>896</v>
      </c>
      <c r="H7" s="3"/>
      <c r="I7" s="3"/>
    </row>
    <row r="8" spans="1:9">
      <c r="A8" s="2" t="s">
        <v>6</v>
      </c>
      <c r="B8" s="2"/>
      <c r="C8" s="2"/>
      <c r="D8" s="2"/>
      <c r="E8" s="2"/>
      <c r="F8" s="2"/>
      <c r="G8" s="2"/>
      <c r="H8" s="2"/>
      <c r="I8" s="2"/>
    </row>
    <row r="9" spans="1:9">
      <c r="A9" s="1" t="s">
        <v>1053</v>
      </c>
      <c r="B9" s="1"/>
      <c r="C9" s="1"/>
      <c r="D9" s="1"/>
      <c r="E9" s="1"/>
      <c r="F9" s="1"/>
      <c r="G9" s="1"/>
      <c r="H9" s="1"/>
      <c r="I9" s="1"/>
    </row>
    <row r="10" spans="1:9">
      <c r="A10" s="4" t="s">
        <v>1054</v>
      </c>
      <c r="B10" s="1"/>
    </row>
    <row r="11" spans="1:9" ht="180">
      <c r="A11" s="1" t="s">
        <v>1055</v>
      </c>
      <c r="B11" s="1" t="s">
        <v>1056</v>
      </c>
      <c r="C11" s="101" t="s">
        <v>1061</v>
      </c>
      <c r="D11" s="101" t="s">
        <v>1062</v>
      </c>
      <c r="E11" s="139" t="s">
        <v>1057</v>
      </c>
      <c r="F11" s="139" t="s">
        <v>1058</v>
      </c>
      <c r="G11" s="139" t="s">
        <v>1059</v>
      </c>
      <c r="H11" s="139"/>
      <c r="I11" s="139"/>
    </row>
    <row r="12" spans="1:9">
      <c r="A12" s="28" t="s">
        <v>0</v>
      </c>
    </row>
    <row r="13" spans="1:9">
      <c r="A13" s="28" t="s">
        <v>0</v>
      </c>
    </row>
  </sheetData>
  <hyperlinks>
    <hyperlink ref="A7" r:id="rId1" location="EMCSAssemblyProcess//" xr:uid="{DE9B0EEE-DFBE-4CBB-AF64-CE4D3E5750A2}"/>
    <hyperlink ref="E7" r:id="rId2" location="emcsProcessPartsPerTime//" xr:uid="{B8815C6C-D53A-4BAA-9D13-CA95DB00CD20}"/>
    <hyperlink ref="F7" r:id="rId3" location="emcsProcessCycleTime//" xr:uid="{2106ACA6-999B-4E29-A925-6F36A4D42D9D}"/>
    <hyperlink ref="G7" r:id="rId4" location="emcsProcessEff//" xr:uid="{20BBD364-8F4D-4537-BB33-2DFDD27D5278}"/>
    <hyperlink ref="C7" r:id="rId5" location="hasAssemblyProcessStation//" xr:uid="{2D20B5F1-6F7C-435E-B16D-DFC59BBC217B}"/>
    <hyperlink ref="D7" r:id="rId6" location="hasMSURate//" xr:uid="{774F6124-3127-4B58-AB52-13761EF07274}"/>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19B71-1288-47FD-A6FF-33E3043A3C1C}">
  <dimension ref="A1:I13"/>
  <sheetViews>
    <sheetView workbookViewId="0">
      <selection activeCell="F11" sqref="F11"/>
    </sheetView>
  </sheetViews>
  <sheetFormatPr defaultColWidth="8.85546875" defaultRowHeight="15"/>
  <cols>
    <col min="1" max="1" width="28.42578125" style="28" customWidth="1"/>
    <col min="2" max="2" width="14.85546875" style="28" bestFit="1" customWidth="1"/>
    <col min="3" max="3" width="29.42578125" style="28" customWidth="1"/>
    <col min="4" max="16384" width="8.85546875" style="28"/>
  </cols>
  <sheetData>
    <row r="1" spans="1:9" ht="24">
      <c r="A1" s="100" t="s">
        <v>137</v>
      </c>
      <c r="B1" s="100" t="s">
        <v>138</v>
      </c>
      <c r="C1" s="119" t="s">
        <v>245</v>
      </c>
      <c r="D1" s="119" t="s">
        <v>247</v>
      </c>
      <c r="E1" s="119" t="s">
        <v>198</v>
      </c>
      <c r="F1" s="119" t="s">
        <v>248</v>
      </c>
      <c r="G1" s="118" t="s">
        <v>1006</v>
      </c>
      <c r="H1" s="119"/>
      <c r="I1" s="119"/>
    </row>
    <row r="2" spans="1:9">
      <c r="A2" s="88" t="s">
        <v>31</v>
      </c>
      <c r="B2" s="89"/>
      <c r="C2" s="89"/>
      <c r="D2" s="89"/>
      <c r="E2" s="89"/>
      <c r="F2" s="89"/>
      <c r="G2" s="89"/>
      <c r="H2" s="89"/>
      <c r="I2" s="89"/>
    </row>
    <row r="3" spans="1:9">
      <c r="A3" s="88" t="s">
        <v>32</v>
      </c>
      <c r="B3" s="89"/>
      <c r="C3" s="89"/>
      <c r="D3" s="89"/>
      <c r="E3" s="89"/>
      <c r="F3" s="89"/>
      <c r="G3" s="89"/>
      <c r="H3" s="89"/>
      <c r="I3" s="89"/>
    </row>
    <row r="4" spans="1:9">
      <c r="A4" s="2" t="s">
        <v>4</v>
      </c>
      <c r="B4" s="2"/>
      <c r="C4" s="2"/>
      <c r="D4" s="2"/>
      <c r="E4" s="2"/>
      <c r="F4" s="2"/>
      <c r="G4" s="2"/>
      <c r="H4" s="2"/>
      <c r="I4" s="2"/>
    </row>
    <row r="5" spans="1:9">
      <c r="A5" s="2" t="s">
        <v>3</v>
      </c>
      <c r="B5" s="2" t="s">
        <v>3</v>
      </c>
      <c r="C5" s="2" t="s">
        <v>7</v>
      </c>
      <c r="D5" s="2" t="s">
        <v>7</v>
      </c>
      <c r="E5" s="2" t="s">
        <v>7</v>
      </c>
      <c r="F5" s="2" t="s">
        <v>7</v>
      </c>
      <c r="G5" s="2"/>
      <c r="H5" s="2"/>
      <c r="I5" s="2"/>
    </row>
    <row r="6" spans="1:9">
      <c r="A6" s="2" t="s">
        <v>5</v>
      </c>
      <c r="B6" s="2" t="s">
        <v>15</v>
      </c>
      <c r="C6" s="2" t="s">
        <v>141</v>
      </c>
      <c r="D6" s="2" t="s">
        <v>141</v>
      </c>
      <c r="E6" s="2" t="s">
        <v>141</v>
      </c>
      <c r="F6" s="2" t="s">
        <v>141</v>
      </c>
      <c r="G6" s="2"/>
      <c r="H6" s="2"/>
      <c r="I6" s="2"/>
    </row>
    <row r="7" spans="1:9">
      <c r="A7" s="3" t="s">
        <v>107</v>
      </c>
      <c r="B7" s="2" t="s">
        <v>951</v>
      </c>
      <c r="C7" s="3" t="s">
        <v>927</v>
      </c>
      <c r="D7" s="3" t="s">
        <v>952</v>
      </c>
      <c r="E7" s="3" t="s">
        <v>928</v>
      </c>
      <c r="F7" s="3" t="s">
        <v>929</v>
      </c>
      <c r="G7" s="3"/>
      <c r="H7" s="3"/>
      <c r="I7" s="3"/>
    </row>
    <row r="8" spans="1:9">
      <c r="A8" s="2" t="s">
        <v>6</v>
      </c>
      <c r="B8" s="2"/>
      <c r="C8" s="2"/>
      <c r="D8" s="2"/>
      <c r="E8" s="2"/>
      <c r="F8" s="2"/>
      <c r="G8" s="2"/>
      <c r="H8" s="2"/>
      <c r="I8" s="2"/>
    </row>
    <row r="9" spans="1:9">
      <c r="A9" s="1" t="s">
        <v>1064</v>
      </c>
      <c r="B9" s="1"/>
      <c r="C9" s="1"/>
      <c r="D9" s="1"/>
      <c r="E9" s="1"/>
      <c r="F9" s="1"/>
      <c r="G9" s="1"/>
      <c r="H9" s="1"/>
      <c r="I9" s="1"/>
    </row>
    <row r="10" spans="1:9">
      <c r="A10" s="4" t="s">
        <v>1063</v>
      </c>
      <c r="B10" s="1"/>
    </row>
    <row r="11" spans="1:9" ht="195">
      <c r="A11" s="1" t="s">
        <v>925</v>
      </c>
      <c r="B11" s="1" t="s">
        <v>926</v>
      </c>
      <c r="C11" s="139" t="s">
        <v>1065</v>
      </c>
      <c r="D11" s="139" t="s">
        <v>1066</v>
      </c>
      <c r="E11" s="139" t="s">
        <v>1067</v>
      </c>
      <c r="F11" s="139" t="s">
        <v>1068</v>
      </c>
      <c r="G11" s="139"/>
      <c r="H11" s="139"/>
      <c r="I11" s="139"/>
    </row>
    <row r="12" spans="1:9">
      <c r="A12" s="28" t="s">
        <v>0</v>
      </c>
    </row>
    <row r="13" spans="1:9">
      <c r="A13" s="28" t="s">
        <v>0</v>
      </c>
    </row>
  </sheetData>
  <hyperlinks>
    <hyperlink ref="A7" r:id="rId1" location="EMCSInspection//" xr:uid="{2A4DD925-865B-4562-AE9C-A0BADC1B1901}"/>
    <hyperlink ref="C7" r:id="rId2" location="emcsInspectionRatePerHr//" xr:uid="{9DF61434-8DB3-4C09-9CDF-487AB898A49C}"/>
    <hyperlink ref="D7" r:id="rId3" location="emcsInspectionPartsPerTime//" xr:uid="{5B558EEB-3FB1-40D4-91DE-D118D5470C29}"/>
    <hyperlink ref="E7" r:id="rId4" location="emcsInspectionCycleTime//" xr:uid="{8F311C23-41B3-4B97-975C-94E649510A71}"/>
    <hyperlink ref="F7" r:id="rId5" location="emcsInspectionEff//" xr:uid="{97850E77-751E-4354-904F-4964401FCBC9}"/>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16305-B7F8-4D46-BFCE-68A58440CC47}">
  <dimension ref="A1:I13"/>
  <sheetViews>
    <sheetView workbookViewId="0">
      <selection activeCell="C11" sqref="C11"/>
    </sheetView>
  </sheetViews>
  <sheetFormatPr defaultColWidth="8.85546875" defaultRowHeight="15"/>
  <cols>
    <col min="1" max="1" width="28.42578125" style="28" customWidth="1"/>
    <col min="2" max="2" width="14.85546875" style="28" bestFit="1" customWidth="1"/>
    <col min="3" max="3" width="29.42578125" style="28" customWidth="1"/>
    <col min="4" max="16384" width="8.85546875" style="28"/>
  </cols>
  <sheetData>
    <row r="1" spans="1:9" ht="24">
      <c r="A1" s="100" t="s">
        <v>137</v>
      </c>
      <c r="B1" s="100" t="s">
        <v>138</v>
      </c>
      <c r="C1" s="119" t="s">
        <v>245</v>
      </c>
      <c r="D1" s="119" t="s">
        <v>247</v>
      </c>
      <c r="E1" s="119" t="s">
        <v>198</v>
      </c>
      <c r="F1" s="119" t="s">
        <v>248</v>
      </c>
      <c r="G1" s="118" t="s">
        <v>1006</v>
      </c>
      <c r="H1" s="119"/>
      <c r="I1" s="119"/>
    </row>
    <row r="2" spans="1:9">
      <c r="A2" s="88" t="s">
        <v>31</v>
      </c>
      <c r="B2" s="89"/>
      <c r="C2" s="89"/>
      <c r="D2" s="89"/>
      <c r="E2" s="89"/>
      <c r="F2" s="89"/>
      <c r="G2" s="89"/>
      <c r="H2" s="89"/>
      <c r="I2" s="89"/>
    </row>
    <row r="3" spans="1:9">
      <c r="A3" s="88" t="s">
        <v>32</v>
      </c>
      <c r="B3" s="89"/>
      <c r="C3" s="89"/>
      <c r="D3" s="89"/>
      <c r="E3" s="89"/>
      <c r="F3" s="89"/>
      <c r="G3" s="89"/>
      <c r="H3" s="89"/>
      <c r="I3" s="89"/>
    </row>
    <row r="4" spans="1:9">
      <c r="A4" s="2" t="s">
        <v>4</v>
      </c>
      <c r="B4" s="2"/>
      <c r="C4" s="2"/>
      <c r="D4" s="2"/>
      <c r="E4" s="2"/>
      <c r="F4" s="2"/>
      <c r="G4" s="2"/>
      <c r="H4" s="2"/>
      <c r="I4" s="2"/>
    </row>
    <row r="5" spans="1:9">
      <c r="A5" s="2" t="s">
        <v>3</v>
      </c>
      <c r="B5" s="2" t="s">
        <v>3</v>
      </c>
      <c r="C5" s="2" t="s">
        <v>7</v>
      </c>
      <c r="D5" s="2" t="s">
        <v>7</v>
      </c>
      <c r="E5" s="2" t="s">
        <v>7</v>
      </c>
      <c r="F5" s="2" t="s">
        <v>7</v>
      </c>
      <c r="G5" s="2"/>
      <c r="H5" s="2"/>
      <c r="I5" s="2"/>
    </row>
    <row r="6" spans="1:9">
      <c r="A6" s="2" t="s">
        <v>5</v>
      </c>
      <c r="B6" s="2" t="s">
        <v>15</v>
      </c>
      <c r="C6" s="2" t="s">
        <v>141</v>
      </c>
      <c r="D6" s="2" t="s">
        <v>141</v>
      </c>
      <c r="E6" s="2" t="s">
        <v>141</v>
      </c>
      <c r="F6" s="2" t="s">
        <v>141</v>
      </c>
      <c r="G6" s="2"/>
      <c r="H6" s="2"/>
      <c r="I6" s="2"/>
    </row>
    <row r="7" spans="1:9">
      <c r="A7" s="3" t="s">
        <v>107</v>
      </c>
      <c r="B7" s="2" t="s">
        <v>951</v>
      </c>
      <c r="C7" s="3" t="s">
        <v>927</v>
      </c>
      <c r="D7" s="3" t="s">
        <v>952</v>
      </c>
      <c r="E7" s="3" t="s">
        <v>928</v>
      </c>
      <c r="F7" s="3" t="s">
        <v>929</v>
      </c>
      <c r="G7" s="3"/>
      <c r="H7" s="3"/>
      <c r="I7" s="3"/>
    </row>
    <row r="8" spans="1:9">
      <c r="A8" s="2" t="s">
        <v>6</v>
      </c>
      <c r="B8" s="2"/>
      <c r="C8" s="2"/>
      <c r="D8" s="2"/>
      <c r="E8" s="2"/>
      <c r="F8" s="2"/>
      <c r="G8" s="2"/>
      <c r="H8" s="2"/>
      <c r="I8" s="2"/>
    </row>
    <row r="9" spans="1:9">
      <c r="A9" s="1" t="s">
        <v>923</v>
      </c>
      <c r="B9" s="1"/>
      <c r="C9" s="1"/>
      <c r="D9" s="1"/>
      <c r="E9" s="1"/>
      <c r="F9" s="1"/>
      <c r="G9" s="1"/>
      <c r="H9" s="1"/>
      <c r="I9" s="1"/>
    </row>
    <row r="10" spans="1:9">
      <c r="A10" s="4" t="s">
        <v>924</v>
      </c>
      <c r="B10" s="1"/>
    </row>
    <row r="11" spans="1:9" ht="195">
      <c r="A11" s="1" t="s">
        <v>925</v>
      </c>
      <c r="B11" s="1" t="s">
        <v>926</v>
      </c>
      <c r="C11" s="139" t="s">
        <v>956</v>
      </c>
      <c r="D11" s="139" t="s">
        <v>955</v>
      </c>
      <c r="E11" s="139" t="s">
        <v>957</v>
      </c>
      <c r="F11" s="139" t="s">
        <v>958</v>
      </c>
      <c r="G11" s="139"/>
      <c r="H11" s="139"/>
      <c r="I11" s="139"/>
    </row>
    <row r="12" spans="1:9">
      <c r="A12" s="28" t="s">
        <v>0</v>
      </c>
    </row>
    <row r="13" spans="1:9">
      <c r="A13" s="28" t="s">
        <v>0</v>
      </c>
    </row>
  </sheetData>
  <hyperlinks>
    <hyperlink ref="A7" r:id="rId1" location="EMCSInspection//" xr:uid="{6B3D0EB9-D771-444D-A49E-7F41A6EF030A}"/>
    <hyperlink ref="C7" r:id="rId2" location="emcsInspectionRatePerHr//" xr:uid="{E44291BE-A31D-427C-95A5-6A60CB785C68}"/>
    <hyperlink ref="D7" r:id="rId3" location="emcsInspectionPartsPerTime//" xr:uid="{5F8F859C-EB77-4A38-A932-147B8468A921}"/>
    <hyperlink ref="E7" r:id="rId4" location="emcsInspectionCycleTime//" xr:uid="{212DC932-72A0-4FA0-BFC6-35C5C3FBD4C2}"/>
    <hyperlink ref="F7" r:id="rId5" location="emcsInspectionEff//" xr:uid="{8FB4B15F-E0EC-4FC0-8B00-876623370ECB}"/>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42241-695D-4E31-94B9-04B0175730D2}">
  <dimension ref="A1:J12"/>
  <sheetViews>
    <sheetView workbookViewId="0">
      <selection activeCell="B7" sqref="B7"/>
    </sheetView>
  </sheetViews>
  <sheetFormatPr defaultColWidth="8.85546875" defaultRowHeight="15"/>
  <cols>
    <col min="1" max="1" width="28.42578125" style="28" customWidth="1"/>
    <col min="2" max="2" width="14.85546875" style="28" bestFit="1" customWidth="1"/>
    <col min="3" max="3" width="16.140625" style="28" customWidth="1"/>
    <col min="4" max="4" width="34.5703125" style="28" customWidth="1"/>
    <col min="5" max="5" width="29.42578125" style="28" customWidth="1"/>
    <col min="6" max="16384" width="8.85546875" style="28"/>
  </cols>
  <sheetData>
    <row r="1" spans="1:10" ht="24">
      <c r="A1" s="100" t="s">
        <v>137</v>
      </c>
      <c r="B1" s="100" t="s">
        <v>138</v>
      </c>
      <c r="C1" s="100" t="s">
        <v>983</v>
      </c>
      <c r="D1" s="100" t="s">
        <v>984</v>
      </c>
      <c r="E1" s="119" t="s">
        <v>986</v>
      </c>
      <c r="F1" s="119" t="s">
        <v>987</v>
      </c>
      <c r="G1" s="119" t="s">
        <v>248</v>
      </c>
      <c r="H1" s="118"/>
      <c r="I1" s="119"/>
      <c r="J1" s="119"/>
    </row>
    <row r="2" spans="1:10">
      <c r="A2" s="88" t="s">
        <v>31</v>
      </c>
      <c r="B2" s="89"/>
      <c r="C2" s="89"/>
      <c r="D2" s="89"/>
      <c r="E2" s="89"/>
      <c r="F2" s="89"/>
      <c r="G2" s="89"/>
      <c r="H2" s="89"/>
      <c r="I2" s="89"/>
      <c r="J2" s="89"/>
    </row>
    <row r="3" spans="1:10">
      <c r="A3" s="88" t="s">
        <v>32</v>
      </c>
      <c r="B3" s="89"/>
      <c r="C3" s="89"/>
      <c r="D3" s="89"/>
      <c r="E3" s="89"/>
      <c r="F3" s="89"/>
      <c r="G3" s="89"/>
      <c r="H3" s="89"/>
      <c r="I3" s="89"/>
      <c r="J3" s="89"/>
    </row>
    <row r="4" spans="1:10">
      <c r="A4" s="2" t="s">
        <v>4</v>
      </c>
      <c r="B4" s="2"/>
      <c r="C4" s="2"/>
      <c r="D4" s="2"/>
      <c r="E4" s="2"/>
      <c r="F4" s="2"/>
      <c r="G4" s="2"/>
      <c r="H4" s="2"/>
      <c r="I4" s="2"/>
      <c r="J4" s="2"/>
    </row>
    <row r="5" spans="1:10">
      <c r="A5" s="2" t="s">
        <v>3</v>
      </c>
      <c r="B5" s="2" t="s">
        <v>3</v>
      </c>
      <c r="C5" s="2" t="s">
        <v>3</v>
      </c>
      <c r="D5" s="2" t="s">
        <v>3</v>
      </c>
      <c r="E5" s="2" t="s">
        <v>7</v>
      </c>
      <c r="F5" s="2" t="s">
        <v>7</v>
      </c>
      <c r="G5" s="2" t="s">
        <v>7</v>
      </c>
      <c r="H5" s="2"/>
      <c r="I5" s="2"/>
      <c r="J5" s="2"/>
    </row>
    <row r="6" spans="1:10">
      <c r="A6" s="2" t="s">
        <v>5</v>
      </c>
      <c r="B6" s="2" t="s">
        <v>15</v>
      </c>
      <c r="C6" s="2" t="s">
        <v>282</v>
      </c>
      <c r="D6" s="2" t="s">
        <v>282</v>
      </c>
      <c r="E6" s="2" t="s">
        <v>141</v>
      </c>
      <c r="F6" s="2" t="s">
        <v>141</v>
      </c>
      <c r="G6" s="2" t="s">
        <v>141</v>
      </c>
      <c r="H6" s="2"/>
      <c r="I6" s="2"/>
      <c r="J6" s="2"/>
    </row>
    <row r="7" spans="1:10">
      <c r="A7" s="3" t="s">
        <v>466</v>
      </c>
      <c r="B7" s="2" t="s">
        <v>954</v>
      </c>
      <c r="C7" s="3" t="s">
        <v>985</v>
      </c>
      <c r="D7" s="3" t="s">
        <v>283</v>
      </c>
      <c r="E7" s="3" t="s">
        <v>823</v>
      </c>
      <c r="F7" s="3" t="s">
        <v>991</v>
      </c>
      <c r="G7" s="3" t="s">
        <v>896</v>
      </c>
      <c r="H7" s="3"/>
      <c r="I7" s="3"/>
      <c r="J7" s="3"/>
    </row>
    <row r="8" spans="1:10">
      <c r="A8" s="2" t="s">
        <v>6</v>
      </c>
      <c r="B8" s="2"/>
      <c r="C8" s="2"/>
      <c r="D8" s="2"/>
      <c r="E8" s="2"/>
      <c r="F8" s="2"/>
      <c r="G8" s="2"/>
      <c r="H8" s="2"/>
      <c r="I8" s="2"/>
      <c r="J8" s="2"/>
    </row>
    <row r="9" spans="1:10">
      <c r="A9" s="1" t="s">
        <v>930</v>
      </c>
      <c r="B9" s="1"/>
      <c r="C9" s="1"/>
      <c r="D9" s="1"/>
      <c r="E9" s="1"/>
      <c r="F9" s="1"/>
      <c r="G9" s="1"/>
      <c r="H9" s="1"/>
      <c r="I9" s="1"/>
      <c r="J9" s="1"/>
    </row>
    <row r="10" spans="1:10">
      <c r="A10" s="557" t="s">
        <v>1027</v>
      </c>
      <c r="B10" s="28" t="s">
        <v>1034</v>
      </c>
      <c r="C10" s="101" t="s">
        <v>1031</v>
      </c>
      <c r="D10" s="101" t="s">
        <v>1030</v>
      </c>
      <c r="E10" s="28" t="s">
        <v>988</v>
      </c>
      <c r="F10" s="28" t="s">
        <v>989</v>
      </c>
      <c r="G10" s="28" t="s">
        <v>990</v>
      </c>
      <c r="H10" s="139"/>
      <c r="I10" s="139"/>
      <c r="J10" s="139"/>
    </row>
    <row r="11" spans="1:10">
      <c r="A11" s="557" t="s">
        <v>1028</v>
      </c>
      <c r="B11" s="28" t="s">
        <v>1033</v>
      </c>
      <c r="C11" s="101" t="s">
        <v>1032</v>
      </c>
      <c r="D11" s="101" t="s">
        <v>1029</v>
      </c>
      <c r="E11" s="28" t="s">
        <v>992</v>
      </c>
      <c r="F11" s="28" t="s">
        <v>993</v>
      </c>
      <c r="G11" s="28" t="s">
        <v>994</v>
      </c>
      <c r="H11" s="139"/>
      <c r="I11" s="139"/>
      <c r="J11" s="139"/>
    </row>
    <row r="12" spans="1:10">
      <c r="A12" s="28" t="s">
        <v>0</v>
      </c>
    </row>
  </sheetData>
  <hyperlinks>
    <hyperlink ref="A7" r:id="rId1" location="EMCSStampingProcess//" xr:uid="{C2C8DC63-CBE4-49BC-91B5-142FB24D9500}"/>
    <hyperlink ref="E7" r:id="rId2" location="emcsProcessPartsPerTime//" xr:uid="{952B3182-3FE3-46D5-B40E-85A5311A5CBF}"/>
    <hyperlink ref="F7" r:id="rId3" location="emcsStampingProcessSPM//" xr:uid="{FBE1E9AC-3700-4E43-891D-A174A2A54CD9}"/>
    <hyperlink ref="G7" r:id="rId4" location="emcsProcessEff//" xr:uid="{F9248BD8-C686-42EC-9B22-7EC232F45DA1}"/>
    <hyperlink ref="C7" r:id="rId5" location="hasWorkStation//" xr:uid="{FB7019E9-2708-473B-9235-2741CB220C3C}"/>
    <hyperlink ref="D7" r:id="rId6" location="hasMSURate//" xr:uid="{F77072E3-07ED-42C5-BFBD-F71F4225646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2D9B-82A4-4829-95D2-A6559F81BD45}">
  <dimension ref="A1:K13"/>
  <sheetViews>
    <sheetView workbookViewId="0">
      <selection activeCell="A9" sqref="A9"/>
    </sheetView>
  </sheetViews>
  <sheetFormatPr defaultColWidth="8.85546875" defaultRowHeight="15"/>
  <cols>
    <col min="1" max="1" width="28.42578125" style="28" customWidth="1"/>
    <col min="2" max="2" width="14.85546875" style="28" bestFit="1" customWidth="1"/>
    <col min="3" max="3" width="29.42578125" style="28" customWidth="1"/>
    <col min="4" max="4" width="12.42578125" style="28" customWidth="1"/>
    <col min="5" max="16384" width="8.85546875" style="28"/>
  </cols>
  <sheetData>
    <row r="1" spans="1:11" ht="39">
      <c r="A1" s="100" t="s">
        <v>137</v>
      </c>
      <c r="B1" s="100" t="s">
        <v>138</v>
      </c>
      <c r="C1" s="100" t="s">
        <v>422</v>
      </c>
      <c r="D1" s="118" t="s">
        <v>423</v>
      </c>
      <c r="E1" s="119" t="s">
        <v>424</v>
      </c>
      <c r="F1" s="119" t="s">
        <v>425</v>
      </c>
      <c r="G1" s="119" t="s">
        <v>426</v>
      </c>
      <c r="H1" s="119" t="s">
        <v>427</v>
      </c>
      <c r="I1" s="118" t="s">
        <v>428</v>
      </c>
      <c r="J1" s="119" t="s">
        <v>269</v>
      </c>
      <c r="K1" s="119" t="s">
        <v>429</v>
      </c>
    </row>
    <row r="2" spans="1:11">
      <c r="A2" s="88" t="s">
        <v>31</v>
      </c>
      <c r="B2" s="89"/>
      <c r="C2" s="89"/>
      <c r="D2" s="89"/>
      <c r="E2" s="89"/>
      <c r="F2" s="89"/>
      <c r="G2" s="89"/>
      <c r="H2" s="89"/>
      <c r="I2" s="89"/>
      <c r="J2" s="89"/>
      <c r="K2" s="89"/>
    </row>
    <row r="3" spans="1:11">
      <c r="A3" s="88" t="s">
        <v>32</v>
      </c>
      <c r="B3" s="89"/>
      <c r="C3" s="89"/>
      <c r="D3" s="89"/>
      <c r="E3" s="89"/>
      <c r="F3" s="89"/>
      <c r="G3" s="89"/>
      <c r="H3" s="89"/>
      <c r="I3" s="89"/>
      <c r="J3" s="89"/>
      <c r="K3" s="89"/>
    </row>
    <row r="4" spans="1:11">
      <c r="A4" s="2" t="s">
        <v>4</v>
      </c>
      <c r="B4" s="2"/>
      <c r="C4" s="2"/>
      <c r="D4" s="2"/>
      <c r="E4" s="2"/>
      <c r="F4" s="2"/>
      <c r="G4" s="2"/>
      <c r="H4" s="2"/>
      <c r="I4" s="2"/>
      <c r="J4" s="2"/>
      <c r="K4" s="2"/>
    </row>
    <row r="5" spans="1:11">
      <c r="A5" s="2" t="s">
        <v>3</v>
      </c>
      <c r="B5" s="2" t="s">
        <v>3</v>
      </c>
      <c r="C5" s="2" t="s">
        <v>7</v>
      </c>
      <c r="D5" s="2" t="s">
        <v>7</v>
      </c>
      <c r="E5" s="2" t="s">
        <v>7</v>
      </c>
      <c r="F5" s="2" t="s">
        <v>7</v>
      </c>
      <c r="G5" s="2" t="s">
        <v>7</v>
      </c>
      <c r="H5" s="2" t="s">
        <v>7</v>
      </c>
      <c r="I5" s="2" t="s">
        <v>7</v>
      </c>
      <c r="J5" s="2" t="s">
        <v>7</v>
      </c>
      <c r="K5" s="2" t="s">
        <v>7</v>
      </c>
    </row>
    <row r="6" spans="1:11">
      <c r="A6" s="2" t="s">
        <v>5</v>
      </c>
      <c r="B6" s="2" t="s">
        <v>15</v>
      </c>
      <c r="C6" s="2" t="s">
        <v>141</v>
      </c>
      <c r="D6" s="2" t="s">
        <v>141</v>
      </c>
      <c r="E6" s="2" t="s">
        <v>141</v>
      </c>
      <c r="F6" s="2" t="s">
        <v>141</v>
      </c>
      <c r="G6" s="2" t="s">
        <v>141</v>
      </c>
      <c r="H6" s="2" t="s">
        <v>141</v>
      </c>
      <c r="I6" s="2" t="s">
        <v>141</v>
      </c>
      <c r="J6" s="2" t="s">
        <v>141</v>
      </c>
      <c r="K6" s="2" t="s">
        <v>141</v>
      </c>
    </row>
    <row r="7" spans="1:11">
      <c r="A7" s="3" t="s">
        <v>106</v>
      </c>
      <c r="B7" s="2" t="s">
        <v>307</v>
      </c>
      <c r="C7" s="3" t="s">
        <v>312</v>
      </c>
      <c r="D7" s="3" t="s">
        <v>430</v>
      </c>
      <c r="E7" s="3" t="s">
        <v>431</v>
      </c>
      <c r="F7" s="3" t="s">
        <v>432</v>
      </c>
      <c r="G7" s="3" t="s">
        <v>433</v>
      </c>
      <c r="H7" s="3" t="s">
        <v>434</v>
      </c>
      <c r="I7" s="3" t="s">
        <v>435</v>
      </c>
      <c r="J7" s="3" t="s">
        <v>436</v>
      </c>
      <c r="K7" s="3" t="s">
        <v>437</v>
      </c>
    </row>
    <row r="8" spans="1:11">
      <c r="A8" s="2" t="s">
        <v>6</v>
      </c>
      <c r="B8" s="2"/>
      <c r="C8" s="2"/>
      <c r="D8" s="2"/>
      <c r="E8" s="2"/>
      <c r="F8" s="2"/>
      <c r="G8" s="2"/>
      <c r="H8" s="2"/>
      <c r="I8" s="2"/>
      <c r="J8" s="2"/>
      <c r="K8" s="2"/>
    </row>
    <row r="9" spans="1:11">
      <c r="A9" s="1" t="s">
        <v>308</v>
      </c>
      <c r="B9" s="1"/>
      <c r="C9" s="1"/>
      <c r="D9" s="1"/>
      <c r="E9" s="1"/>
      <c r="F9" s="1"/>
      <c r="G9" s="1"/>
      <c r="H9" s="1"/>
      <c r="I9" s="1"/>
      <c r="J9" s="1"/>
      <c r="K9" s="1"/>
    </row>
    <row r="10" spans="1:11">
      <c r="A10" s="4" t="s">
        <v>309</v>
      </c>
      <c r="B10" s="1"/>
    </row>
    <row r="11" spans="1:11" ht="180">
      <c r="A11" s="1" t="s">
        <v>310</v>
      </c>
      <c r="B11" s="1" t="s">
        <v>311</v>
      </c>
      <c r="C11" s="139" t="s">
        <v>313</v>
      </c>
      <c r="D11" s="139" t="s">
        <v>438</v>
      </c>
      <c r="E11" s="139" t="s">
        <v>439</v>
      </c>
      <c r="F11" s="139" t="s">
        <v>440</v>
      </c>
      <c r="G11" s="139" t="s">
        <v>441</v>
      </c>
      <c r="H11" s="139" t="s">
        <v>442</v>
      </c>
      <c r="I11" s="139" t="s">
        <v>443</v>
      </c>
      <c r="J11" s="139" t="s">
        <v>444</v>
      </c>
      <c r="K11" s="139" t="s">
        <v>470</v>
      </c>
    </row>
    <row r="12" spans="1:11">
      <c r="A12" s="28" t="s">
        <v>0</v>
      </c>
    </row>
    <row r="13" spans="1:11">
      <c r="A13" s="28" t="s">
        <v>0</v>
      </c>
    </row>
  </sheetData>
  <hyperlinks>
    <hyperlink ref="A7" r:id="rId1" location="PlatingArea//" xr:uid="{AB9CF5F8-B2D8-4478-82FD-83DDCCCE6EC3}"/>
    <hyperlink ref="C7" r:id="rId2" location="emcsPlatingAreaLength//" xr:uid="{C09A4D22-47E7-4276-BDEE-216F1F7690D6}"/>
    <hyperlink ref="D7" r:id="rId3" location="emcsPlatingAreaWidth//" xr:uid="{4FDC2836-E89A-4EC9-9C85-34A8D5139F12}"/>
    <hyperlink ref="E7" r:id="rId4" location="emcsPlatingAreaAreaCoefficient//" xr:uid="{BC9B2D34-73BB-4E9D-9800-299FE0D98E1C}"/>
    <hyperlink ref="F7" r:id="rId5" location="emcsPlatingAreaThickness//" xr:uid="{F0AB78AF-97E6-4C56-8BCC-1EB3FDDA1AC4}"/>
    <hyperlink ref="G7" r:id="rId6" location="emcsPlatingAreaAreaPoint//" xr:uid="{E3D6E5BA-DC13-4B33-A339-51416ACBD6A2}"/>
    <hyperlink ref="H7" r:id="rId7" location="emcsPlatingAreaThicknessCoefficient//" xr:uid="{E33F912A-7AEE-4889-90A7-CAF512409565}"/>
    <hyperlink ref="I7" r:id="rId8" location="emcsPlatingAreaDensity//" xr:uid="{E38FD808-F57C-4B1E-8B80-EF4F942DDEA9}"/>
    <hyperlink ref="J7" r:id="rId9" location="emcsPlatingAreaPricePerOz//" xr:uid="{3B30D900-5011-4536-9632-30381953A929}"/>
    <hyperlink ref="K7" r:id="rId10" location="emcsPlatingAreaTotalCoefficient//" xr:uid="{653F2CC0-6EC9-4F9B-A8C7-788943433AA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1318-C481-4075-BB22-0A5EF672A57F}">
  <dimension ref="A1:AG31"/>
  <sheetViews>
    <sheetView topLeftCell="A4" workbookViewId="0">
      <selection activeCell="E10" sqref="E10"/>
    </sheetView>
  </sheetViews>
  <sheetFormatPr defaultColWidth="8.85546875" defaultRowHeight="15"/>
  <cols>
    <col min="1" max="1" width="38.140625" style="28" customWidth="1"/>
    <col min="2" max="2" width="14.85546875" style="28" bestFit="1" customWidth="1"/>
    <col min="3" max="4" width="16.140625" style="28" customWidth="1"/>
    <col min="5" max="5" width="34.5703125" style="28" customWidth="1"/>
    <col min="6" max="16384" width="8.85546875" style="28"/>
  </cols>
  <sheetData>
    <row r="1" spans="1:33">
      <c r="A1" s="100" t="s">
        <v>137</v>
      </c>
      <c r="B1" s="100" t="s">
        <v>138</v>
      </c>
      <c r="C1" s="100" t="s">
        <v>140</v>
      </c>
      <c r="D1" s="100" t="s">
        <v>1037</v>
      </c>
      <c r="E1" s="100" t="s">
        <v>913</v>
      </c>
      <c r="F1" s="28" t="s">
        <v>872</v>
      </c>
      <c r="R1" s="340"/>
      <c r="S1" s="287"/>
      <c r="T1" s="287"/>
      <c r="U1" s="287"/>
      <c r="V1" s="287"/>
      <c r="W1" s="287"/>
      <c r="X1" s="287"/>
      <c r="Y1" s="287"/>
      <c r="Z1" s="287"/>
      <c r="AA1" s="394"/>
      <c r="AB1" s="394"/>
      <c r="AC1" s="319"/>
      <c r="AD1" s="319"/>
      <c r="AE1" s="319"/>
      <c r="AF1" s="319"/>
      <c r="AG1" s="319"/>
    </row>
    <row r="2" spans="1:33">
      <c r="A2" s="88" t="s">
        <v>31</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row>
    <row r="3" spans="1:33">
      <c r="A3" s="88" t="s">
        <v>32</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row>
    <row r="4" spans="1:33">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spans="1:33">
      <c r="A5" s="2" t="s">
        <v>3</v>
      </c>
      <c r="B5" s="2" t="s">
        <v>3</v>
      </c>
      <c r="C5" s="2" t="s">
        <v>7</v>
      </c>
      <c r="D5" s="2" t="s">
        <v>7</v>
      </c>
      <c r="E5" s="2" t="s">
        <v>7</v>
      </c>
      <c r="F5" s="2" t="s">
        <v>7</v>
      </c>
      <c r="G5" s="2"/>
      <c r="H5" s="2"/>
      <c r="I5" s="2"/>
      <c r="J5" s="2"/>
      <c r="K5" s="2"/>
      <c r="L5" s="2"/>
      <c r="M5" s="2"/>
      <c r="N5" s="2"/>
      <c r="O5" s="2"/>
      <c r="P5" s="2"/>
      <c r="Q5" s="2"/>
      <c r="R5" s="2"/>
      <c r="S5" s="2"/>
      <c r="T5" s="2"/>
      <c r="U5" s="2"/>
      <c r="V5" s="2"/>
      <c r="W5" s="2"/>
      <c r="X5" s="2"/>
      <c r="Y5" s="2"/>
      <c r="Z5" s="2"/>
      <c r="AA5" s="2"/>
      <c r="AB5" s="2"/>
      <c r="AC5" s="2"/>
      <c r="AD5" s="2"/>
      <c r="AE5" s="2"/>
      <c r="AF5" s="2"/>
      <c r="AG5" s="2"/>
    </row>
    <row r="6" spans="1:33">
      <c r="A6" s="2" t="s">
        <v>5</v>
      </c>
      <c r="B6" s="2" t="s">
        <v>15</v>
      </c>
      <c r="C6" s="2" t="s">
        <v>8</v>
      </c>
      <c r="D6" s="2" t="s">
        <v>8</v>
      </c>
      <c r="E6" s="2" t="s">
        <v>8</v>
      </c>
      <c r="F6" s="2" t="s">
        <v>141</v>
      </c>
      <c r="G6" s="2"/>
      <c r="H6" s="2"/>
      <c r="I6" s="2"/>
      <c r="J6" s="90"/>
      <c r="K6" s="90"/>
      <c r="L6" s="90"/>
      <c r="M6" s="90"/>
      <c r="N6" s="90"/>
      <c r="O6" s="90"/>
      <c r="P6" s="90"/>
      <c r="Q6" s="90"/>
      <c r="R6" s="90"/>
      <c r="S6" s="90"/>
      <c r="T6" s="90"/>
      <c r="U6" s="90"/>
      <c r="V6" s="90"/>
      <c r="W6" s="90"/>
      <c r="X6" s="90"/>
      <c r="Y6" s="90"/>
      <c r="Z6" s="90"/>
      <c r="AA6" s="90"/>
      <c r="AB6" s="90"/>
      <c r="AC6" s="90"/>
      <c r="AD6" s="90"/>
      <c r="AE6" s="90"/>
      <c r="AF6" s="90"/>
      <c r="AG6" s="90"/>
    </row>
    <row r="7" spans="1:33">
      <c r="A7" s="3" t="s">
        <v>101</v>
      </c>
      <c r="B7" s="2" t="s">
        <v>1036</v>
      </c>
      <c r="C7" s="3" t="s">
        <v>144</v>
      </c>
      <c r="D7" s="3" t="s">
        <v>870</v>
      </c>
      <c r="E7" s="3" t="s">
        <v>871</v>
      </c>
      <c r="F7" s="3" t="s">
        <v>922</v>
      </c>
      <c r="G7" s="3"/>
      <c r="H7" s="3"/>
      <c r="I7" s="3"/>
      <c r="J7" s="3"/>
      <c r="K7" s="3"/>
      <c r="L7" s="3"/>
      <c r="M7" s="3"/>
      <c r="N7" s="3"/>
      <c r="O7" s="3"/>
      <c r="P7" s="3"/>
      <c r="Q7" s="3"/>
      <c r="R7" s="3"/>
      <c r="S7" s="3"/>
      <c r="T7" s="3"/>
      <c r="U7" s="3"/>
      <c r="V7" s="3"/>
      <c r="W7" s="3"/>
      <c r="X7" s="3"/>
      <c r="Y7" s="3"/>
      <c r="Z7" s="3"/>
      <c r="AA7" s="3"/>
      <c r="AB7" s="3"/>
      <c r="AC7" s="3"/>
      <c r="AD7" s="3"/>
      <c r="AE7" s="3"/>
      <c r="AF7" s="3"/>
      <c r="AG7" s="3"/>
    </row>
    <row r="8" spans="1:33">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3">
      <c r="A9" s="1" t="s">
        <v>1045</v>
      </c>
      <c r="B9" s="1"/>
      <c r="C9" s="1"/>
      <c r="D9" s="1"/>
      <c r="E9" s="1"/>
    </row>
    <row r="10" spans="1:33" ht="90">
      <c r="A10" s="4" t="s">
        <v>1038</v>
      </c>
      <c r="B10" s="1" t="s">
        <v>1039</v>
      </c>
      <c r="C10" s="559" t="s">
        <v>1040</v>
      </c>
      <c r="D10" s="101" t="s">
        <v>1041</v>
      </c>
      <c r="E10" s="101" t="s">
        <v>1042</v>
      </c>
      <c r="F10" s="101" t="s">
        <v>1043</v>
      </c>
    </row>
    <row r="11" spans="1:33">
      <c r="A11" s="1" t="s">
        <v>0</v>
      </c>
      <c r="B11" s="1"/>
      <c r="C11" s="1"/>
      <c r="D11" s="1"/>
      <c r="E11" s="1"/>
    </row>
    <row r="14" spans="1:33">
      <c r="E14" s="304"/>
    </row>
    <row r="15" spans="1:33">
      <c r="E15" s="308"/>
    </row>
    <row r="16" spans="1:33">
      <c r="E16" s="308"/>
    </row>
    <row r="19" spans="22:28">
      <c r="V19" s="395"/>
    </row>
    <row r="20" spans="22:28">
      <c r="V20" s="97"/>
    </row>
    <row r="26" spans="22:28">
      <c r="AB26" s="386"/>
    </row>
    <row r="27" spans="22:28">
      <c r="AB27" s="386"/>
    </row>
    <row r="28" spans="22:28">
      <c r="AB28" s="386"/>
    </row>
    <row r="29" spans="22:28">
      <c r="AB29" s="386"/>
    </row>
    <row r="30" spans="22:28">
      <c r="AB30" s="386"/>
    </row>
    <row r="31" spans="22:28">
      <c r="AB31" s="386"/>
    </row>
  </sheetData>
  <conditionalFormatting sqref="V19">
    <cfRule type="cellIs" dxfId="41" priority="1" stopIfTrue="1" operator="lessThan">
      <formula>$B$10</formula>
    </cfRule>
  </conditionalFormatting>
  <hyperlinks>
    <hyperlink ref="E7" r:id="rId1" location="emcsOverHeadOrOther//" xr:uid="{20858A8D-52E3-4F96-995C-B9B0D8951AF2}"/>
    <hyperlink ref="A7" r:id="rId2" location="EMCSAssembly//" xr:uid="{BDA25E8A-E6AA-4799-AD73-C05382DDC542}"/>
    <hyperlink ref="C7" r:id="rId3" location="partPartNumber//" xr:uid="{4E1FB419-F1A9-42B0-A5B2-409AB3E86587}"/>
    <hyperlink ref="F7" r:id="rId4" location="emcsProfitInPercent//" xr:uid="{1A54A0A2-E1D7-4D86-A679-496C5E0FEC30}"/>
    <hyperlink ref="D7" r:id="rId5" location="emcsFinancialCost//" xr:uid="{EDFC5D51-C27E-4C66-8B92-26A9D20DBBF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5970A-E5C2-4023-9AB9-1F16886795C1}">
  <dimension ref="A1:AE31"/>
  <sheetViews>
    <sheetView topLeftCell="B1" workbookViewId="0">
      <selection activeCell="B28" sqref="B28"/>
    </sheetView>
  </sheetViews>
  <sheetFormatPr defaultRowHeight="15"/>
  <cols>
    <col min="1" max="1" width="38.140625" customWidth="1"/>
    <col min="2" max="2" width="14.85546875" bestFit="1" customWidth="1"/>
    <col min="3" max="3" width="16.140625" customWidth="1"/>
    <col min="4" max="4" width="34.5703125" customWidth="1"/>
    <col min="5" max="8" width="12.42578125"/>
    <col min="10" max="13" width="8.85546875" style="28"/>
  </cols>
  <sheetData>
    <row r="1" spans="1:31">
      <c r="A1" s="100" t="s">
        <v>137</v>
      </c>
      <c r="B1" s="100" t="s">
        <v>138</v>
      </c>
      <c r="C1" s="100" t="s">
        <v>298</v>
      </c>
      <c r="D1" s="100" t="s">
        <v>299</v>
      </c>
      <c r="E1" s="28" t="s">
        <v>821</v>
      </c>
      <c r="F1" s="28" t="s">
        <v>822</v>
      </c>
      <c r="G1" s="28" t="s">
        <v>824</v>
      </c>
      <c r="H1" s="28" t="s">
        <v>832</v>
      </c>
      <c r="I1" t="s">
        <v>835</v>
      </c>
      <c r="J1" s="28" t="s">
        <v>838</v>
      </c>
      <c r="K1" s="28" t="s">
        <v>839</v>
      </c>
      <c r="L1" s="28" t="s">
        <v>840</v>
      </c>
      <c r="M1" s="28" t="s">
        <v>841</v>
      </c>
      <c r="N1" t="s">
        <v>850</v>
      </c>
      <c r="O1" t="s">
        <v>851</v>
      </c>
      <c r="P1" s="340" t="s">
        <v>219</v>
      </c>
      <c r="Q1" s="287" t="s">
        <v>221</v>
      </c>
      <c r="R1" s="287" t="s">
        <v>223</v>
      </c>
      <c r="S1" s="287" t="s">
        <v>227</v>
      </c>
      <c r="T1" s="287" t="s">
        <v>229</v>
      </c>
      <c r="U1" s="287" t="s">
        <v>861</v>
      </c>
      <c r="V1" s="287" t="s">
        <v>868</v>
      </c>
      <c r="W1" s="287" t="s">
        <v>869</v>
      </c>
      <c r="X1" s="287" t="s">
        <v>872</v>
      </c>
      <c r="Y1" s="394" t="s">
        <v>197</v>
      </c>
      <c r="Z1" s="394" t="s">
        <v>200</v>
      </c>
      <c r="AA1" s="319" t="s">
        <v>205</v>
      </c>
      <c r="AB1" s="319" t="s">
        <v>206</v>
      </c>
      <c r="AC1" s="319" t="s">
        <v>207</v>
      </c>
      <c r="AD1" s="319" t="s">
        <v>208</v>
      </c>
      <c r="AE1" s="319" t="s">
        <v>209</v>
      </c>
    </row>
    <row r="2" spans="1:31">
      <c r="A2" s="88" t="s">
        <v>31</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row>
    <row r="3" spans="1:31">
      <c r="A3" s="88" t="s">
        <v>32</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row>
    <row r="4" spans="1:31">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row>
    <row r="5" spans="1:31">
      <c r="A5" s="2" t="s">
        <v>3</v>
      </c>
      <c r="B5" s="2" t="s">
        <v>3</v>
      </c>
      <c r="C5" s="2" t="s">
        <v>7</v>
      </c>
      <c r="D5" s="2" t="s">
        <v>7</v>
      </c>
      <c r="E5" s="2" t="s">
        <v>7</v>
      </c>
      <c r="F5" s="2" t="s">
        <v>7</v>
      </c>
      <c r="G5" s="2" t="s">
        <v>7</v>
      </c>
      <c r="H5" s="2" t="s">
        <v>7</v>
      </c>
      <c r="I5" s="90" t="s">
        <v>7</v>
      </c>
      <c r="J5" s="90" t="s">
        <v>7</v>
      </c>
      <c r="K5" s="90" t="s">
        <v>7</v>
      </c>
      <c r="L5" s="90" t="s">
        <v>7</v>
      </c>
      <c r="M5" s="90" t="s">
        <v>7</v>
      </c>
      <c r="N5" s="90" t="s">
        <v>7</v>
      </c>
      <c r="O5" s="90" t="s">
        <v>7</v>
      </c>
      <c r="P5" s="90" t="s">
        <v>7</v>
      </c>
      <c r="Q5" s="90" t="s">
        <v>7</v>
      </c>
      <c r="R5" s="90" t="s">
        <v>7</v>
      </c>
      <c r="S5" s="90" t="s">
        <v>7</v>
      </c>
      <c r="T5" s="90" t="s">
        <v>7</v>
      </c>
      <c r="U5" s="90" t="s">
        <v>7</v>
      </c>
      <c r="V5" s="90" t="s">
        <v>7</v>
      </c>
      <c r="W5" s="90" t="s">
        <v>7</v>
      </c>
      <c r="X5" s="90" t="s">
        <v>7</v>
      </c>
      <c r="Y5" s="90" t="s">
        <v>7</v>
      </c>
      <c r="Z5" s="90" t="s">
        <v>7</v>
      </c>
      <c r="AA5" s="90" t="s">
        <v>7</v>
      </c>
      <c r="AB5" s="90" t="s">
        <v>7</v>
      </c>
      <c r="AC5" s="90" t="s">
        <v>7</v>
      </c>
      <c r="AD5" s="90" t="s">
        <v>7</v>
      </c>
      <c r="AE5" s="90" t="s">
        <v>7</v>
      </c>
    </row>
    <row r="6" spans="1:31">
      <c r="A6" s="2" t="s">
        <v>5</v>
      </c>
      <c r="B6" s="2" t="s">
        <v>15</v>
      </c>
      <c r="C6" s="2" t="s">
        <v>282</v>
      </c>
      <c r="D6" s="2" t="s">
        <v>282</v>
      </c>
      <c r="E6" s="2" t="s">
        <v>141</v>
      </c>
      <c r="F6" s="2" t="s">
        <v>141</v>
      </c>
      <c r="G6" s="2" t="s">
        <v>141</v>
      </c>
      <c r="H6" s="2" t="s">
        <v>141</v>
      </c>
      <c r="I6" s="90" t="s">
        <v>141</v>
      </c>
      <c r="J6" s="90" t="s">
        <v>141</v>
      </c>
      <c r="K6" s="90" t="s">
        <v>141</v>
      </c>
      <c r="L6" s="90" t="s">
        <v>141</v>
      </c>
      <c r="M6" s="90" t="s">
        <v>141</v>
      </c>
      <c r="N6" s="90" t="s">
        <v>141</v>
      </c>
      <c r="O6" s="90" t="s">
        <v>141</v>
      </c>
      <c r="P6" s="90" t="s">
        <v>8</v>
      </c>
      <c r="Q6" s="90" t="s">
        <v>141</v>
      </c>
      <c r="R6" s="90" t="s">
        <v>141</v>
      </c>
      <c r="S6" s="90" t="s">
        <v>141</v>
      </c>
      <c r="T6" s="90" t="s">
        <v>141</v>
      </c>
      <c r="U6" s="90" t="s">
        <v>141</v>
      </c>
      <c r="V6" s="90" t="s">
        <v>141</v>
      </c>
      <c r="W6" s="90" t="s">
        <v>141</v>
      </c>
      <c r="X6" s="90" t="s">
        <v>141</v>
      </c>
      <c r="Y6" s="90" t="s">
        <v>8</v>
      </c>
      <c r="Z6" s="90" t="s">
        <v>141</v>
      </c>
      <c r="AA6" s="90" t="s">
        <v>141</v>
      </c>
      <c r="AB6" s="90" t="s">
        <v>141</v>
      </c>
      <c r="AC6" s="90" t="s">
        <v>141</v>
      </c>
      <c r="AD6" s="90" t="s">
        <v>141</v>
      </c>
      <c r="AE6" s="90" t="s">
        <v>141</v>
      </c>
    </row>
    <row r="7" spans="1:31">
      <c r="A7" s="3" t="s">
        <v>103</v>
      </c>
      <c r="B7" s="2" t="s">
        <v>291</v>
      </c>
      <c r="C7" s="3" t="s">
        <v>290</v>
      </c>
      <c r="D7" s="3" t="s">
        <v>283</v>
      </c>
      <c r="E7" s="3" t="s">
        <v>823</v>
      </c>
      <c r="F7" s="3" t="s">
        <v>831</v>
      </c>
      <c r="G7" s="3" t="s">
        <v>896</v>
      </c>
      <c r="H7" s="3" t="s">
        <v>833</v>
      </c>
      <c r="I7" s="3" t="s">
        <v>836</v>
      </c>
      <c r="J7" s="3" t="s">
        <v>842</v>
      </c>
      <c r="K7" s="3" t="s">
        <v>843</v>
      </c>
      <c r="L7" s="3" t="s">
        <v>844</v>
      </c>
      <c r="M7" s="3" t="s">
        <v>845</v>
      </c>
      <c r="N7" s="3" t="s">
        <v>852</v>
      </c>
      <c r="O7" s="3" t="s">
        <v>853</v>
      </c>
      <c r="P7" s="3" t="s">
        <v>856</v>
      </c>
      <c r="Q7" s="3" t="s">
        <v>857</v>
      </c>
      <c r="R7" s="3" t="s">
        <v>858</v>
      </c>
      <c r="S7" s="3" t="s">
        <v>859</v>
      </c>
      <c r="T7" s="3" t="s">
        <v>860</v>
      </c>
      <c r="U7" s="3" t="s">
        <v>862</v>
      </c>
      <c r="V7" s="3" t="s">
        <v>870</v>
      </c>
      <c r="W7" s="3" t="s">
        <v>871</v>
      </c>
      <c r="X7" s="3" t="s">
        <v>871</v>
      </c>
      <c r="Y7" s="3" t="s">
        <v>881</v>
      </c>
      <c r="Z7" s="3" t="s">
        <v>880</v>
      </c>
      <c r="AA7" s="3" t="s">
        <v>887</v>
      </c>
      <c r="AB7" s="3" t="s">
        <v>888</v>
      </c>
      <c r="AC7" s="3" t="s">
        <v>897</v>
      </c>
      <c r="AD7" s="3" t="s">
        <v>889</v>
      </c>
      <c r="AE7" s="3" t="s">
        <v>890</v>
      </c>
    </row>
    <row r="8" spans="1:31">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row>
    <row r="9" spans="1:31">
      <c r="A9" s="1" t="s">
        <v>285</v>
      </c>
      <c r="B9" s="1"/>
      <c r="C9" s="1"/>
      <c r="D9" s="1"/>
      <c r="E9" s="28"/>
      <c r="F9" s="28"/>
      <c r="G9" s="28"/>
      <c r="H9" s="28"/>
    </row>
    <row r="10" spans="1:31">
      <c r="A10" s="4" t="s">
        <v>284</v>
      </c>
      <c r="B10" s="1" t="s">
        <v>286</v>
      </c>
      <c r="C10" s="101" t="s">
        <v>289</v>
      </c>
      <c r="D10" s="101" t="s">
        <v>288</v>
      </c>
      <c r="E10" s="28" t="s">
        <v>825</v>
      </c>
      <c r="F10" s="28" t="s">
        <v>826</v>
      </c>
      <c r="G10" s="28" t="s">
        <v>827</v>
      </c>
      <c r="H10" s="28" t="s">
        <v>834</v>
      </c>
      <c r="I10" s="28" t="s">
        <v>837</v>
      </c>
      <c r="J10" s="28" t="s">
        <v>846</v>
      </c>
      <c r="K10" s="28" t="s">
        <v>847</v>
      </c>
      <c r="L10" s="28" t="s">
        <v>848</v>
      </c>
      <c r="M10" s="28" t="s">
        <v>849</v>
      </c>
      <c r="N10" s="28" t="s">
        <v>854</v>
      </c>
      <c r="O10" s="28" t="s">
        <v>855</v>
      </c>
      <c r="P10" t="s">
        <v>865</v>
      </c>
      <c r="Q10" s="28" t="s">
        <v>863</v>
      </c>
      <c r="R10" s="28" t="s">
        <v>864</v>
      </c>
      <c r="S10" s="28" t="s">
        <v>866</v>
      </c>
      <c r="T10" s="28" t="s">
        <v>867</v>
      </c>
      <c r="U10" s="28" t="s">
        <v>949</v>
      </c>
      <c r="V10" s="28" t="s">
        <v>873</v>
      </c>
      <c r="W10" s="28" t="s">
        <v>874</v>
      </c>
      <c r="X10" s="28" t="s">
        <v>875</v>
      </c>
      <c r="Y10" s="28" t="s">
        <v>878</v>
      </c>
      <c r="Z10" s="28" t="s">
        <v>879</v>
      </c>
      <c r="AA10" s="28" t="s">
        <v>891</v>
      </c>
      <c r="AB10" s="28" t="s">
        <v>892</v>
      </c>
      <c r="AC10" s="28" t="s">
        <v>893</v>
      </c>
      <c r="AD10" s="28" t="s">
        <v>894</v>
      </c>
      <c r="AE10" s="28" t="s">
        <v>895</v>
      </c>
    </row>
    <row r="11" spans="1:31">
      <c r="A11" s="1" t="s">
        <v>0</v>
      </c>
      <c r="B11" s="1"/>
      <c r="C11" s="1"/>
      <c r="D11" s="1"/>
      <c r="E11" s="28"/>
      <c r="F11" s="28"/>
      <c r="G11" s="28"/>
      <c r="H11" s="28"/>
    </row>
    <row r="12" spans="1:31">
      <c r="A12" s="28"/>
      <c r="B12" s="28"/>
      <c r="C12" s="28"/>
      <c r="D12" s="28"/>
      <c r="E12" s="28"/>
      <c r="F12" s="28"/>
      <c r="G12" s="28"/>
      <c r="H12" s="28"/>
    </row>
    <row r="13" spans="1:31">
      <c r="A13" s="28"/>
      <c r="B13" s="28"/>
      <c r="C13" s="28"/>
      <c r="D13" s="28"/>
      <c r="E13" s="28"/>
      <c r="F13" s="28"/>
      <c r="G13" s="28"/>
      <c r="H13" s="28"/>
    </row>
    <row r="14" spans="1:31">
      <c r="A14" s="28"/>
      <c r="B14" s="28"/>
      <c r="C14" s="28"/>
      <c r="D14" s="28"/>
      <c r="E14" s="28"/>
      <c r="F14" s="28"/>
      <c r="G14" s="28"/>
      <c r="H14" s="28"/>
    </row>
    <row r="15" spans="1:31">
      <c r="A15" s="28"/>
      <c r="B15" s="28"/>
      <c r="C15" s="28"/>
      <c r="D15" s="28"/>
      <c r="E15" s="28"/>
      <c r="F15" s="28"/>
      <c r="G15" s="28"/>
      <c r="H15" s="28"/>
    </row>
    <row r="16" spans="1:31">
      <c r="A16" s="28"/>
      <c r="B16" s="28"/>
      <c r="C16" s="28"/>
      <c r="D16" s="28"/>
      <c r="E16" s="28"/>
      <c r="F16" s="28"/>
      <c r="G16" s="28"/>
      <c r="H16" s="28"/>
    </row>
    <row r="17" spans="15:26">
      <c r="O17" s="28"/>
      <c r="P17" s="28"/>
      <c r="Q17" s="28"/>
      <c r="R17" s="28"/>
      <c r="S17" s="28"/>
    </row>
    <row r="18" spans="15:26">
      <c r="O18" s="28"/>
      <c r="P18" s="28"/>
      <c r="Q18" s="28"/>
      <c r="R18" s="28"/>
      <c r="S18" s="28"/>
    </row>
    <row r="19" spans="15:26">
      <c r="O19" s="28"/>
      <c r="P19" s="28"/>
      <c r="Q19" s="28"/>
      <c r="R19" s="28"/>
      <c r="S19" s="28"/>
      <c r="T19" s="395"/>
    </row>
    <row r="20" spans="15:26">
      <c r="O20" s="28"/>
      <c r="P20" s="28"/>
      <c r="Q20" s="28"/>
      <c r="R20" s="28"/>
      <c r="S20" s="28"/>
      <c r="T20" s="97"/>
    </row>
    <row r="21" spans="15:26">
      <c r="O21" s="28"/>
      <c r="P21" s="28"/>
      <c r="Q21" s="28"/>
      <c r="R21" s="28"/>
      <c r="S21" s="28"/>
    </row>
    <row r="22" spans="15:26">
      <c r="O22" s="28"/>
      <c r="P22" s="28"/>
      <c r="Q22" s="28"/>
      <c r="R22" s="28"/>
      <c r="S22" s="28"/>
    </row>
    <row r="23" spans="15:26">
      <c r="O23" s="28"/>
      <c r="P23" s="28"/>
      <c r="Q23" s="28"/>
      <c r="R23" s="28"/>
      <c r="S23" s="28"/>
    </row>
    <row r="26" spans="15:26">
      <c r="Z26" s="386"/>
    </row>
    <row r="27" spans="15:26">
      <c r="Z27" s="386"/>
    </row>
    <row r="28" spans="15:26">
      <c r="Z28" s="386"/>
    </row>
    <row r="29" spans="15:26">
      <c r="Z29" s="386"/>
    </row>
    <row r="30" spans="15:26">
      <c r="Z30" s="386"/>
    </row>
    <row r="31" spans="15:26">
      <c r="Z31" s="386"/>
    </row>
  </sheetData>
  <conditionalFormatting sqref="T19">
    <cfRule type="cellIs" dxfId="40" priority="1" stopIfTrue="1" operator="lessThan">
      <formula>$B$10</formula>
    </cfRule>
  </conditionalFormatting>
  <hyperlinks>
    <hyperlink ref="D7" r:id="rId1" location="hasMSURate//" xr:uid="{5DDB8B31-25A3-4DAA-99E4-C79BDC855972}"/>
    <hyperlink ref="A7" r:id="rId2" location="EMCSPlasticMolding//" xr:uid="{A74B5964-7DCF-4D20-9D35-13194933CCD1}"/>
    <hyperlink ref="C7" r:id="rId3" location="hasPlasticMoldStation//" xr:uid="{247B367C-CBC6-4571-A40C-2082120106BC}"/>
    <hyperlink ref="E7" r:id="rId4" location="emcsProcessPartsPerTime//" xr:uid="{00A5E10B-4260-413F-91AF-B41328E50F39}"/>
    <hyperlink ref="F7" r:id="rId5" location="emcsProcessCycleTime//" xr:uid="{5EDBAF1E-4D15-4B52-9271-23A4E12E15D5}"/>
    <hyperlink ref="G7" r:id="rId6" location="emcsProcessEff//" xr:uid="{7F888F8D-80EE-406E-BD84-E3ABFF8858CC}"/>
    <hyperlink ref="H7" r:id="rId7" location="emcsPlasticMoldMarkupSubtotal//" xr:uid="{24D93A83-774B-4E9A-ADC9-FCFB4887601A}"/>
    <hyperlink ref="I7" r:id="rId8" location="emcsStampingProcessSetupHours//" xr:uid="{DDA3F756-1C64-4692-9D0C-41AE68185048}"/>
    <hyperlink ref="J7" r:id="rId9" location="emcsStampingProcessSetupHours2//" xr:uid="{7AB894FF-5DA0-419E-A932-2DBA2B1F9824}"/>
    <hyperlink ref="K7" r:id="rId10" location="emcsStampingProcessSetupHours3//" xr:uid="{BD82F1CF-790A-4A50-BB1F-F9AFFFC9DE5F}"/>
    <hyperlink ref="L7" r:id="rId11" location="emcsStampingProcessSetupHours4//" xr:uid="{34F91367-11F3-4B15-A6DB-22756E62D0D4}"/>
    <hyperlink ref="M7" r:id="rId12" location="emcsStampingProcessSetupHours5//" xr:uid="{C1ADA569-C2E1-4A54-9D1A-9A42A84E9CCE}"/>
    <hyperlink ref="N7" r:id="rId13" location="emcsStampingProcessMaintenanceCostPerK//" xr:uid="{D41F143D-C701-4F0E-A06B-B1823FB33291}"/>
    <hyperlink ref="O7" r:id="rId14" location="emcsProcessLoss//" xr:uid="{07AF5271-7B8F-49AF-ABB4-C543F460DE64}"/>
    <hyperlink ref="P7" r:id="rId15" location="emcsPlasticMoldingMaterialType//" xr:uid="{AA41FDCB-9AE7-4DE4-9F5C-5BC464BF34A8}"/>
    <hyperlink ref="Q7" r:id="rId16" location="emcsPlasticMoldingVolume//" xr:uid="{DB469B94-BB22-4DFC-B6D2-21EA94380629}"/>
    <hyperlink ref="R7" r:id="rId17" location="emcsPlasticMoldingDensity//" xr:uid="{269C0BA0-C820-4885-AC7E-B47FD1DAD9A1}"/>
    <hyperlink ref="S7" r:id="rId18" location="emcsPlasticMoldingRunner//" xr:uid="{DE558F12-3F66-4A41-BA68-0FAFEFC46439}"/>
    <hyperlink ref="T7" r:id="rId19" location="emcsPlasticMoldingReuse//" xr:uid="{AD668B4A-5E61-4B6E-A00A-4A98B59B3BC1}"/>
    <hyperlink ref="U7" r:id="rId20" location="emcsPlasticMoldRmPerKg//" xr:uid="{7DE5F10B-7A03-4D69-AE23-28FD5CDD18B9}"/>
    <hyperlink ref="V7" r:id="rId21" location="emcsFinancialCost//" xr:uid="{6DC36981-E793-436A-A10D-0B62BCA13CF0}"/>
    <hyperlink ref="W7" r:id="rId22" location="emcsOverHeadOrOther//" xr:uid="{D043BFCC-A097-4966-A7EA-CDA9101E93E1}"/>
    <hyperlink ref="X7" r:id="rId23" location="emcsOverHeadOrOther//" xr:uid="{FAE6B10F-96D2-4862-A31A-A9B7C18E9A97}"/>
    <hyperlink ref="Y7" r:id="rId24" location="emcsPlasticMoldingMatlLeadTime//" xr:uid="{6555E597-AC2A-46CF-A40E-681D74BE5BB9}"/>
    <hyperlink ref="Z7" r:id="rId25" location="emcsPlasticMoldingMOQTons//" xr:uid="{1C90D50B-6794-4CF2-B040-F8F675D446E9}"/>
    <hyperlink ref="AA7" r:id="rId26" location="emcsHotRunnerCost//" xr:uid="{63E531F2-F981-4677-A9E4-E7004BBDD67C}"/>
    <hyperlink ref="AB7" r:id="rId27" location="emcsToolDieAndSectionCost//" xr:uid="{BB2AD69C-6EDF-4847-A917-53BA9026CA64}"/>
    <hyperlink ref="AC7" r:id="rId28" location="emcsKistlerPressureSensing//" xr:uid="{2C0B7666-080D-4726-8B9D-44E67886F21D}"/>
    <hyperlink ref="AD7" r:id="rId29" location="emcsAssyAndTryout//" xr:uid="{C9C99C8B-7612-4DA6-AB4C-1CA07C6B4D26}"/>
    <hyperlink ref="AE7" r:id="rId30" location="emcsOtherCost//" xr:uid="{DB5D30F1-B418-4649-AC70-A24289FD64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6</vt:i4>
      </vt:variant>
    </vt:vector>
  </HeadingPairs>
  <TitlesOfParts>
    <vt:vector size="25" baseType="lpstr">
      <vt:lpstr>_PlatingProcess</vt:lpstr>
      <vt:lpstr>_MetalPartSubproc</vt:lpstr>
      <vt:lpstr>_AssemblyProcess</vt:lpstr>
      <vt:lpstr>_AssInspection</vt:lpstr>
      <vt:lpstr>_MoldInspection</vt:lpstr>
      <vt:lpstr>_MetalPartStamping</vt:lpstr>
      <vt:lpstr>_PlatingArea</vt:lpstr>
      <vt:lpstr>_Assembly</vt:lpstr>
      <vt:lpstr>_Mold</vt:lpstr>
      <vt:lpstr>_MasterData</vt:lpstr>
      <vt:lpstr>_MetalPart</vt:lpstr>
      <vt:lpstr>_Skive</vt:lpstr>
      <vt:lpstr>_DynamicSheetData</vt:lpstr>
      <vt:lpstr>BOM</vt:lpstr>
      <vt:lpstr>Skive</vt:lpstr>
      <vt:lpstr>Plating</vt:lpstr>
      <vt:lpstr>Mold</vt:lpstr>
      <vt:lpstr>MetalPart</vt:lpstr>
      <vt:lpstr>Assembly</vt:lpstr>
      <vt:lpstr>apmc</vt:lpstr>
      <vt:lpstr>mc</vt:lpstr>
      <vt:lpstr>platingProcessmc</vt:lpstr>
      <vt:lpstr>pms</vt:lpstr>
      <vt:lpstr>product</vt:lpstr>
      <vt:lpstr>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dc:creator>
  <cp:lastModifiedBy>Alexander Peukert</cp:lastModifiedBy>
  <dcterms:created xsi:type="dcterms:W3CDTF">2015-01-16T04:02:23Z</dcterms:created>
  <dcterms:modified xsi:type="dcterms:W3CDTF">2017-12-05T08:26:39Z</dcterms:modified>
</cp:coreProperties>
</file>