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australia\In Mind Computing OEM\msuRateUpdate\"/>
    </mc:Choice>
  </mc:AlternateContent>
  <bookViews>
    <workbookView xWindow="90" yWindow="375" windowWidth="16395" windowHeight="9750" activeTab="1" xr2:uid="{00000000-000D-0000-FFFF-FFFF00000000}"/>
  </bookViews>
  <sheets>
    <sheet name="MSURate" sheetId="5" r:id="rId1"/>
    <sheet name="MSUCostsPerHour" sheetId="1" r:id="rId2"/>
    <sheet name="_Mappings" sheetId="2" r:id="rId3"/>
    <sheet name="_NameSpaces" sheetId="3" r:id="rId4"/>
    <sheet name="_Setting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1" i="1" l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10" i="1"/>
  <c r="I338" i="2" l="1"/>
  <c r="I332" i="2"/>
  <c r="I328" i="2"/>
  <c r="I322" i="2"/>
  <c r="I318" i="2"/>
  <c r="I311" i="2"/>
  <c r="I306" i="2"/>
  <c r="I302" i="2"/>
  <c r="I295" i="2"/>
  <c r="I290" i="2"/>
  <c r="I286" i="2"/>
  <c r="I279" i="2"/>
  <c r="I274" i="2"/>
  <c r="I271" i="2"/>
  <c r="I268" i="2"/>
  <c r="I264" i="2"/>
  <c r="I263" i="2"/>
  <c r="I259" i="2"/>
  <c r="I255" i="2"/>
  <c r="I252" i="2"/>
  <c r="I248" i="2"/>
  <c r="I247" i="2"/>
  <c r="I243" i="2"/>
  <c r="I239" i="2"/>
  <c r="I236" i="2"/>
  <c r="I232" i="2"/>
  <c r="I231" i="2"/>
  <c r="I227" i="2"/>
  <c r="I223" i="2"/>
  <c r="I220" i="2"/>
  <c r="I216" i="2"/>
  <c r="I215" i="2"/>
  <c r="I211" i="2"/>
  <c r="I207" i="2"/>
  <c r="I204" i="2"/>
  <c r="I200" i="2"/>
  <c r="I199" i="2"/>
  <c r="I195" i="2"/>
  <c r="I191" i="2"/>
  <c r="I188" i="2"/>
  <c r="I184" i="2"/>
  <c r="I183" i="2"/>
  <c r="I179" i="2"/>
  <c r="I175" i="2"/>
  <c r="I172" i="2"/>
  <c r="I168" i="2"/>
  <c r="I167" i="2"/>
  <c r="I163" i="2"/>
  <c r="I159" i="2"/>
  <c r="I156" i="2"/>
  <c r="I152" i="2"/>
  <c r="I151" i="2"/>
  <c r="I147" i="2"/>
  <c r="I143" i="2"/>
  <c r="I140" i="2"/>
  <c r="I136" i="2"/>
  <c r="I135" i="2"/>
  <c r="I131" i="2"/>
  <c r="I126" i="2"/>
  <c r="I119" i="2"/>
  <c r="I114" i="2"/>
  <c r="I110" i="2"/>
  <c r="I103" i="2"/>
  <c r="I98" i="2"/>
  <c r="I94" i="2"/>
  <c r="I87" i="2"/>
  <c r="I82" i="2"/>
  <c r="I78" i="2"/>
  <c r="I71" i="2"/>
  <c r="I66" i="2"/>
  <c r="I62" i="2"/>
  <c r="I60" i="2"/>
  <c r="I55" i="2"/>
  <c r="I50" i="2"/>
  <c r="I46" i="2"/>
  <c r="I44" i="2"/>
  <c r="I39" i="2"/>
  <c r="I34" i="2"/>
  <c r="I30" i="2"/>
  <c r="I28" i="2"/>
  <c r="I23" i="2"/>
  <c r="I18" i="2"/>
  <c r="I14" i="2"/>
  <c r="I12" i="2"/>
  <c r="I7" i="2"/>
  <c r="I341" i="2"/>
  <c r="I340" i="2"/>
  <c r="AP14" i="1"/>
  <c r="AP15" i="1"/>
  <c r="AP16" i="1"/>
  <c r="AP22" i="1"/>
  <c r="AP23" i="1"/>
  <c r="AP24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J344" i="2"/>
  <c r="I344" i="2" s="1"/>
  <c r="J343" i="2"/>
  <c r="I343" i="2" s="1"/>
  <c r="J336" i="2"/>
  <c r="I336" i="2" s="1"/>
  <c r="J337" i="2"/>
  <c r="I337" i="2" s="1"/>
  <c r="J338" i="2"/>
  <c r="J339" i="2"/>
  <c r="I339" i="2" s="1"/>
  <c r="J340" i="2"/>
  <c r="J341" i="2"/>
  <c r="J342" i="2"/>
  <c r="I342" i="2" s="1"/>
  <c r="J335" i="2"/>
  <c r="I335" i="2" s="1"/>
  <c r="J327" i="2"/>
  <c r="I327" i="2" s="1"/>
  <c r="J328" i="2"/>
  <c r="J329" i="2"/>
  <c r="I329" i="2" s="1"/>
  <c r="J330" i="2"/>
  <c r="I330" i="2" s="1"/>
  <c r="J331" i="2"/>
  <c r="I331" i="2" s="1"/>
  <c r="J332" i="2"/>
  <c r="J333" i="2"/>
  <c r="I333" i="2" s="1"/>
  <c r="J334" i="2"/>
  <c r="I334" i="2" s="1"/>
  <c r="J326" i="2"/>
  <c r="I326" i="2" s="1"/>
  <c r="J273" i="2"/>
  <c r="I273" i="2" s="1"/>
  <c r="J274" i="2"/>
  <c r="J275" i="2"/>
  <c r="I275" i="2" s="1"/>
  <c r="J276" i="2"/>
  <c r="I276" i="2" s="1"/>
  <c r="J277" i="2"/>
  <c r="I277" i="2" s="1"/>
  <c r="J278" i="2"/>
  <c r="I278" i="2" s="1"/>
  <c r="J279" i="2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J287" i="2"/>
  <c r="I287" i="2" s="1"/>
  <c r="J288" i="2"/>
  <c r="I288" i="2" s="1"/>
  <c r="J289" i="2"/>
  <c r="I289" i="2" s="1"/>
  <c r="J290" i="2"/>
  <c r="J291" i="2"/>
  <c r="I291" i="2" s="1"/>
  <c r="J292" i="2"/>
  <c r="I292" i="2" s="1"/>
  <c r="J293" i="2"/>
  <c r="I293" i="2" s="1"/>
  <c r="J294" i="2"/>
  <c r="I294" i="2" s="1"/>
  <c r="J295" i="2"/>
  <c r="J296" i="2"/>
  <c r="I296" i="2" s="1"/>
  <c r="J297" i="2"/>
  <c r="I297" i="2" s="1"/>
  <c r="J298" i="2"/>
  <c r="I298" i="2" s="1"/>
  <c r="J299" i="2"/>
  <c r="I299" i="2" s="1"/>
  <c r="J300" i="2"/>
  <c r="I300" i="2" s="1"/>
  <c r="J301" i="2"/>
  <c r="I301" i="2" s="1"/>
  <c r="J302" i="2"/>
  <c r="J303" i="2"/>
  <c r="I303" i="2" s="1"/>
  <c r="J304" i="2"/>
  <c r="I304" i="2" s="1"/>
  <c r="J305" i="2"/>
  <c r="I305" i="2" s="1"/>
  <c r="J306" i="2"/>
  <c r="J307" i="2"/>
  <c r="I307" i="2" s="1"/>
  <c r="J308" i="2"/>
  <c r="I308" i="2" s="1"/>
  <c r="J309" i="2"/>
  <c r="I309" i="2" s="1"/>
  <c r="J310" i="2"/>
  <c r="I310" i="2" s="1"/>
  <c r="J311" i="2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J319" i="2"/>
  <c r="I319" i="2" s="1"/>
  <c r="J320" i="2"/>
  <c r="I320" i="2" s="1"/>
  <c r="J321" i="2"/>
  <c r="I321" i="2" s="1"/>
  <c r="J322" i="2"/>
  <c r="J323" i="2"/>
  <c r="I323" i="2" s="1"/>
  <c r="J324" i="2"/>
  <c r="I324" i="2" s="1"/>
  <c r="J325" i="2"/>
  <c r="I325" i="2" s="1"/>
  <c r="J272" i="2"/>
  <c r="I272" i="2" s="1"/>
  <c r="J129" i="2"/>
  <c r="I129" i="2" s="1"/>
  <c r="J130" i="2"/>
  <c r="I130" i="2" s="1"/>
  <c r="J131" i="2"/>
  <c r="J132" i="2"/>
  <c r="I132" i="2" s="1"/>
  <c r="J133" i="2"/>
  <c r="I133" i="2" s="1"/>
  <c r="J134" i="2"/>
  <c r="I134" i="2" s="1"/>
  <c r="J135" i="2"/>
  <c r="J136" i="2"/>
  <c r="J137" i="2"/>
  <c r="I137" i="2" s="1"/>
  <c r="J138" i="2"/>
  <c r="I138" i="2" s="1"/>
  <c r="J139" i="2"/>
  <c r="I139" i="2" s="1"/>
  <c r="J140" i="2"/>
  <c r="J141" i="2"/>
  <c r="I141" i="2" s="1"/>
  <c r="J142" i="2"/>
  <c r="I142" i="2" s="1"/>
  <c r="J143" i="2"/>
  <c r="J144" i="2"/>
  <c r="I144" i="2" s="1"/>
  <c r="J145" i="2"/>
  <c r="I145" i="2" s="1"/>
  <c r="J146" i="2"/>
  <c r="I146" i="2" s="1"/>
  <c r="J147" i="2"/>
  <c r="J148" i="2"/>
  <c r="I148" i="2" s="1"/>
  <c r="J149" i="2"/>
  <c r="I149" i="2" s="1"/>
  <c r="J150" i="2"/>
  <c r="I150" i="2" s="1"/>
  <c r="J151" i="2"/>
  <c r="J152" i="2"/>
  <c r="J153" i="2"/>
  <c r="I153" i="2" s="1"/>
  <c r="J154" i="2"/>
  <c r="I154" i="2" s="1"/>
  <c r="J155" i="2"/>
  <c r="I155" i="2" s="1"/>
  <c r="J156" i="2"/>
  <c r="J157" i="2"/>
  <c r="I157" i="2" s="1"/>
  <c r="J158" i="2"/>
  <c r="I158" i="2" s="1"/>
  <c r="J159" i="2"/>
  <c r="J160" i="2"/>
  <c r="I160" i="2" s="1"/>
  <c r="J161" i="2"/>
  <c r="I161" i="2" s="1"/>
  <c r="J162" i="2"/>
  <c r="I162" i="2" s="1"/>
  <c r="J163" i="2"/>
  <c r="J164" i="2"/>
  <c r="I164" i="2" s="1"/>
  <c r="J165" i="2"/>
  <c r="I165" i="2" s="1"/>
  <c r="J166" i="2"/>
  <c r="I166" i="2" s="1"/>
  <c r="J167" i="2"/>
  <c r="J168" i="2"/>
  <c r="J169" i="2"/>
  <c r="I169" i="2" s="1"/>
  <c r="J170" i="2"/>
  <c r="I170" i="2" s="1"/>
  <c r="J171" i="2"/>
  <c r="I171" i="2" s="1"/>
  <c r="J172" i="2"/>
  <c r="J173" i="2"/>
  <c r="I173" i="2" s="1"/>
  <c r="J174" i="2"/>
  <c r="I174" i="2" s="1"/>
  <c r="J175" i="2"/>
  <c r="J176" i="2"/>
  <c r="I176" i="2" s="1"/>
  <c r="J177" i="2"/>
  <c r="I177" i="2" s="1"/>
  <c r="J178" i="2"/>
  <c r="I178" i="2" s="1"/>
  <c r="J179" i="2"/>
  <c r="J180" i="2"/>
  <c r="I180" i="2" s="1"/>
  <c r="J181" i="2"/>
  <c r="I181" i="2" s="1"/>
  <c r="J182" i="2"/>
  <c r="I182" i="2" s="1"/>
  <c r="J183" i="2"/>
  <c r="J184" i="2"/>
  <c r="J185" i="2"/>
  <c r="I185" i="2" s="1"/>
  <c r="J186" i="2"/>
  <c r="I186" i="2" s="1"/>
  <c r="J187" i="2"/>
  <c r="I187" i="2" s="1"/>
  <c r="J188" i="2"/>
  <c r="J189" i="2"/>
  <c r="I189" i="2" s="1"/>
  <c r="J190" i="2"/>
  <c r="I190" i="2" s="1"/>
  <c r="J191" i="2"/>
  <c r="J192" i="2"/>
  <c r="I192" i="2" s="1"/>
  <c r="J193" i="2"/>
  <c r="I193" i="2" s="1"/>
  <c r="J194" i="2"/>
  <c r="I194" i="2" s="1"/>
  <c r="J195" i="2"/>
  <c r="J196" i="2"/>
  <c r="I196" i="2" s="1"/>
  <c r="J197" i="2"/>
  <c r="I197" i="2" s="1"/>
  <c r="J198" i="2"/>
  <c r="I198" i="2" s="1"/>
  <c r="J199" i="2"/>
  <c r="J200" i="2"/>
  <c r="J201" i="2"/>
  <c r="I201" i="2" s="1"/>
  <c r="J202" i="2"/>
  <c r="I202" i="2" s="1"/>
  <c r="J203" i="2"/>
  <c r="I203" i="2" s="1"/>
  <c r="J204" i="2"/>
  <c r="J205" i="2"/>
  <c r="I205" i="2" s="1"/>
  <c r="J206" i="2"/>
  <c r="I206" i="2" s="1"/>
  <c r="J207" i="2"/>
  <c r="J208" i="2"/>
  <c r="I208" i="2" s="1"/>
  <c r="J209" i="2"/>
  <c r="I209" i="2" s="1"/>
  <c r="J210" i="2"/>
  <c r="I210" i="2" s="1"/>
  <c r="J211" i="2"/>
  <c r="J212" i="2"/>
  <c r="I212" i="2" s="1"/>
  <c r="J213" i="2"/>
  <c r="I213" i="2" s="1"/>
  <c r="J214" i="2"/>
  <c r="I214" i="2" s="1"/>
  <c r="J215" i="2"/>
  <c r="J216" i="2"/>
  <c r="J217" i="2"/>
  <c r="I217" i="2" s="1"/>
  <c r="J218" i="2"/>
  <c r="I218" i="2" s="1"/>
  <c r="J219" i="2"/>
  <c r="I219" i="2" s="1"/>
  <c r="J220" i="2"/>
  <c r="J221" i="2"/>
  <c r="I221" i="2" s="1"/>
  <c r="J222" i="2"/>
  <c r="I222" i="2" s="1"/>
  <c r="J223" i="2"/>
  <c r="J224" i="2"/>
  <c r="I224" i="2" s="1"/>
  <c r="J225" i="2"/>
  <c r="I225" i="2" s="1"/>
  <c r="J226" i="2"/>
  <c r="I226" i="2" s="1"/>
  <c r="J227" i="2"/>
  <c r="J228" i="2"/>
  <c r="I228" i="2" s="1"/>
  <c r="J229" i="2"/>
  <c r="I229" i="2" s="1"/>
  <c r="J230" i="2"/>
  <c r="I230" i="2" s="1"/>
  <c r="J231" i="2"/>
  <c r="J232" i="2"/>
  <c r="J233" i="2"/>
  <c r="I233" i="2" s="1"/>
  <c r="J234" i="2"/>
  <c r="I234" i="2" s="1"/>
  <c r="J235" i="2"/>
  <c r="I235" i="2" s="1"/>
  <c r="J236" i="2"/>
  <c r="J237" i="2"/>
  <c r="I237" i="2" s="1"/>
  <c r="J238" i="2"/>
  <c r="I238" i="2" s="1"/>
  <c r="J239" i="2"/>
  <c r="J240" i="2"/>
  <c r="I240" i="2" s="1"/>
  <c r="J241" i="2"/>
  <c r="I241" i="2" s="1"/>
  <c r="J242" i="2"/>
  <c r="I242" i="2" s="1"/>
  <c r="J243" i="2"/>
  <c r="J244" i="2"/>
  <c r="I244" i="2" s="1"/>
  <c r="J245" i="2"/>
  <c r="I245" i="2" s="1"/>
  <c r="J246" i="2"/>
  <c r="I246" i="2" s="1"/>
  <c r="J247" i="2"/>
  <c r="J248" i="2"/>
  <c r="J249" i="2"/>
  <c r="I249" i="2" s="1"/>
  <c r="J250" i="2"/>
  <c r="I250" i="2" s="1"/>
  <c r="J251" i="2"/>
  <c r="I251" i="2" s="1"/>
  <c r="J252" i="2"/>
  <c r="J253" i="2"/>
  <c r="I253" i="2" s="1"/>
  <c r="J254" i="2"/>
  <c r="I254" i="2" s="1"/>
  <c r="J255" i="2"/>
  <c r="J256" i="2"/>
  <c r="I256" i="2" s="1"/>
  <c r="J257" i="2"/>
  <c r="I257" i="2" s="1"/>
  <c r="J258" i="2"/>
  <c r="I258" i="2" s="1"/>
  <c r="J259" i="2"/>
  <c r="J260" i="2"/>
  <c r="I260" i="2" s="1"/>
  <c r="J261" i="2"/>
  <c r="I261" i="2" s="1"/>
  <c r="J262" i="2"/>
  <c r="I262" i="2" s="1"/>
  <c r="J263" i="2"/>
  <c r="J264" i="2"/>
  <c r="J265" i="2"/>
  <c r="I265" i="2" s="1"/>
  <c r="J266" i="2"/>
  <c r="I266" i="2" s="1"/>
  <c r="J267" i="2"/>
  <c r="I267" i="2" s="1"/>
  <c r="J268" i="2"/>
  <c r="J269" i="2"/>
  <c r="I269" i="2" s="1"/>
  <c r="J270" i="2"/>
  <c r="I270" i="2" s="1"/>
  <c r="J271" i="2"/>
  <c r="J128" i="2"/>
  <c r="I128" i="2" s="1"/>
  <c r="J3" i="2"/>
  <c r="I3" i="2" s="1"/>
  <c r="J4" i="2"/>
  <c r="I4" i="2" s="1"/>
  <c r="J5" i="2"/>
  <c r="I5" i="2" s="1"/>
  <c r="J6" i="2"/>
  <c r="I6" i="2" s="1"/>
  <c r="J7" i="2"/>
  <c r="J8" i="2"/>
  <c r="I8" i="2" s="1"/>
  <c r="J9" i="2"/>
  <c r="I9" i="2" s="1"/>
  <c r="J10" i="2"/>
  <c r="I10" i="2" s="1"/>
  <c r="J11" i="2"/>
  <c r="I11" i="2" s="1"/>
  <c r="J12" i="2"/>
  <c r="J13" i="2"/>
  <c r="I13" i="2" s="1"/>
  <c r="J14" i="2"/>
  <c r="J15" i="2"/>
  <c r="I15" i="2" s="1"/>
  <c r="J16" i="2"/>
  <c r="I16" i="2" s="1"/>
  <c r="J17" i="2"/>
  <c r="I17" i="2" s="1"/>
  <c r="J18" i="2"/>
  <c r="J19" i="2"/>
  <c r="I19" i="2" s="1"/>
  <c r="J20" i="2"/>
  <c r="I20" i="2" s="1"/>
  <c r="J21" i="2"/>
  <c r="I21" i="2" s="1"/>
  <c r="J22" i="2"/>
  <c r="I22" i="2" s="1"/>
  <c r="J23" i="2"/>
  <c r="J24" i="2"/>
  <c r="I24" i="2" s="1"/>
  <c r="J25" i="2"/>
  <c r="I25" i="2" s="1"/>
  <c r="J26" i="2"/>
  <c r="I26" i="2" s="1"/>
  <c r="J27" i="2"/>
  <c r="I27" i="2" s="1"/>
  <c r="J28" i="2"/>
  <c r="J29" i="2"/>
  <c r="I29" i="2" s="1"/>
  <c r="J30" i="2"/>
  <c r="J31" i="2"/>
  <c r="I31" i="2" s="1"/>
  <c r="J32" i="2"/>
  <c r="I32" i="2" s="1"/>
  <c r="J33" i="2"/>
  <c r="I33" i="2" s="1"/>
  <c r="J34" i="2"/>
  <c r="J35" i="2"/>
  <c r="I35" i="2" s="1"/>
  <c r="J36" i="2"/>
  <c r="I36" i="2" s="1"/>
  <c r="J37" i="2"/>
  <c r="I37" i="2" s="1"/>
  <c r="J38" i="2"/>
  <c r="I38" i="2" s="1"/>
  <c r="J39" i="2"/>
  <c r="J40" i="2"/>
  <c r="I40" i="2" s="1"/>
  <c r="J41" i="2"/>
  <c r="I41" i="2" s="1"/>
  <c r="J42" i="2"/>
  <c r="I42" i="2" s="1"/>
  <c r="J43" i="2"/>
  <c r="I43" i="2" s="1"/>
  <c r="J44" i="2"/>
  <c r="J45" i="2"/>
  <c r="I45" i="2" s="1"/>
  <c r="J46" i="2"/>
  <c r="J47" i="2"/>
  <c r="I47" i="2" s="1"/>
  <c r="J48" i="2"/>
  <c r="I48" i="2" s="1"/>
  <c r="J49" i="2"/>
  <c r="I49" i="2" s="1"/>
  <c r="J50" i="2"/>
  <c r="J51" i="2"/>
  <c r="I51" i="2" s="1"/>
  <c r="J52" i="2"/>
  <c r="I52" i="2" s="1"/>
  <c r="J53" i="2"/>
  <c r="I53" i="2" s="1"/>
  <c r="J54" i="2"/>
  <c r="I54" i="2" s="1"/>
  <c r="J55" i="2"/>
  <c r="J56" i="2"/>
  <c r="I56" i="2" s="1"/>
  <c r="J57" i="2"/>
  <c r="I57" i="2" s="1"/>
  <c r="J58" i="2"/>
  <c r="I58" i="2" s="1"/>
  <c r="J59" i="2"/>
  <c r="I59" i="2" s="1"/>
  <c r="J60" i="2"/>
  <c r="J61" i="2"/>
  <c r="I61" i="2" s="1"/>
  <c r="J62" i="2"/>
  <c r="J63" i="2"/>
  <c r="I63" i="2" s="1"/>
  <c r="J64" i="2"/>
  <c r="I64" i="2" s="1"/>
  <c r="J65" i="2"/>
  <c r="I65" i="2" s="1"/>
  <c r="J66" i="2"/>
  <c r="J67" i="2"/>
  <c r="I67" i="2" s="1"/>
  <c r="J68" i="2"/>
  <c r="I68" i="2" s="1"/>
  <c r="J69" i="2"/>
  <c r="I69" i="2" s="1"/>
  <c r="J70" i="2"/>
  <c r="I70" i="2" s="1"/>
  <c r="J71" i="2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J79" i="2"/>
  <c r="I79" i="2" s="1"/>
  <c r="J80" i="2"/>
  <c r="I80" i="2" s="1"/>
  <c r="J81" i="2"/>
  <c r="I81" i="2" s="1"/>
  <c r="J82" i="2"/>
  <c r="J83" i="2"/>
  <c r="I83" i="2" s="1"/>
  <c r="J84" i="2"/>
  <c r="I84" i="2" s="1"/>
  <c r="J85" i="2"/>
  <c r="I85" i="2" s="1"/>
  <c r="J86" i="2"/>
  <c r="I86" i="2" s="1"/>
  <c r="J87" i="2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J95" i="2"/>
  <c r="I95" i="2" s="1"/>
  <c r="J96" i="2"/>
  <c r="I96" i="2" s="1"/>
  <c r="J97" i="2"/>
  <c r="I97" i="2" s="1"/>
  <c r="J98" i="2"/>
  <c r="J99" i="2"/>
  <c r="I99" i="2" s="1"/>
  <c r="J100" i="2"/>
  <c r="I100" i="2" s="1"/>
  <c r="J101" i="2"/>
  <c r="I101" i="2" s="1"/>
  <c r="J102" i="2"/>
  <c r="I102" i="2" s="1"/>
  <c r="J103" i="2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J111" i="2"/>
  <c r="I111" i="2" s="1"/>
  <c r="J112" i="2"/>
  <c r="I112" i="2" s="1"/>
  <c r="J113" i="2"/>
  <c r="I113" i="2" s="1"/>
  <c r="J114" i="2"/>
  <c r="J115" i="2"/>
  <c r="I115" i="2" s="1"/>
  <c r="J116" i="2"/>
  <c r="I116" i="2" s="1"/>
  <c r="J117" i="2"/>
  <c r="I117" i="2" s="1"/>
  <c r="J118" i="2"/>
  <c r="I118" i="2" s="1"/>
  <c r="J119" i="2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J127" i="2"/>
  <c r="I127" i="2" s="1"/>
  <c r="J2" i="2"/>
  <c r="I2" i="2" s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10" i="1"/>
  <c r="AL11" i="1" l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10" i="1"/>
  <c r="Y1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B39" i="2"/>
  <c r="B43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0" i="2"/>
  <c r="B41" i="2"/>
  <c r="B42" i="2"/>
  <c r="B8" i="2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10" i="1"/>
  <c r="F27" i="2" l="1"/>
  <c r="F19" i="2"/>
  <c r="F35" i="2"/>
  <c r="F11" i="2"/>
  <c r="F14" i="2"/>
  <c r="F43" i="2"/>
  <c r="F26" i="2"/>
  <c r="F39" i="2"/>
  <c r="F10" i="2"/>
  <c r="F31" i="2"/>
  <c r="F23" i="2"/>
  <c r="F15" i="2"/>
  <c r="F22" i="2"/>
  <c r="F42" i="2"/>
  <c r="F38" i="2"/>
  <c r="F34" i="2"/>
  <c r="F30" i="2"/>
  <c r="F18" i="2"/>
  <c r="F28" i="2"/>
  <c r="F36" i="2"/>
  <c r="F8" i="2"/>
  <c r="F24" i="2"/>
  <c r="F16" i="2"/>
  <c r="F12" i="2"/>
  <c r="F20" i="2"/>
  <c r="F32" i="2"/>
  <c r="F40" i="2"/>
  <c r="F9" i="2"/>
  <c r="F13" i="2"/>
  <c r="F17" i="2"/>
  <c r="F21" i="2"/>
  <c r="F25" i="2"/>
  <c r="F29" i="2"/>
  <c r="F33" i="2"/>
  <c r="F37" i="2"/>
  <c r="F41" i="2"/>
  <c r="B31" i="3" l="1"/>
  <c r="C11" i="5"/>
  <c r="C12" i="5"/>
  <c r="C13" i="5"/>
  <c r="C14" i="5"/>
  <c r="C15" i="5"/>
  <c r="C10" i="5"/>
  <c r="E29" i="2" l="1"/>
  <c r="E24" i="2"/>
  <c r="E27" i="2"/>
  <c r="E31" i="2"/>
  <c r="E26" i="2"/>
  <c r="E30" i="2"/>
  <c r="E23" i="2"/>
  <c r="E28" i="2"/>
  <c r="E25" i="2"/>
  <c r="E19" i="2"/>
  <c r="E10" i="2"/>
  <c r="E8" i="2"/>
  <c r="E17" i="2"/>
  <c r="E16" i="2"/>
  <c r="E9" i="2"/>
  <c r="E18" i="2"/>
  <c r="E11" i="2"/>
  <c r="E15" i="2"/>
  <c r="D10" i="2"/>
  <c r="C10" i="2" s="1"/>
  <c r="AP12" i="1" s="1"/>
  <c r="D26" i="2"/>
  <c r="D12" i="2"/>
  <c r="D24" i="2"/>
  <c r="D8" i="2"/>
  <c r="D37" i="2"/>
  <c r="D21" i="2"/>
  <c r="D34" i="2"/>
  <c r="D18" i="2"/>
  <c r="D28" i="2"/>
  <c r="D40" i="2"/>
  <c r="D41" i="2"/>
  <c r="D29" i="2"/>
  <c r="D13" i="2"/>
  <c r="D14" i="2"/>
  <c r="D11" i="2"/>
  <c r="D19" i="2"/>
  <c r="D27" i="2"/>
  <c r="D35" i="2"/>
  <c r="D43" i="2"/>
  <c r="D22" i="2"/>
  <c r="D20" i="2"/>
  <c r="D32" i="2"/>
  <c r="D25" i="2"/>
  <c r="D16" i="2"/>
  <c r="D9" i="2"/>
  <c r="D30" i="2"/>
  <c r="D15" i="2"/>
  <c r="D33" i="2"/>
  <c r="D31" i="2"/>
  <c r="D42" i="2"/>
  <c r="D36" i="2"/>
  <c r="D17" i="2"/>
  <c r="D23" i="2"/>
  <c r="D38" i="2"/>
  <c r="D39" i="2"/>
  <c r="E13" i="2"/>
  <c r="E20" i="2"/>
  <c r="E41" i="2"/>
  <c r="E12" i="2"/>
  <c r="E32" i="2"/>
  <c r="E39" i="2"/>
  <c r="E35" i="2"/>
  <c r="E21" i="2"/>
  <c r="E36" i="2"/>
  <c r="E22" i="2"/>
  <c r="E42" i="2"/>
  <c r="E43" i="2"/>
  <c r="E38" i="2"/>
  <c r="E34" i="2"/>
  <c r="E33" i="2"/>
  <c r="E37" i="2"/>
  <c r="E14" i="2"/>
  <c r="E40" i="2"/>
  <c r="C9" i="2" l="1"/>
  <c r="AP11" i="1" s="1"/>
  <c r="C26" i="2"/>
  <c r="AP28" i="1" s="1"/>
  <c r="C18" i="2"/>
  <c r="AP20" i="1" s="1"/>
  <c r="C16" i="2"/>
  <c r="AP18" i="1" s="1"/>
  <c r="C19" i="2"/>
  <c r="AP21" i="1" s="1"/>
  <c r="C30" i="2"/>
  <c r="AP32" i="1" s="1"/>
  <c r="C15" i="2"/>
  <c r="AP17" i="1" s="1"/>
  <c r="C24" i="2"/>
  <c r="AP26" i="1" s="1"/>
  <c r="C11" i="2"/>
  <c r="AP13" i="1" s="1"/>
  <c r="C29" i="2"/>
  <c r="AP31" i="1" s="1"/>
  <c r="C23" i="2"/>
  <c r="AP25" i="1" s="1"/>
  <c r="C25" i="2"/>
  <c r="AP27" i="1" s="1"/>
  <c r="C17" i="2"/>
  <c r="AP19" i="1" s="1"/>
  <c r="C31" i="2"/>
  <c r="AP33" i="1" s="1"/>
  <c r="C28" i="2"/>
  <c r="AP30" i="1" s="1"/>
  <c r="C27" i="2"/>
  <c r="AP29" i="1" s="1"/>
  <c r="C8" i="2"/>
  <c r="AP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Falk Brauer</author>
    <author>TC</author>
  </authors>
  <commentList>
    <comment ref="G9" authorId="0" shapeId="0" xr:uid="{4E8FA850-97B7-4ED0-A60D-A4A9F16B428D}">
      <text>
        <r>
          <rPr>
            <b/>
            <sz val="9"/>
            <color indexed="81"/>
            <rFont val="Tahoma"/>
            <charset val="1"/>
          </rPr>
          <t>Falk Brauer:</t>
        </r>
        <r>
          <rPr>
            <sz val="9"/>
            <color indexed="81"/>
            <rFont val="Tahoma"/>
            <charset val="1"/>
          </rPr>
          <t xml:space="preserve">
A and B Rate are swapped for IPC as per their wish to have B as default</t>
        </r>
      </text>
    </comment>
    <comment ref="M9" authorId="1" shapeId="0" xr:uid="{BD34BAB6-63D6-4FB0-8713-A10FC338DB4C}">
      <text>
        <r>
          <rPr>
            <b/>
            <sz val="9"/>
            <color indexed="81"/>
            <rFont val="Tahoma"/>
            <family val="2"/>
          </rPr>
          <t xml:space="preserve">Yu Yu San:
 Can input manual in CPQ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4DA6C755-F9A1-448D-AE92-5B3D4804C0E5}">
      <text>
        <r>
          <rPr>
            <b/>
            <sz val="9"/>
            <color indexed="81"/>
            <rFont val="Tahoma"/>
            <family val="2"/>
          </rPr>
          <t>Yu Yu San:Can input manual in CPQ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23D00E2F-7941-45B8-AF02-160817C404FE}">
      <text>
        <r>
          <rPr>
            <b/>
            <sz val="9"/>
            <color indexed="81"/>
            <rFont val="Tahoma"/>
            <charset val="1"/>
          </rPr>
          <t>Falk Brauer:</t>
        </r>
        <r>
          <rPr>
            <sz val="9"/>
            <color indexed="81"/>
            <rFont val="Tahoma"/>
            <charset val="1"/>
          </rPr>
          <t xml:space="preserve">
net new machines, need to be created first
</t>
        </r>
      </text>
    </comment>
    <comment ref="F40" authorId="0" shapeId="0" xr:uid="{FF8D626C-AFFF-4382-83EE-ED7B45177B0A}">
      <text>
        <r>
          <rPr>
            <b/>
            <sz val="9"/>
            <color indexed="81"/>
            <rFont val="Tahoma"/>
            <charset val="1"/>
          </rPr>
          <t>Falk Brauer:</t>
        </r>
        <r>
          <rPr>
            <sz val="9"/>
            <color indexed="81"/>
            <rFont val="Tahoma"/>
            <charset val="1"/>
          </rPr>
          <t xml:space="preserve">
no B Rate was available, replaced with A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Falk Brauer</author>
  </authors>
  <commentList>
    <comment ref="C13" authorId="0" shapeId="0" xr:uid="{F86A5CD4-A304-45EF-AAB3-D92A619A3021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Mapped Manually
</t>
        </r>
      </text>
    </comment>
    <comment ref="C20" authorId="0" shapeId="0" xr:uid="{3EDC15D3-BE1D-428C-BAA5-9D21D06DD0F3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new machines</t>
        </r>
      </text>
    </comment>
    <comment ref="C32" authorId="0" shapeId="0" xr:uid="{21A9F3E4-A833-415E-934E-79863A4DC999}">
      <text>
        <r>
          <rPr>
            <b/>
            <sz val="9"/>
            <color indexed="81"/>
            <rFont val="Tahoma"/>
            <family val="2"/>
          </rPr>
          <t>Falk Brauer:</t>
        </r>
        <r>
          <rPr>
            <sz val="9"/>
            <color indexed="81"/>
            <rFont val="Tahoma"/>
            <family val="2"/>
          </rPr>
          <t xml:space="preserve">
Mapped Manually</t>
        </r>
      </text>
    </comment>
  </commentList>
</comments>
</file>

<file path=xl/sharedStrings.xml><?xml version="1.0" encoding="utf-8"?>
<sst xmlns="http://schemas.openxmlformats.org/spreadsheetml/2006/main" count="969" uniqueCount="570">
  <si>
    <t>For</t>
  </si>
  <si>
    <t>Name</t>
  </si>
  <si>
    <t>URI</t>
  </si>
  <si>
    <t>Machine</t>
  </si>
  <si>
    <t>Machine Description</t>
  </si>
  <si>
    <t>Process Type</t>
  </si>
  <si>
    <t>MSU RATE A
 [US$/hr]</t>
  </si>
  <si>
    <t>MSU RATE B
 [US$/hr]</t>
  </si>
  <si>
    <t>MSU RATE C
 [US$/hr]</t>
  </si>
  <si>
    <t>MSU RATE D
 [US$/hr]</t>
  </si>
  <si>
    <t>MSU RATE E 
[US$/hr]</t>
  </si>
  <si>
    <t>MSU RATE Z
[US$ / hr]</t>
  </si>
  <si>
    <t>Plant</t>
  </si>
  <si>
    <t>URI_GENERATE_PRIMARY</t>
  </si>
  <si>
    <t>-</t>
  </si>
  <si>
    <t>xsd:string</t>
  </si>
  <si>
    <t>x</t>
  </si>
  <si>
    <t>Alias</t>
  </si>
  <si>
    <t>Namespace</t>
  </si>
  <si>
    <t>ssc</t>
  </si>
  <si>
    <t>http://www.inmindcomputing.com/ssc/submodel.owl#</t>
  </si>
  <si>
    <t>xpath-fn</t>
  </si>
  <si>
    <t>http://www.w3.org/2005/xpath-functions#</t>
  </si>
  <si>
    <t>owl2xml</t>
  </si>
  <si>
    <t>http://www.w3.org/2006/12/owl2-xml#</t>
  </si>
  <si>
    <t>swrlb</t>
  </si>
  <si>
    <t>http://www.w3.org/2003/11/swrlb#</t>
  </si>
  <si>
    <t>wi</t>
  </si>
  <si>
    <t>http://www.inmindcomputing.com/application/workItem-implementation.owl#</t>
  </si>
  <si>
    <t>as</t>
  </si>
  <si>
    <t>http://www.inmindcomputing.com/application/application-schema.owl#</t>
  </si>
  <si>
    <t>rdf</t>
  </si>
  <si>
    <t>http://www.w3.org/1999/02/22-rdf-syntax-ns#</t>
  </si>
  <si>
    <t>uii</t>
  </si>
  <si>
    <t>http://www.inmindcomputing.com/application/ui/ui-settings-implementation.owl#</t>
  </si>
  <si>
    <t>afn</t>
  </si>
  <si>
    <t>http://jena.hpl.hp.com/ARQ/function#</t>
  </si>
  <si>
    <t>pci</t>
  </si>
  <si>
    <t>http://www.inmindcomputing.com/application/products/products-implementation.owl#</t>
  </si>
  <si>
    <t>upi</t>
  </si>
  <si>
    <t>http://www.inmindcomputing.com/application/ui/ui-settings-product-implementation.owl#</t>
  </si>
  <si>
    <t>pcsm</t>
  </si>
  <si>
    <t>http://www.inmindcomputing.com/application/products/products-schema-metalstamping.owl#</t>
  </si>
  <si>
    <t>sec</t>
  </si>
  <si>
    <t>http://www.inmindcomputing.com/security/security-implementation.owl#</t>
  </si>
  <si>
    <t>xsd</t>
  </si>
  <si>
    <t>http://www.w3.org/2001/XMLSchema#</t>
  </si>
  <si>
    <t>rs</t>
  </si>
  <si>
    <t>http://www.inmindcomputing.com/application/report-schema.owl#</t>
  </si>
  <si>
    <t>pcsmrb</t>
  </si>
  <si>
    <t>http://www.inmindcomputing.com/application/products/products-schema-mrb.owl#</t>
  </si>
  <si>
    <t>pcst</t>
  </si>
  <si>
    <t>http://www.inmindcomputing.com/application/products/products-schema-tooling.owl#</t>
  </si>
  <si>
    <t>products-schema-knowledgebase</t>
  </si>
  <si>
    <t>http://www.inmindcomputing.com/application/products/products-schema-knowledgebase.owl#</t>
  </si>
  <si>
    <t>http://www.inmindcomputing.com/application/products/products-schema-process.owl#</t>
  </si>
  <si>
    <t>pcs</t>
  </si>
  <si>
    <t>http://www.inmindcomputing.com/application/products/products-schema.owl#</t>
  </si>
  <si>
    <t>ps</t>
  </si>
  <si>
    <t>http://www.inmindcomputing.com/platform/platform-schema.owl#</t>
  </si>
  <si>
    <t>ase</t>
  </si>
  <si>
    <t>http://www.inmindcomputing.com/application/application-schema-ext.owl#</t>
  </si>
  <si>
    <t>owl</t>
  </si>
  <si>
    <t>http://www.w3.org/2002/07/owl#</t>
  </si>
  <si>
    <t>uis</t>
  </si>
  <si>
    <t>http://www.inmindcomputing.com/application/ui/ui-settings-schema.owl#</t>
  </si>
  <si>
    <t>swrl</t>
  </si>
  <si>
    <t>http://www.w3.org/2003/11/swrl#</t>
  </si>
  <si>
    <t>ai</t>
  </si>
  <si>
    <t>http://www.inmindcomputing.com/application/application-implementation.owl#</t>
  </si>
  <si>
    <t>psa</t>
  </si>
  <si>
    <t>http://www.inmindcomputing.com/application/products/products-schema-assembly.owl#</t>
  </si>
  <si>
    <t>rdfs</t>
  </si>
  <si>
    <t>http://www.w3.org/2000/01/rdf-schema#</t>
  </si>
  <si>
    <t>Setting</t>
  </si>
  <si>
    <t>Value</t>
  </si>
  <si>
    <t>NamespaceForPK</t>
  </si>
  <si>
    <t>MetadataStartRow</t>
  </si>
  <si>
    <t>MetadataEndRow</t>
  </si>
  <si>
    <t>KeyHandlingRow</t>
  </si>
  <si>
    <t>ObjectTypeRow</t>
  </si>
  <si>
    <t>DataTypeRow</t>
  </si>
  <si>
    <t>AttributeRow</t>
  </si>
  <si>
    <t>HeaderRow</t>
  </si>
  <si>
    <t>DataStartRow</t>
  </si>
  <si>
    <t>pcs-kb</t>
  </si>
  <si>
    <t>pcs-kb:processMSUCostPerHr</t>
  </si>
  <si>
    <t>InverseAttributeRow</t>
  </si>
  <si>
    <t>DatabaseStatusRow</t>
  </si>
  <si>
    <t>DatabaseGA</t>
  </si>
  <si>
    <t>ASSERTED</t>
  </si>
  <si>
    <t>pcs-kb:MSUCostPerHr$A</t>
  </si>
  <si>
    <t>pcs-kb:MSUCostPerHr$B</t>
  </si>
  <si>
    <t>pcs-kb:MSUCostPerHr$C</t>
  </si>
  <si>
    <t>pcs-kb:MSUCostPerHr$D</t>
  </si>
  <si>
    <t>pcs-kb:MSUCostPerHr$E</t>
  </si>
  <si>
    <t>pcs-kb:MSUCostPerHr$Z</t>
  </si>
  <si>
    <t>StampingStation</t>
  </si>
  <si>
    <t>ProcessStation</t>
  </si>
  <si>
    <t>SoftToolStation</t>
  </si>
  <si>
    <t>ColdForgingStation</t>
  </si>
  <si>
    <t>PlasticMoldStation</t>
  </si>
  <si>
    <t>DieCastingStation</t>
  </si>
  <si>
    <t>&amp;pci;WS_AP21601</t>
  </si>
  <si>
    <t>&amp;pci;WS_A200_IMS</t>
  </si>
  <si>
    <t>&amp;pci;WS_HY02001</t>
  </si>
  <si>
    <t>&amp;pci;WS_A400TM1</t>
  </si>
  <si>
    <t>&amp;pci;WS_KR31501</t>
  </si>
  <si>
    <t>&amp;pci;WS_HS50_IMS</t>
  </si>
  <si>
    <t>&amp;pci;WS_M40/45_IMS</t>
  </si>
  <si>
    <t>&amp;pci;WS_AR30801</t>
  </si>
  <si>
    <t>&amp;pci;WS_Toxing_ISZ</t>
  </si>
  <si>
    <t>&amp;pci;WS_KR32001</t>
  </si>
  <si>
    <t>&amp;pci;WS_A300_IMS</t>
  </si>
  <si>
    <t>&amp;pci;WS_YamadaDobby-80T</t>
  </si>
  <si>
    <t>&amp;pci;WS_A500_IMS</t>
  </si>
  <si>
    <t>&amp;pci;WS_A600TM2</t>
  </si>
  <si>
    <t>&amp;pci;WS_A600_IMS</t>
  </si>
  <si>
    <t>&amp;pci;WS_M80_IMS</t>
  </si>
  <si>
    <t>&amp;pci;WS_AP23001</t>
  </si>
  <si>
    <t>&amp;pci;WS_M60_IMS</t>
  </si>
  <si>
    <t>&amp;pci;WS_A100-A110_IMS</t>
  </si>
  <si>
    <t>&amp;pci;WS_M150_IMS</t>
  </si>
  <si>
    <t>&amp;pci;WS_HS30_IMS</t>
  </si>
  <si>
    <t>&amp;pci;WS_YamadaDobby-45T</t>
  </si>
  <si>
    <t>&amp;pci;WS_M400_IMS</t>
  </si>
  <si>
    <t>&amp;pci;WS_HS45_IMS</t>
  </si>
  <si>
    <t>&amp;pci;WS_A110wPF_IMS</t>
  </si>
  <si>
    <t>&amp;pci;WS_M110_IMS</t>
  </si>
  <si>
    <t>&amp;pci;WS_M200_IMS</t>
  </si>
  <si>
    <t>&amp;pci;WS_AP22001</t>
  </si>
  <si>
    <t>&amp;pci;WS_M300_IMS</t>
  </si>
  <si>
    <t>&amp;pci;WS_Bruderer-80T</t>
  </si>
  <si>
    <t>&amp;pci;WS_M600_IMS</t>
  </si>
  <si>
    <t>&amp;pci;WS_A400_IMS</t>
  </si>
  <si>
    <t>&amp;pci;WS_A80_IMS</t>
  </si>
  <si>
    <t>&amp;pci;WS_KM10451</t>
  </si>
  <si>
    <t>&amp;pci;WS_A150-160_IMS</t>
  </si>
  <si>
    <t>&amp;pci;WS_A250_IMS</t>
  </si>
  <si>
    <t>&amp;pci;WS_AP21102</t>
  </si>
  <si>
    <t>&amp;pci;WS_KP11101</t>
  </si>
  <si>
    <t>&amp;pci;WS_A60_IMS</t>
  </si>
  <si>
    <t>&amp;pci;WS_M45T</t>
  </si>
  <si>
    <t>&amp;pci;WS_A84M045</t>
  </si>
  <si>
    <t>&amp;pci;WS_C75400T</t>
  </si>
  <si>
    <t>&amp;pci;WS_A200T2</t>
  </si>
  <si>
    <t>&amp;pci;WS_M200T</t>
  </si>
  <si>
    <t>&amp;pci;WS_P60T_ISZ</t>
  </si>
  <si>
    <t>&amp;pci;WS_P300T_ISZ</t>
  </si>
  <si>
    <t>&amp;pci;WS_C75300T</t>
  </si>
  <si>
    <t>&amp;pci;WS_A84P801</t>
  </si>
  <si>
    <t>&amp;pci;WS_A84P1606</t>
  </si>
  <si>
    <t>&amp;pci;WS_A400T</t>
  </si>
  <si>
    <t>&amp;pci;WS_A160T</t>
  </si>
  <si>
    <t>&amp;pci;WS_M300T_ISZ</t>
  </si>
  <si>
    <t>&amp;pci;WS_M150T_ISZ</t>
  </si>
  <si>
    <t>&amp;pci;WS_P300T_Patic_ISZ</t>
  </si>
  <si>
    <t>&amp;pci;WS_M300T</t>
  </si>
  <si>
    <t>&amp;pci;WS_A84P3009</t>
  </si>
  <si>
    <t>&amp;pci;WS_A84P40010</t>
  </si>
  <si>
    <t>&amp;pci;WS_P40T_Highspeed_ISZ</t>
  </si>
  <si>
    <t>&amp;pci;WS_P125T_IngYu_ISZ</t>
  </si>
  <si>
    <t>&amp;pci;WS_S110T</t>
  </si>
  <si>
    <t>&amp;pci;WS_A75300T</t>
  </si>
  <si>
    <t>&amp;pci;WS_M400T</t>
  </si>
  <si>
    <t>&amp;pci;WS_M250T_RobotArms_ISZ</t>
  </si>
  <si>
    <t>&amp;pci;WS_A84HS30</t>
  </si>
  <si>
    <t>&amp;pci;WS_M150T</t>
  </si>
  <si>
    <t>&amp;pci;WS_A75060T</t>
  </si>
  <si>
    <t>&amp;pci;WS_A84M150</t>
  </si>
  <si>
    <t>&amp;pci;WS_P600T_Seyi_ISZ</t>
  </si>
  <si>
    <t>&amp;pci;WS_A200T1</t>
  </si>
  <si>
    <t>&amp;pci;WS_A110T</t>
  </si>
  <si>
    <t>&amp;pci;WS_A500T</t>
  </si>
  <si>
    <t>&amp;pci;WS_M60T_ISZ</t>
  </si>
  <si>
    <t>&amp;pci;WS_A250T</t>
  </si>
  <si>
    <t>&amp;pci;WS_A84HS45</t>
  </si>
  <si>
    <t>&amp;pci;WS_P250T_ISZ</t>
  </si>
  <si>
    <t>&amp;pci;WS_A84P150</t>
  </si>
  <si>
    <t>&amp;pci;WS_A84P2007</t>
  </si>
  <si>
    <t>&amp;pci;WS_P160T_ISZ</t>
  </si>
  <si>
    <t>&amp;pci;WS_M250T</t>
  </si>
  <si>
    <t>&amp;pci;WS_A200T</t>
  </si>
  <si>
    <t>&amp;pci;WS_P200T_ISZ</t>
  </si>
  <si>
    <t>&amp;pci;WS_S60T</t>
  </si>
  <si>
    <t>&amp;pci;WS_A60T</t>
  </si>
  <si>
    <t>&amp;pci;WS_A84M120</t>
  </si>
  <si>
    <t>&amp;pci;WS_M250T_ISZ</t>
  </si>
  <si>
    <t>&amp;pci;WS_A84P2508</t>
  </si>
  <si>
    <t>&amp;pci;WS_M60T</t>
  </si>
  <si>
    <t>&amp;pci;WS_P200T_Komatsu_ISZ</t>
  </si>
  <si>
    <t>&amp;pci;WS_A84P601</t>
  </si>
  <si>
    <t>&amp;pci;WS_M160T</t>
  </si>
  <si>
    <t>&amp;pci;WS_A84P1103</t>
  </si>
  <si>
    <t>&amp;pci;WS_A75200T</t>
  </si>
  <si>
    <t>&amp;pci;WS_M110T_ISZ</t>
  </si>
  <si>
    <t>&amp;pci;WS_P250T_Seyi_ISZ</t>
  </si>
  <si>
    <t>&amp;pci;WS_A75035T</t>
  </si>
  <si>
    <t>&amp;pci;WS_P60T_Highspeed_ISZ</t>
  </si>
  <si>
    <t>&amp;pci;WS_A84M200</t>
  </si>
  <si>
    <t>&amp;pci;WS_A75160T</t>
  </si>
  <si>
    <t>&amp;pci;WS_M110T</t>
  </si>
  <si>
    <t>&amp;pci;WS_A300T</t>
  </si>
  <si>
    <t>&amp;pci;WS_M80T_ISZ</t>
  </si>
  <si>
    <t>&amp;pci;WS_M80T</t>
  </si>
  <si>
    <t>&amp;pci;WS_A75110T</t>
  </si>
  <si>
    <t>&amp;pci;WS_A300T_HITL</t>
  </si>
  <si>
    <t>&amp;pci;WS_A84HS40</t>
  </si>
  <si>
    <t>&amp;pci;WS_A80T</t>
  </si>
  <si>
    <t>&amp;pci;WS_P110T_Umax_ISZ</t>
  </si>
  <si>
    <t>&amp;pci;WS_M200T_ISZ</t>
  </si>
  <si>
    <t>&amp;pci;WS_P400T_ISZ</t>
  </si>
  <si>
    <t>&amp;pci;WS_P110T_ISZ</t>
  </si>
  <si>
    <t>&amp;pci;WS_A45T</t>
  </si>
  <si>
    <t>&amp;pci;WS_M75110T</t>
  </si>
  <si>
    <t>&amp;pci;WS_M75160T</t>
  </si>
  <si>
    <t>&amp;pci;WS_M75300T</t>
  </si>
  <si>
    <t>&amp;pci;WS_A75400T</t>
  </si>
  <si>
    <t>&amp;pci;WS_M75200T</t>
  </si>
  <si>
    <t>&amp;pci;WS_M75060T</t>
  </si>
  <si>
    <t>&amp;pci;WS_SpotWeld65KVA_IMS</t>
  </si>
  <si>
    <t>&amp;pci;WS_SpotWelding_100KVA_ISZ</t>
  </si>
  <si>
    <t>&amp;pci;WS_AASY001</t>
  </si>
  <si>
    <t>&amp;pci;WS_Staking_Hager_ISZ</t>
  </si>
  <si>
    <t>&amp;pci;WS_RT51012</t>
  </si>
  <si>
    <t>&amp;pci;WS_Staking-Heager_Press_6T</t>
  </si>
  <si>
    <t>&amp;pci;WS_2Spindle_IMS</t>
  </si>
  <si>
    <t>&amp;pci;WS_LAPPING_MACHINE</t>
  </si>
  <si>
    <t>&amp;pci;WS_TP2</t>
  </si>
  <si>
    <t>&amp;pci;WS_Spotwelding_RobotArms_ISZ</t>
  </si>
  <si>
    <t>&amp;pci;WS_A84HGER</t>
  </si>
  <si>
    <t>&amp;pci;WS_LaserWeld999KVA_IMS</t>
  </si>
  <si>
    <t>&amp;pci;WS_ToxT8_IMS</t>
  </si>
  <si>
    <t>&amp;pci;WS_W85001B1</t>
  </si>
  <si>
    <t>&amp;pci;WS_4Spindle_IMS</t>
  </si>
  <si>
    <t>&amp;pci;WS_AASYEAL2</t>
  </si>
  <si>
    <t>&amp;pci;WS_ASYHP50T</t>
  </si>
  <si>
    <t>&amp;pci;WS_W85001T</t>
  </si>
  <si>
    <t>&amp;pci;WS_Spotwelding-65KVA</t>
  </si>
  <si>
    <t>&amp;pci;WS_Pretreatment_Powdercoating_ISZ</t>
  </si>
  <si>
    <t>&amp;pci;WS_AASY002</t>
  </si>
  <si>
    <t>&amp;pci;WS_TM</t>
  </si>
  <si>
    <t>&amp;pci;WS_RTIG_IMS</t>
  </si>
  <si>
    <t>&amp;pci;WS_Pdirect_Labour</t>
  </si>
  <si>
    <t>&amp;pci;WS_TOX75T_IMS</t>
  </si>
  <si>
    <t>&amp;pci;WS_A84WELD</t>
  </si>
  <si>
    <t>&amp;pci;WS_6Spindle_IMS</t>
  </si>
  <si>
    <t>&amp;pci;WS_SILK_SCREEN_PRINTING</t>
  </si>
  <si>
    <t>&amp;pci;WS_Manual_Checking</t>
  </si>
  <si>
    <t>&amp;pci;WS_TP10454</t>
  </si>
  <si>
    <t>&amp;pci;WS_AASYEAL3</t>
  </si>
  <si>
    <t>&amp;pci;WS_W85001B2</t>
  </si>
  <si>
    <t>&amp;pci;WS_AUTOTAP_IMS</t>
  </si>
  <si>
    <t>&amp;pci;WS_PowderCoating_ISZ</t>
  </si>
  <si>
    <t>&amp;pci;WS_SpotWeld360KVA_IMS</t>
  </si>
  <si>
    <t>&amp;pci;WS_MSTTapping</t>
  </si>
  <si>
    <t>&amp;pci;WS_WM</t>
  </si>
  <si>
    <t>&amp;pci;WS_CH1</t>
  </si>
  <si>
    <t>&amp;pci;WS_PT2</t>
  </si>
  <si>
    <t>&amp;pci;WS_Tapping_ISZ</t>
  </si>
  <si>
    <t>&amp;pci;WS_AASYEAL4</t>
  </si>
  <si>
    <t>&amp;pci;WS_CNC_ISZ</t>
  </si>
  <si>
    <t>&amp;pci;WS_PT1</t>
  </si>
  <si>
    <t>&amp;pci;WS_Manual_Packing</t>
  </si>
  <si>
    <t>&amp;pci;WS_Staking_20T_ISZ</t>
  </si>
  <si>
    <t>&amp;pci;WS_Staking_5T_ISZ</t>
  </si>
  <si>
    <t>&amp;pci;WS_ElectricCrucible_600CFE_ISZ</t>
  </si>
  <si>
    <t>&amp;pci;WS_SpotWeld150KVA_IMS</t>
  </si>
  <si>
    <t>&amp;pci;WS_ZM1</t>
  </si>
  <si>
    <t>&amp;pci;WS_PB110_IMS</t>
  </si>
  <si>
    <t>&amp;pci;WS_SpotWelding_50KVA_ISZ</t>
  </si>
  <si>
    <t>&amp;pci;WS_H85001T</t>
  </si>
  <si>
    <t>&amp;pci;WS_A84CNCR</t>
  </si>
  <si>
    <t>&amp;pci;WS_SpotWeld35KVA_IMS</t>
  </si>
  <si>
    <t>&amp;pci;WS_SpotWeld25KVA_IMS</t>
  </si>
  <si>
    <t>&amp;pci;WS_ASF400R</t>
  </si>
  <si>
    <t>&amp;pci;WS_Riveting_2kw_ISZ</t>
  </si>
  <si>
    <t>&amp;pci;WS_A84R014</t>
  </si>
  <si>
    <t>&amp;pci;WS_1SpindleTap_IMS</t>
  </si>
  <si>
    <t>&amp;pci;WS_Staking_10T_ISZ</t>
  </si>
  <si>
    <t>&amp;pci;WS_AASYEAL1</t>
  </si>
  <si>
    <t>&amp;pci;WS_PB80_IMS</t>
  </si>
  <si>
    <t>&amp;pci;WS_S85001AS</t>
  </si>
  <si>
    <t>&amp;pci;WS_LaserWeld25KVA_IMS</t>
  </si>
  <si>
    <t>&amp;pci;WS_MANUAL_POWDER_COATIN</t>
  </si>
  <si>
    <t>&amp;pci;WS_MigWelding_ZF_ISZ</t>
  </si>
  <si>
    <t>&amp;pci;WS_Press_brake-M60T</t>
  </si>
  <si>
    <t>&amp;pci;WS_ToxT10_IMS</t>
  </si>
  <si>
    <t>&amp;pci;WS_3Spindle_IMS</t>
  </si>
  <si>
    <t>&amp;pci;WS_5Spindle_IMS</t>
  </si>
  <si>
    <t>&amp;pci;WS_XS1</t>
  </si>
  <si>
    <t>&amp;pci;WS_A84TD011</t>
  </si>
  <si>
    <t>&amp;pci;WS_TP1</t>
  </si>
  <si>
    <t>&amp;pci;WS_POWDER_COATING</t>
  </si>
  <si>
    <t>&amp;pci;WS_ZM2</t>
  </si>
  <si>
    <t>&amp;pci;WS_A84CNCT</t>
  </si>
  <si>
    <t>&amp;pci;WS_A84W015</t>
  </si>
  <si>
    <t>&amp;pci;WS_RB200X6_IMS</t>
  </si>
  <si>
    <t>&amp;pci;WS_Press_brake-M110T</t>
  </si>
  <si>
    <t>&amp;pci;WS_ASYHA06T</t>
  </si>
  <si>
    <t>&amp;pci;WS_Tapping_Brother_ISZ</t>
  </si>
  <si>
    <t>&amp;pci;WS_MultiST_6110_IMS</t>
  </si>
  <si>
    <t>&amp;pci;WS_SP11002</t>
  </si>
  <si>
    <t>&amp;pci;WS_Tumbling_IPT</t>
  </si>
  <si>
    <t>&amp;pci;WS_MultiST_6100_IMS</t>
  </si>
  <si>
    <t>&amp;pci;WS_SpotWeld280KVA_IMS</t>
  </si>
  <si>
    <t>&amp;pci;WS_ZM3</t>
  </si>
  <si>
    <t>&amp;pci;WS_JM</t>
  </si>
  <si>
    <t>&amp;pci;WS_CL10011</t>
  </si>
  <si>
    <t>&amp;pci;WS_Drilling</t>
  </si>
  <si>
    <t>&amp;pci;WS_Riveting</t>
  </si>
  <si>
    <t>&amp;pci;WS_Riveting_0.75kw_ISZ</t>
  </si>
  <si>
    <t>&amp;pci;WS_T85002T</t>
  </si>
  <si>
    <t>&amp;pci;WS_RMIG_IMS</t>
  </si>
  <si>
    <t>&amp;pci;WS_TigWelding_NCTwelding_ISZ</t>
  </si>
  <si>
    <t>&amp;pci;WS_SR1</t>
  </si>
  <si>
    <t>&amp;pci;WS_TP41001</t>
  </si>
  <si>
    <t>&amp;pci;WS_STAKE6T_IMS</t>
  </si>
  <si>
    <t>&amp;pci;WS_S/RIVET_IMS</t>
  </si>
  <si>
    <t>&amp;pci;WS_Degreasing_3Lines_ISZ</t>
  </si>
  <si>
    <t>&amp;pci;WS_Reveting_2Head_ISZ</t>
  </si>
  <si>
    <t>&amp;pci;WS_ZM4</t>
  </si>
  <si>
    <t>&amp;pci;WS_P85001AS</t>
  </si>
  <si>
    <t>&amp;pci;WS_Degreasing_Emerson_ISZ</t>
  </si>
  <si>
    <t>&amp;pci;WS_Press_brake-M80T</t>
  </si>
  <si>
    <t>&amp;pci;WS_ToxT50_IMS</t>
  </si>
  <si>
    <t>&amp;pci;WS_Tapping_Multi_ISZ</t>
  </si>
  <si>
    <t>&amp;pci;WS_SSTTapping</t>
  </si>
  <si>
    <t>&amp;pci;WS_MultiST_6120_IMS</t>
  </si>
  <si>
    <t>&amp;pci;WS_SR2</t>
  </si>
  <si>
    <t>&amp;pci;WS_R85001T</t>
  </si>
  <si>
    <t>&amp;pci;WS_PB60_IMS</t>
  </si>
  <si>
    <t>&amp;pci;WS_SpotWeld100KVA_IMS</t>
  </si>
  <si>
    <t>&amp;pci;WS_A84ROB1</t>
  </si>
  <si>
    <t>&amp;pci;WS_Padj_ser_tool</t>
  </si>
  <si>
    <t>&amp;pci;WS_DRILL_IMS</t>
  </si>
  <si>
    <t>&amp;pci;WS_TUMBLING_MACHINE</t>
  </si>
  <si>
    <t>&amp;pci;WS_Spotwelding-35KVA</t>
  </si>
  <si>
    <t>&amp;pci;WS_T85001T</t>
  </si>
  <si>
    <t>&amp;pci;WS_Punching_ST_ISZ</t>
  </si>
  <si>
    <t>&amp;pci;WS_Screw_ST_ISZ</t>
  </si>
  <si>
    <t>&amp;pci;WS_Cleaning_ST_ISZ</t>
  </si>
  <si>
    <t>&amp;pci;WS_HY10001</t>
  </si>
  <si>
    <t>&amp;pci;WS_TigWelding_ST_ISZ</t>
  </si>
  <si>
    <t>&amp;pci;WS_PartMarking_ST_ISZ</t>
  </si>
  <si>
    <t>&amp;pci;WS_Tool_set-up</t>
  </si>
  <si>
    <t>&amp;pci;WS_LS80601</t>
  </si>
  <si>
    <t>&amp;pci;WS_Grinding_ST_ISZ</t>
  </si>
  <si>
    <t>&amp;pci;WS_Robot</t>
  </si>
  <si>
    <t>&amp;pci;WS_Riveting_ST_ISZ</t>
  </si>
  <si>
    <t>&amp;pci;WS_Brother</t>
  </si>
  <si>
    <t>&amp;pci;WS_Sanding_ST_ISZ</t>
  </si>
  <si>
    <t>&amp;pci;WS_Tapping_ST_ISZ</t>
  </si>
  <si>
    <t>&amp;pci;WS_Bending_ST_ISZ</t>
  </si>
  <si>
    <t>&amp;pci;WS_V85S</t>
  </si>
  <si>
    <t>&amp;pci;WS_PB80303</t>
  </si>
  <si>
    <t>&amp;pci;WS_adj_ser_tool</t>
  </si>
  <si>
    <t>&amp;pci;WS_SprayOil_ST_ISZ</t>
  </si>
  <si>
    <t>&amp;pci;WS_Tdynamic</t>
  </si>
  <si>
    <t>&amp;pci;WS_SD80001</t>
  </si>
  <si>
    <t>&amp;pci;WS_TimeSaver</t>
  </si>
  <si>
    <t>&amp;pci;WS_DirectLabour</t>
  </si>
  <si>
    <t>&amp;pci;WS_PB80801</t>
  </si>
  <si>
    <t>&amp;pci;WS_PB80302</t>
  </si>
  <si>
    <t>&amp;pci;WS_ROBOT_WELDING_MACHIN</t>
  </si>
  <si>
    <t>&amp;pci;WS_Assembly_ST_ISZ</t>
  </si>
  <si>
    <t>&amp;pci;WS_SpotWelding_ST_ISZ</t>
  </si>
  <si>
    <t>&amp;pci;WS_Tecna</t>
  </si>
  <si>
    <t>&amp;pci;WS_Degreasing_ST_ISZ</t>
  </si>
  <si>
    <t>&amp;pci;WS_PowderCoating_ST_ISZ</t>
  </si>
  <si>
    <t>&amp;pci;WS_LS80603</t>
  </si>
  <si>
    <t>&amp;pci;WS_PB80502</t>
  </si>
  <si>
    <t>&amp;pci;WS_ManPower</t>
  </si>
  <si>
    <t>&amp;pci;WS_TC60001_Punching</t>
  </si>
  <si>
    <t>&amp;pci;WS_Deburring_ST_ISZ</t>
  </si>
  <si>
    <t>&amp;pci;WS_TouchUp_ST_ISZ</t>
  </si>
  <si>
    <t>&amp;pci;WS_Forming_ST_ISZ</t>
  </si>
  <si>
    <t>&amp;pci;WS_Staking_ST_ISZ</t>
  </si>
  <si>
    <t>&amp;pci;WS_ManPower_Labour</t>
  </si>
  <si>
    <t>&amp;pci;WS_Labor-PC_ST_ISZ</t>
  </si>
  <si>
    <t>&amp;pci;WS_Laser_ST_ISZ</t>
  </si>
  <si>
    <t>&amp;pci;WS_TC60001_Laser</t>
  </si>
  <si>
    <t>&amp;pci;WS_PB80301</t>
  </si>
  <si>
    <t>&amp;pci;WS_LS80202</t>
  </si>
  <si>
    <t>&amp;pci;WS_TW82005</t>
  </si>
  <si>
    <t>&amp;pci;WS_HG</t>
  </si>
  <si>
    <t>&amp;pci;WS_HG80061</t>
  </si>
  <si>
    <t>&amp;pci;WS_A80T_IEPB</t>
  </si>
  <si>
    <t>&amp;pci;WS_Packing_ST_ISZ</t>
  </si>
  <si>
    <t>&amp;pci;WS_Spinning_ST_ISZ</t>
  </si>
  <si>
    <t>&amp;pci;WS_PB80501</t>
  </si>
  <si>
    <t>&amp;pci;WS_LS80602</t>
  </si>
  <si>
    <t>&amp;pci;WS_Flaring_ST_ISZ</t>
  </si>
  <si>
    <t>&amp;pci;WS_AIDA_K1-4000E1_IMS</t>
  </si>
  <si>
    <t>&amp;pci;WS_NATIONAL_FXP56M6S_IMS</t>
  </si>
  <si>
    <t>&amp;pci;WS_JIANCAI_ZR25HN-4_IMS</t>
  </si>
  <si>
    <t>&amp;pci;WS_JERNYAO_JBP13B5S_IMS</t>
  </si>
  <si>
    <t>&amp;pci;WS_GUANGDUAN_J84-250_IMS</t>
  </si>
  <si>
    <t>&amp;pci;WS_JERNYAO_JBP24B6S_IMS</t>
  </si>
  <si>
    <t>&amp;pci;WS_JERNYAO_JBP19B4S_IMS</t>
  </si>
  <si>
    <t>&amp;pci;WS_JIANCAI_ZR40N-6_IMS</t>
  </si>
  <si>
    <t>&amp;pci;WS_NED_NH622M6S_IMS</t>
  </si>
  <si>
    <t>&amp;pci;WS_PM_1000T_IMS</t>
  </si>
  <si>
    <t>&amp;pci;WS_PM_250TDoubleshot_IMS</t>
  </si>
  <si>
    <t>&amp;pci;WS_PM_450T_IMS</t>
  </si>
  <si>
    <t>&amp;pci;WS_PM_40T_IMS</t>
  </si>
  <si>
    <t>&amp;pci;WS_PM_280T_IMS</t>
  </si>
  <si>
    <t>&amp;pci;WS_PM_60T_IMS</t>
  </si>
  <si>
    <t>&amp;pci;WS_PM_350T_IMS</t>
  </si>
  <si>
    <t>&amp;pci;WS_PM_550T_IMS</t>
  </si>
  <si>
    <t>&amp;pci;WS_PM_100T_IMS</t>
  </si>
  <si>
    <t>&amp;pci;WS_PM_220T_IMS</t>
  </si>
  <si>
    <t>&amp;pci;WS_PM_120T_IMS</t>
  </si>
  <si>
    <t>&amp;pci;WS_PM_850T_IMS</t>
  </si>
  <si>
    <t>&amp;pci;WS_PM_140TDoubleshot_IMS</t>
  </si>
  <si>
    <t>&amp;pci;WS_PM_75T_IMS</t>
  </si>
  <si>
    <t>&amp;pci;WS_PM_160T_IMS</t>
  </si>
  <si>
    <t>&amp;pci;WS_PM_650T_IMS</t>
  </si>
  <si>
    <t>All Machines</t>
  </si>
  <si>
    <t>Expected Mapping</t>
  </si>
  <si>
    <t>&amp;pci;WS_DieCasting135T_ISZ</t>
  </si>
  <si>
    <t>&amp;pci;WS_DieCasting350T_ISZ</t>
  </si>
  <si>
    <t>Short Match</t>
  </si>
  <si>
    <t>Long Match</t>
  </si>
  <si>
    <t>Helper</t>
  </si>
  <si>
    <t>pcs-kb:definesMSUCostPerHr</t>
  </si>
  <si>
    <t>URI_MAPPING</t>
  </si>
  <si>
    <t>xsd:decimal</t>
  </si>
  <si>
    <t>objectName</t>
  </si>
  <si>
    <t xml:space="preserve">Excluded Fixed Cost
</t>
  </si>
  <si>
    <t>Excluded none</t>
  </si>
  <si>
    <t>Excluded Area Cost, Depn Cost</t>
  </si>
  <si>
    <t>Profit Cube Rate (No depriciation)</t>
  </si>
  <si>
    <t>objectId</t>
  </si>
  <si>
    <t>label</t>
  </si>
  <si>
    <t>pcs-kb:MSURate</t>
  </si>
  <si>
    <t>ps:objectId</t>
  </si>
  <si>
    <t>ps:objectName</t>
  </si>
  <si>
    <t>MSU_RATE_2018_E</t>
  </si>
  <si>
    <t>MSU_RATE_2018_D</t>
  </si>
  <si>
    <t>MSU_RATE_2018_C</t>
  </si>
  <si>
    <t>MSU_RATE_2018_A</t>
  </si>
  <si>
    <t>MSU_RATE_2018_B</t>
  </si>
  <si>
    <t>MSU_RATE_2018_Z</t>
  </si>
  <si>
    <t>rdfs:label</t>
  </si>
  <si>
    <t>rdfs:comment</t>
  </si>
  <si>
    <t>local</t>
  </si>
  <si>
    <t>local:MSU_RATE_2018_E</t>
  </si>
  <si>
    <t>local:MSU_RATE_2018_D</t>
  </si>
  <si>
    <t>local:MSU_RATE_2018_C</t>
  </si>
  <si>
    <t>local:MSU_RATE_2018_A</t>
  </si>
  <si>
    <t>local:MSU_RATE_2018_B</t>
  </si>
  <si>
    <t>local:MSU_RATE_2018_Z</t>
  </si>
  <si>
    <t>MSURateUpdate2018</t>
  </si>
  <si>
    <t>Riveting</t>
  </si>
  <si>
    <t>Drilling</t>
  </si>
  <si>
    <t>Spotwelding-35KVA</t>
  </si>
  <si>
    <t>Spotwelding-65KVA</t>
  </si>
  <si>
    <t>SST Tapping</t>
  </si>
  <si>
    <t>MST Tapping</t>
  </si>
  <si>
    <t>Staking-Heager Press(6T)</t>
  </si>
  <si>
    <t>Manual Checking</t>
  </si>
  <si>
    <t>Manual Packing</t>
  </si>
  <si>
    <t>Press brake-M110T</t>
  </si>
  <si>
    <t>Press brake-M60T</t>
  </si>
  <si>
    <t>Press brake-M80T</t>
  </si>
  <si>
    <t xml:space="preserve"> Labour
[US$ / hr]</t>
  </si>
  <si>
    <t>Labour Head Count / Hr
[Man Power]</t>
  </si>
  <si>
    <t>Setup 
[US$ / hr]</t>
  </si>
  <si>
    <t>Setup Time (hr)</t>
  </si>
  <si>
    <t>M45T</t>
  </si>
  <si>
    <t>M60T</t>
  </si>
  <si>
    <t>M80T</t>
  </si>
  <si>
    <t>M110T</t>
  </si>
  <si>
    <t>M150T</t>
  </si>
  <si>
    <t>M200T</t>
  </si>
  <si>
    <t>M250T</t>
  </si>
  <si>
    <t>M300T</t>
  </si>
  <si>
    <t>M400T</t>
  </si>
  <si>
    <t>Prog-A45T</t>
  </si>
  <si>
    <t>Prog-A60T</t>
  </si>
  <si>
    <t>Prog-A80T</t>
  </si>
  <si>
    <t>Prog-A110T</t>
  </si>
  <si>
    <t>Prog-A160T</t>
  </si>
  <si>
    <t>Prog-A200T</t>
  </si>
  <si>
    <t>Prog-A250T</t>
  </si>
  <si>
    <t>Prog-A300T</t>
  </si>
  <si>
    <t>Prog-A400T</t>
  </si>
  <si>
    <t>Yamada Dobby - 45T</t>
  </si>
  <si>
    <t>Yamada Dobby - 80T</t>
  </si>
  <si>
    <t>Bruderer - 80 ton</t>
  </si>
  <si>
    <t xml:space="preserve">Manual Stamping </t>
  </si>
  <si>
    <t>Progressive Stamping</t>
  </si>
  <si>
    <t>Anodizing Etching Line</t>
  </si>
  <si>
    <t>Auto Zinc Phosphate Line</t>
  </si>
  <si>
    <t>MANUAL ELECTRO POLISHING LINE</t>
  </si>
  <si>
    <t>IPT E (2018)</t>
  </si>
  <si>
    <t>IPT D (2018)</t>
  </si>
  <si>
    <t>IPT C (2018)</t>
  </si>
  <si>
    <t>IPT A (2018)</t>
  </si>
  <si>
    <t>IPT B (2018)</t>
  </si>
  <si>
    <t>IPT Z (2018)</t>
  </si>
  <si>
    <t>IPT</t>
  </si>
  <si>
    <t xml:space="preserve">Excluded Area Cost, Depn Cost, Fixed Cost D
</t>
  </si>
  <si>
    <t>Stamping</t>
  </si>
  <si>
    <t>Secondary Process MC</t>
  </si>
  <si>
    <t>NEW MACHINE</t>
  </si>
  <si>
    <t>Secondary</t>
  </si>
  <si>
    <t>High Speed Stamping</t>
  </si>
  <si>
    <t>pcs-kb:Process</t>
  </si>
  <si>
    <t>&amp;pci;WS_LaserWeldTLC1005_IMS</t>
  </si>
  <si>
    <t>&amp;pci;WS_Mill_IMS</t>
  </si>
  <si>
    <t>&amp;pci;WS_CD_Stud_Weld_IMS</t>
  </si>
  <si>
    <t>&amp;pci;WS_LaserWeldATLC5120_IMS</t>
  </si>
  <si>
    <t>&amp;pci;WS_SpotWeld50KVA_IMS</t>
  </si>
  <si>
    <t>&amp;pci;WS_F2360JG002_IMS</t>
  </si>
  <si>
    <t>&amp;pci;WS_TC141_IMS</t>
  </si>
  <si>
    <t>&amp;pci;WS_SS0RT001_IMS</t>
  </si>
  <si>
    <t>&amp;pci;WS_CK250×500B_IMS</t>
  </si>
  <si>
    <t>&amp;pci;WS_ZR40HN_IMS</t>
  </si>
  <si>
    <t>&amp;pci;WS_YHM600_IMS</t>
  </si>
  <si>
    <t>&amp;pci;WS_LU15_2SC_IMS</t>
  </si>
  <si>
    <t>&amp;pci;WS_THC70NC_IMS</t>
  </si>
  <si>
    <t>&amp;pci;WS_TC152_IMS</t>
  </si>
  <si>
    <t>&amp;pci;WS_XKNG-20GL_IMS</t>
  </si>
  <si>
    <t>&amp;pci;WS_VMC_510_IMS</t>
  </si>
  <si>
    <t>&amp;pci;WS_FHC400AV_IMS</t>
  </si>
  <si>
    <t>&amp;pci;WS_EFCA60_IMS</t>
  </si>
  <si>
    <t>&amp;pci;WS_XKNC-CT85D_IMS</t>
  </si>
  <si>
    <t>&amp;pci;WS_LaserMarkLX5_IMS</t>
  </si>
  <si>
    <t>&amp;pci;WS_RASP_IMS</t>
  </si>
  <si>
    <t>&amp;pci;WS_ZR25HN4_IMS</t>
  </si>
  <si>
    <t>&amp;pci;WS_MGDM2090_IMS</t>
  </si>
  <si>
    <t>&amp;pci;WS_TC312N_IMS</t>
  </si>
  <si>
    <t>&amp;pci;WS_JT2D40M_IMS</t>
  </si>
  <si>
    <t>&amp;pci;WS_Hydraulic500T_IMS</t>
  </si>
  <si>
    <t>&amp;pci;WS_A800_IMS</t>
  </si>
  <si>
    <t>&amp;pci;WS_Hydraulic400T_IMS</t>
  </si>
  <si>
    <t>&amp;pci;WS_A100_IMS</t>
  </si>
  <si>
    <t>&amp;pci;WS_A110_IMS</t>
  </si>
  <si>
    <t>&amp;pci;WS_Hydraulic315T_IMS</t>
  </si>
  <si>
    <t>&amp;pci;WS_A160_IMS</t>
  </si>
  <si>
    <t>&amp;pci;WS_A450_IMS</t>
  </si>
  <si>
    <t>&amp;pci;WS_A150_IMS</t>
  </si>
  <si>
    <t>Excluded Area Cost, Depn Cost, Fixed Cost E 2018</t>
  </si>
  <si>
    <t>pci:WS_SSTTapping</t>
  </si>
  <si>
    <t>pci:WS_MSTTapping</t>
  </si>
  <si>
    <t>pci:WS_Anodizing_Etching_Line_IPT</t>
  </si>
  <si>
    <t>pci:WS_Auto_Zinc_Phosphate_Line_IPT</t>
  </si>
  <si>
    <t>pci:WS_MANUAL_ELECTRO_POLISHING_LINE_IPT</t>
  </si>
  <si>
    <t>pci:WS_A45T</t>
  </si>
  <si>
    <t>pci:WS_YamadaDobby-80T</t>
  </si>
  <si>
    <t>pci:WS_YamadaDobby-45T</t>
  </si>
  <si>
    <t>pci:WS_Bruderer-80T</t>
  </si>
  <si>
    <t>pci:WS_Staking-Heager_Press_6T</t>
  </si>
  <si>
    <t>pci:WS_A60T</t>
  </si>
  <si>
    <t>pci:WS_A80T</t>
  </si>
  <si>
    <t>pci:WS_A110T</t>
  </si>
  <si>
    <t>pci:WS_A160T</t>
  </si>
  <si>
    <t>pci:WS_A200T</t>
  </si>
  <si>
    <t>pci:WS_A250T</t>
  </si>
  <si>
    <t>pci:WS_A300T</t>
  </si>
  <si>
    <t>pci:WS_A400T</t>
  </si>
  <si>
    <t>URI_REFERENCE_PRIMARY</t>
  </si>
  <si>
    <t>pcs-kb:workStationSetupTime2018</t>
  </si>
  <si>
    <t>pcs-kb:workStationLabourHours2018</t>
  </si>
  <si>
    <t>pcs-kb:workStationLabourRate2018</t>
  </si>
  <si>
    <t>pcs-kb:processLabourManPower2018</t>
  </si>
  <si>
    <t>pcsp:processLabourCostPerHour2018</t>
  </si>
  <si>
    <t>pcsp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</si>
</sst>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0;\(&quot;$&quot;#,##0.00\)"/>
    <numFmt numFmtId="166" formatCode="&quot;$&quot;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sz val="12"/>
      <name val="Helv"/>
      <family val="2"/>
    </font>
    <font>
      <sz val="10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164" fontId="6" fillId="0" borderId="0"/>
    <xf numFmtId="0" fontId="7" fillId="0" borderId="0">
      <alignment vertical="center"/>
    </xf>
    <xf numFmtId="0" fontId="11" fillId="0" borderId="0"/>
    <xf numFmtId="0" fontId="18" fillId="5" borderId="0" applyNumberFormat="0" applyBorder="0" applyAlignment="0" applyProtection="0"/>
    <xf numFmtId="0" fontId="22" fillId="8" borderId="0" applyNumberFormat="0" applyBorder="0" applyAlignment="0" applyProtection="0"/>
  </cellStyleXfs>
  <cellXfs count="91">
    <xf numFmtId="0" fontId="0" fillId="0" borderId="0" xfId="0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2" borderId="0" xfId="0" applyFill="1" applyBorder="1"/>
    <xf numFmtId="0" fontId="2" fillId="0" borderId="0" xfId="0" applyFont="1"/>
    <xf numFmtId="0" fontId="4" fillId="0" borderId="0" xfId="3"/>
    <xf numFmtId="0" fontId="5" fillId="0" borderId="0" xfId="4"/>
    <xf numFmtId="0" fontId="0" fillId="0" borderId="3" xfId="0" applyBorder="1"/>
    <xf numFmtId="0" fontId="2" fillId="0" borderId="0" xfId="0" applyFont="1" applyFill="1" applyBorder="1"/>
    <xf numFmtId="0" fontId="0" fillId="0" borderId="4" xfId="0" applyFill="1" applyBorder="1"/>
    <xf numFmtId="43" fontId="0" fillId="0" borderId="4" xfId="1" applyFont="1" applyFill="1" applyBorder="1"/>
    <xf numFmtId="0" fontId="0" fillId="0" borderId="5" xfId="0" applyFill="1" applyBorder="1"/>
    <xf numFmtId="0" fontId="0" fillId="2" borderId="0" xfId="0" applyFill="1"/>
    <xf numFmtId="0" fontId="8" fillId="0" borderId="0" xfId="0" applyFont="1"/>
    <xf numFmtId="0" fontId="0" fillId="0" borderId="2" xfId="0" applyFont="1" applyFill="1" applyBorder="1"/>
    <xf numFmtId="43" fontId="0" fillId="0" borderId="2" xfId="1" applyFont="1" applyFill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0" fontId="6" fillId="0" borderId="4" xfId="0" applyNumberFormat="1" applyFont="1" applyFill="1" applyBorder="1" applyAlignment="1" applyProtection="1">
      <alignment horizontal="left" vertical="center"/>
    </xf>
    <xf numFmtId="165" fontId="6" fillId="0" borderId="4" xfId="0" applyNumberFormat="1" applyFont="1" applyFill="1" applyBorder="1" applyAlignment="1" applyProtection="1">
      <alignment vertical="center"/>
    </xf>
    <xf numFmtId="165" fontId="6" fillId="0" borderId="4" xfId="0" applyNumberFormat="1" applyFont="1" applyFill="1" applyBorder="1" applyAlignment="1" applyProtection="1">
      <alignment horizontal="left" vertical="center"/>
    </xf>
    <xf numFmtId="166" fontId="6" fillId="0" borderId="4" xfId="0" applyNumberFormat="1" applyFont="1" applyFill="1" applyBorder="1" applyAlignment="1">
      <alignment horizontal="left"/>
    </xf>
    <xf numFmtId="43" fontId="10" fillId="0" borderId="4" xfId="1" applyFont="1" applyFill="1" applyBorder="1" applyAlignment="1">
      <alignment horizontal="center" vertical="center"/>
    </xf>
    <xf numFmtId="43" fontId="10" fillId="0" borderId="4" xfId="1" applyFont="1" applyFill="1" applyBorder="1" applyAlignment="1">
      <alignment horizontal="right" vertical="center"/>
    </xf>
    <xf numFmtId="43" fontId="10" fillId="0" borderId="4" xfId="0" applyNumberFormat="1" applyFont="1" applyFill="1" applyBorder="1"/>
    <xf numFmtId="0" fontId="6" fillId="0" borderId="4" xfId="9" applyNumberFormat="1" applyFont="1" applyFill="1" applyBorder="1" applyAlignment="1" applyProtection="1">
      <alignment horizontal="left"/>
      <protection hidden="1"/>
    </xf>
    <xf numFmtId="0" fontId="9" fillId="0" borderId="4" xfId="0" applyFont="1" applyFill="1" applyBorder="1"/>
    <xf numFmtId="0" fontId="6" fillId="0" borderId="4" xfId="9" applyNumberFormat="1" applyFont="1" applyFill="1" applyBorder="1" applyProtection="1">
      <protection hidden="1"/>
    </xf>
    <xf numFmtId="0" fontId="12" fillId="0" borderId="2" xfId="0" applyFont="1" applyFill="1" applyBorder="1"/>
    <xf numFmtId="165" fontId="13" fillId="0" borderId="2" xfId="7" applyNumberFormat="1" applyFont="1" applyFill="1" applyBorder="1" applyAlignment="1" applyProtection="1">
      <alignment vertical="center"/>
    </xf>
    <xf numFmtId="2" fontId="12" fillId="0" borderId="2" xfId="0" applyNumberFormat="1" applyFont="1" applyFill="1" applyBorder="1"/>
    <xf numFmtId="43" fontId="14" fillId="0" borderId="2" xfId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wrapText="1"/>
    </xf>
    <xf numFmtId="0" fontId="12" fillId="0" borderId="4" xfId="0" applyFont="1" applyFill="1" applyBorder="1"/>
    <xf numFmtId="165" fontId="13" fillId="0" borderId="4" xfId="7" applyNumberFormat="1" applyFont="1" applyFill="1" applyBorder="1" applyAlignment="1" applyProtection="1">
      <alignment vertical="center"/>
    </xf>
    <xf numFmtId="2" fontId="12" fillId="0" borderId="4" xfId="0" applyNumberFormat="1" applyFont="1" applyFill="1" applyBorder="1"/>
    <xf numFmtId="43" fontId="14" fillId="0" borderId="4" xfId="1" applyFont="1" applyFill="1" applyBorder="1" applyAlignment="1">
      <alignment horizontal="right" vertical="center"/>
    </xf>
    <xf numFmtId="43" fontId="14" fillId="0" borderId="4" xfId="1" applyFont="1" applyFill="1" applyBorder="1" applyAlignment="1">
      <alignment horizontal="center" vertical="center"/>
    </xf>
    <xf numFmtId="165" fontId="14" fillId="0" borderId="2" xfId="0" applyNumberFormat="1" applyFont="1" applyFill="1" applyBorder="1" applyAlignment="1" applyProtection="1">
      <alignment vertical="center"/>
    </xf>
    <xf numFmtId="2" fontId="14" fillId="0" borderId="2" xfId="0" applyNumberFormat="1" applyFont="1" applyFill="1" applyBorder="1" applyAlignment="1" applyProtection="1">
      <alignment horizontal="left" vertical="center"/>
    </xf>
    <xf numFmtId="2" fontId="12" fillId="0" borderId="2" xfId="0" applyNumberFormat="1" applyFont="1" applyFill="1" applyBorder="1" applyAlignment="1">
      <alignment horizontal="right"/>
    </xf>
    <xf numFmtId="2" fontId="14" fillId="0" borderId="2" xfId="0" applyNumberFormat="1" applyFont="1" applyFill="1" applyBorder="1" applyAlignment="1">
      <alignment horizontal="right"/>
    </xf>
    <xf numFmtId="2" fontId="14" fillId="0" borderId="2" xfId="0" applyNumberFormat="1" applyFont="1" applyFill="1" applyBorder="1"/>
    <xf numFmtId="2" fontId="14" fillId="0" borderId="2" xfId="0" applyNumberFormat="1" applyFont="1" applyFill="1" applyBorder="1" applyAlignment="1">
      <alignment horizontal="center" vertical="center"/>
    </xf>
    <xf numFmtId="165" fontId="14" fillId="0" borderId="4" xfId="0" applyNumberFormat="1" applyFont="1" applyFill="1" applyBorder="1" applyAlignment="1" applyProtection="1">
      <alignment vertical="center"/>
    </xf>
    <xf numFmtId="2" fontId="14" fillId="0" borderId="4" xfId="0" applyNumberFormat="1" applyFont="1" applyFill="1" applyBorder="1" applyAlignment="1" applyProtection="1">
      <alignment horizontal="left" vertical="center"/>
    </xf>
    <xf numFmtId="2" fontId="12" fillId="0" borderId="4" xfId="0" applyNumberFormat="1" applyFont="1" applyFill="1" applyBorder="1" applyAlignment="1">
      <alignment horizontal="right"/>
    </xf>
    <xf numFmtId="2" fontId="14" fillId="0" borderId="4" xfId="0" applyNumberFormat="1" applyFont="1" applyFill="1" applyBorder="1" applyAlignment="1">
      <alignment horizontal="right"/>
    </xf>
    <xf numFmtId="2" fontId="14" fillId="0" borderId="4" xfId="0" applyNumberFormat="1" applyFont="1" applyFill="1" applyBorder="1"/>
    <xf numFmtId="2" fontId="14" fillId="0" borderId="4" xfId="1" applyNumberFormat="1" applyFont="1" applyFill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right" vertical="center"/>
    </xf>
    <xf numFmtId="2" fontId="12" fillId="0" borderId="4" xfId="0" applyNumberFormat="1" applyFont="1" applyFill="1" applyBorder="1" applyAlignment="1">
      <alignment horizontal="left" vertical="top"/>
    </xf>
    <xf numFmtId="0" fontId="14" fillId="0" borderId="4" xfId="8" applyFont="1" applyFill="1" applyBorder="1" applyAlignment="1">
      <alignment horizontal="left"/>
    </xf>
    <xf numFmtId="0" fontId="0" fillId="3" borderId="0" xfId="0" applyFill="1"/>
    <xf numFmtId="0" fontId="0" fillId="0" borderId="6" xfId="0" applyBorder="1" applyAlignment="1">
      <alignment wrapText="1"/>
    </xf>
    <xf numFmtId="0" fontId="0" fillId="0" borderId="7" xfId="0" applyFill="1" applyBorder="1"/>
    <xf numFmtId="0" fontId="9" fillId="0" borderId="7" xfId="0" applyFont="1" applyFill="1" applyBorder="1"/>
    <xf numFmtId="0" fontId="12" fillId="0" borderId="7" xfId="0" applyFont="1" applyFill="1" applyBorder="1"/>
    <xf numFmtId="2" fontId="14" fillId="0" borderId="7" xfId="0" applyNumberFormat="1" applyFont="1" applyFill="1" applyBorder="1"/>
    <xf numFmtId="43" fontId="0" fillId="0" borderId="2" xfId="1" applyFont="1" applyFill="1" applyBorder="1"/>
    <xf numFmtId="0" fontId="0" fillId="0" borderId="0" xfId="0" applyFill="1"/>
    <xf numFmtId="0" fontId="6" fillId="0" borderId="2" xfId="0" applyNumberFormat="1" applyFont="1" applyFill="1" applyBorder="1" applyAlignment="1" applyProtection="1">
      <alignment horizontal="left" vertical="center"/>
    </xf>
    <xf numFmtId="0" fontId="9" fillId="0" borderId="2" xfId="0" applyFont="1" applyFill="1" applyBorder="1"/>
    <xf numFmtId="165" fontId="6" fillId="0" borderId="2" xfId="0" applyNumberFormat="1" applyFont="1" applyFill="1" applyBorder="1" applyAlignment="1" applyProtection="1">
      <alignment vertical="center"/>
    </xf>
    <xf numFmtId="0" fontId="6" fillId="0" borderId="4" xfId="9" quotePrefix="1" applyNumberFormat="1" applyFont="1" applyFill="1" applyBorder="1" applyAlignment="1" applyProtection="1">
      <alignment horizontal="left"/>
      <protection hidden="1"/>
    </xf>
    <xf numFmtId="0" fontId="14" fillId="0" borderId="2" xfId="8" applyFont="1" applyFill="1" applyBorder="1" applyAlignment="1">
      <alignment horizontal="left"/>
    </xf>
    <xf numFmtId="0" fontId="14" fillId="0" borderId="4" xfId="8" applyFont="1" applyFill="1" applyBorder="1" applyAlignment="1"/>
    <xf numFmtId="0" fontId="14" fillId="0" borderId="4" xfId="8" applyFont="1" applyFill="1" applyBorder="1">
      <alignment vertical="center"/>
    </xf>
    <xf numFmtId="0" fontId="0" fillId="4" borderId="2" xfId="0" applyFill="1" applyBorder="1" applyAlignment="1">
      <alignment wrapText="1"/>
    </xf>
    <xf numFmtId="0" fontId="0" fillId="4" borderId="8" xfId="0" applyFill="1" applyBorder="1" applyAlignment="1">
      <alignment wrapText="1"/>
    </xf>
    <xf numFmtId="43" fontId="6" fillId="0" borderId="2" xfId="1" applyFont="1" applyFill="1" applyBorder="1" applyAlignment="1" applyProtection="1">
      <alignment horizontal="left" vertical="center"/>
    </xf>
    <xf numFmtId="43" fontId="6" fillId="0" borderId="2" xfId="1" applyFont="1" applyFill="1" applyBorder="1" applyAlignment="1">
      <alignment horizontal="left"/>
    </xf>
    <xf numFmtId="43" fontId="9" fillId="0" borderId="2" xfId="1" applyFont="1" applyFill="1" applyBorder="1"/>
    <xf numFmtId="43" fontId="10" fillId="0" borderId="2" xfId="1" applyFont="1" applyFill="1" applyBorder="1" applyAlignment="1">
      <alignment horizontal="center" vertical="center"/>
    </xf>
    <xf numFmtId="43" fontId="6" fillId="0" borderId="4" xfId="1" applyFont="1" applyFill="1" applyBorder="1" applyAlignment="1" applyProtection="1">
      <alignment horizontal="left" vertical="center"/>
    </xf>
    <xf numFmtId="43" fontId="6" fillId="0" borderId="4" xfId="1" applyFont="1" applyFill="1" applyBorder="1" applyAlignment="1">
      <alignment horizontal="left"/>
    </xf>
    <xf numFmtId="43" fontId="9" fillId="0" borderId="4" xfId="1" applyFont="1" applyFill="1" applyBorder="1"/>
    <xf numFmtId="0" fontId="0" fillId="6" borderId="2" xfId="0" applyFont="1" applyFill="1" applyBorder="1"/>
    <xf numFmtId="43" fontId="0" fillId="0" borderId="2" xfId="1" applyFont="1" applyBorder="1"/>
    <xf numFmtId="0" fontId="0" fillId="0" borderId="0" xfId="0" applyAlignment="1">
      <alignment wrapText="1"/>
    </xf>
    <xf numFmtId="0" fontId="0" fillId="7" borderId="4" xfId="0" applyFill="1" applyBorder="1"/>
    <xf numFmtId="43" fontId="0" fillId="7" borderId="4" xfId="1" applyFont="1" applyFill="1" applyBorder="1" applyAlignment="1">
      <alignment horizontal="center"/>
    </xf>
    <xf numFmtId="43" fontId="0" fillId="7" borderId="4" xfId="1" applyFont="1" applyFill="1" applyBorder="1"/>
    <xf numFmtId="0" fontId="0" fillId="7" borderId="7" xfId="0" applyFill="1" applyBorder="1"/>
    <xf numFmtId="43" fontId="18" fillId="5" borderId="4" xfId="10" applyNumberFormat="1" applyBorder="1" applyAlignment="1" applyProtection="1">
      <alignment horizontal="left" vertical="center"/>
    </xf>
    <xf numFmtId="0" fontId="0" fillId="0" borderId="0" xfId="0" applyFill="1" applyBorder="1"/>
    <xf numFmtId="0" fontId="21" fillId="0" borderId="0" xfId="6" applyFont="1"/>
    <xf numFmtId="0" fontId="0" fillId="7" borderId="0" xfId="0" applyFill="1"/>
    <xf numFmtId="0" fontId="22" fillId="8" borderId="0" xfId="11" applyBorder="1"/>
  </cellXfs>
  <cellStyles count="12">
    <cellStyle name="Accent2" xfId="10" builtinId="33"/>
    <cellStyle name="Comma" xfId="1" builtinId="3"/>
    <cellStyle name="Good" xfId="11" builtinId="26"/>
    <cellStyle name="Hyperlink" xfId="3" builtinId="8"/>
    <cellStyle name="Normal" xfId="0" builtinId="0"/>
    <cellStyle name="Normal 2" xfId="2" xr:uid="{00000000-0005-0000-0000-000003000000}"/>
    <cellStyle name="Normal 3" xfId="4" xr:uid="{00000000-0005-0000-0000-000004000000}"/>
    <cellStyle name="Normal 4" xfId="7" xr:uid="{00000000-0005-0000-0000-000005000000}"/>
    <cellStyle name="Normal 5" xfId="6" xr:uid="{00000000-0005-0000-0000-000006000000}"/>
    <cellStyle name="Normal 6" xfId="5" xr:uid="{00000000-0005-0000-0000-000007000000}"/>
    <cellStyle name="Normal_Texas-27163-6" xfId="9" xr:uid="{00000000-0005-0000-0000-000008000000}"/>
    <cellStyle name="常规_New Format cost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-knowledgebase.owl" TargetMode="External"/><Relationship Id="rId1" Type="http://schemas.openxmlformats.org/officeDocument/2006/relationships/hyperlink" Target="http://www.interplex.2017msurate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erplex.msurateupdate2018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D10" sqref="D10"/>
    </sheetView>
  </sheetViews>
  <sheetFormatPr defaultRowHeight="15"/>
  <cols>
    <col min="1" max="1" width="23.5703125" bestFit="1" customWidth="1"/>
    <col min="2" max="2" width="45.5703125" customWidth="1"/>
    <col min="3" max="3" width="27.42578125" bestFit="1" customWidth="1"/>
    <col min="4" max="4" width="23.5703125" bestFit="1" customWidth="1"/>
  </cols>
  <sheetData>
    <row r="1" spans="1:4">
      <c r="A1" s="6" t="s">
        <v>13</v>
      </c>
      <c r="B1" s="15" t="s">
        <v>14</v>
      </c>
      <c r="C1" s="6" t="s">
        <v>14</v>
      </c>
      <c r="D1" s="6" t="s">
        <v>14</v>
      </c>
    </row>
    <row r="2" spans="1:4">
      <c r="A2" s="6" t="s">
        <v>15</v>
      </c>
      <c r="B2" s="6" t="s">
        <v>15</v>
      </c>
      <c r="C2" s="6" t="s">
        <v>15</v>
      </c>
      <c r="D2" s="6" t="s">
        <v>15</v>
      </c>
    </row>
    <row r="3" spans="1:4">
      <c r="A3" s="6" t="s">
        <v>435</v>
      </c>
      <c r="B3" s="6" t="s">
        <v>435</v>
      </c>
      <c r="C3" s="6" t="s">
        <v>435</v>
      </c>
      <c r="D3" s="6" t="s">
        <v>435</v>
      </c>
    </row>
    <row r="4" spans="1:4">
      <c r="A4" s="6" t="s">
        <v>445</v>
      </c>
      <c r="B4" s="6" t="s">
        <v>437</v>
      </c>
      <c r="C4" s="6" t="s">
        <v>436</v>
      </c>
      <c r="D4" s="6" t="s">
        <v>444</v>
      </c>
    </row>
    <row r="5" spans="1:4">
      <c r="A5" s="6" t="s">
        <v>14</v>
      </c>
      <c r="B5" s="6" t="s">
        <v>14</v>
      </c>
      <c r="C5" s="6" t="s">
        <v>14</v>
      </c>
      <c r="D5" s="6" t="s">
        <v>14</v>
      </c>
    </row>
    <row r="6" spans="1:4">
      <c r="A6" s="6" t="s">
        <v>90</v>
      </c>
      <c r="B6" s="6" t="s">
        <v>90</v>
      </c>
      <c r="C6" s="6" t="s">
        <v>90</v>
      </c>
      <c r="D6" s="6" t="s">
        <v>90</v>
      </c>
    </row>
    <row r="7" spans="1:4">
      <c r="A7" s="6"/>
      <c r="B7" s="6"/>
      <c r="C7" s="6"/>
      <c r="D7" s="6"/>
    </row>
    <row r="9" spans="1:4">
      <c r="A9" s="16" t="s">
        <v>2</v>
      </c>
      <c r="B9" t="s">
        <v>428</v>
      </c>
      <c r="C9" t="s">
        <v>433</v>
      </c>
      <c r="D9" t="s">
        <v>434</v>
      </c>
    </row>
    <row r="10" spans="1:4">
      <c r="A10" t="s">
        <v>438</v>
      </c>
      <c r="B10" t="s">
        <v>544</v>
      </c>
      <c r="C10" t="str">
        <f>A10</f>
        <v>MSU_RATE_2018_E</v>
      </c>
      <c r="D10" t="s">
        <v>496</v>
      </c>
    </row>
    <row r="11" spans="1:4" ht="30">
      <c r="A11" t="s">
        <v>439</v>
      </c>
      <c r="B11" s="81" t="s">
        <v>503</v>
      </c>
      <c r="C11" t="str">
        <f t="shared" ref="C11:C15" si="0">A11</f>
        <v>MSU_RATE_2018_D</v>
      </c>
      <c r="D11" t="s">
        <v>497</v>
      </c>
    </row>
    <row r="12" spans="1:4">
      <c r="A12" t="s">
        <v>440</v>
      </c>
      <c r="B12" t="s">
        <v>429</v>
      </c>
      <c r="C12" t="str">
        <f t="shared" si="0"/>
        <v>MSU_RATE_2018_C</v>
      </c>
      <c r="D12" t="s">
        <v>498</v>
      </c>
    </row>
    <row r="13" spans="1:4">
      <c r="A13" t="s">
        <v>441</v>
      </c>
      <c r="B13" t="s">
        <v>430</v>
      </c>
      <c r="C13" t="str">
        <f t="shared" si="0"/>
        <v>MSU_RATE_2018_A</v>
      </c>
      <c r="D13" t="s">
        <v>499</v>
      </c>
    </row>
    <row r="14" spans="1:4">
      <c r="A14" t="s">
        <v>442</v>
      </c>
      <c r="B14" t="s">
        <v>431</v>
      </c>
      <c r="C14" t="str">
        <f t="shared" si="0"/>
        <v>MSU_RATE_2018_B</v>
      </c>
      <c r="D14" t="s">
        <v>500</v>
      </c>
    </row>
    <row r="15" spans="1:4">
      <c r="A15" t="s">
        <v>443</v>
      </c>
      <c r="B15" t="s">
        <v>432</v>
      </c>
      <c r="C15" t="str">
        <f t="shared" si="0"/>
        <v>MSU_RATE_2018_Z</v>
      </c>
      <c r="D15" t="s">
        <v>501</v>
      </c>
    </row>
  </sheetData>
  <hyperlinks>
    <hyperlink ref="A9" location="'Overview'!A1" display="URI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54"/>
  <sheetViews>
    <sheetView tabSelected="1" topLeftCell="AM1" zoomScale="90" zoomScaleNormal="90" workbookViewId="0">
      <selection activeCell="AR38" sqref="AR38"/>
    </sheetView>
  </sheetViews>
  <sheetFormatPr defaultRowHeight="15"/>
  <cols>
    <col min="1" max="1" width="23.5703125" style="62" bestFit="1" customWidth="1"/>
    <col min="2" max="2" width="31.85546875" style="62" bestFit="1" customWidth="1"/>
    <col min="3" max="3" width="14.28515625" style="62" bestFit="1" customWidth="1"/>
    <col min="4" max="4" width="20.85546875" style="62" bestFit="1" customWidth="1"/>
    <col min="5" max="5" width="21.140625" style="62" bestFit="1" customWidth="1"/>
    <col min="6" max="11" width="27.42578125" style="62" bestFit="1" customWidth="1"/>
    <col min="12" max="15" width="26" style="62" customWidth="1"/>
    <col min="16" max="17" width="27.42578125" style="62" customWidth="1"/>
    <col min="18" max="18" width="37.7109375" style="62" customWidth="1"/>
    <col min="19" max="20" width="30.28515625" style="62" customWidth="1"/>
    <col min="21" max="21" width="27.42578125" style="62" customWidth="1"/>
    <col min="22" max="22" width="37.7109375" style="62" customWidth="1"/>
    <col min="23" max="24" width="30.28515625" style="62" customWidth="1"/>
    <col min="25" max="25" width="27.42578125" style="62" customWidth="1"/>
    <col min="26" max="26" width="37.7109375" style="62" customWidth="1"/>
    <col min="27" max="28" width="30.28515625" style="62" customWidth="1"/>
    <col min="29" max="29" width="27.42578125" style="62" customWidth="1"/>
    <col min="30" max="30" width="37.7109375" style="62" customWidth="1"/>
    <col min="31" max="32" width="30.28515625" style="62" customWidth="1"/>
    <col min="33" max="33" width="27.42578125" style="62" customWidth="1"/>
    <col min="34" max="34" width="37.42578125" style="62" customWidth="1"/>
    <col min="35" max="36" width="30.28515625" style="62" customWidth="1"/>
    <col min="37" max="37" width="27.42578125" style="62" customWidth="1"/>
    <col min="38" max="38" width="31.5703125" style="62" customWidth="1"/>
    <col min="39" max="40" width="30.28515625" style="62" customWidth="1"/>
    <col min="41" max="41" width="27.42578125" style="62" customWidth="1"/>
    <col min="42" max="42" width="41.42578125" style="62" bestFit="1" customWidth="1"/>
    <col min="43" max="43" width="26.140625" style="62" bestFit="1" customWidth="1"/>
    <col min="44" max="44" width="27.7109375" style="62" bestFit="1" customWidth="1"/>
    <col min="45" max="45" width="32.7109375" style="62" bestFit="1" customWidth="1"/>
    <col min="46" max="46" width="28.42578125" style="62" bestFit="1" customWidth="1"/>
    <col min="47" max="47" width="30" style="62" bestFit="1" customWidth="1"/>
    <col min="48" max="16384" width="9.140625" style="62"/>
  </cols>
  <sheetData>
    <row r="1" spans="1:48" customFormat="1">
      <c r="A1" s="6" t="s">
        <v>14</v>
      </c>
      <c r="B1" s="6" t="s">
        <v>14</v>
      </c>
      <c r="C1" s="6" t="s">
        <v>14</v>
      </c>
      <c r="D1" s="6" t="s">
        <v>14</v>
      </c>
      <c r="E1" s="6" t="s">
        <v>14</v>
      </c>
      <c r="F1" s="6" t="s">
        <v>14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13</v>
      </c>
      <c r="S1" s="15" t="s">
        <v>426</v>
      </c>
      <c r="T1" s="15" t="s">
        <v>426</v>
      </c>
      <c r="U1" s="6" t="s">
        <v>14</v>
      </c>
      <c r="V1" s="6" t="s">
        <v>13</v>
      </c>
      <c r="W1" s="15" t="s">
        <v>426</v>
      </c>
      <c r="X1" s="15" t="s">
        <v>426</v>
      </c>
      <c r="Y1" s="6" t="s">
        <v>14</v>
      </c>
      <c r="Z1" s="6" t="s">
        <v>13</v>
      </c>
      <c r="AA1" s="15" t="s">
        <v>426</v>
      </c>
      <c r="AB1" s="15" t="s">
        <v>426</v>
      </c>
      <c r="AC1" s="6" t="s">
        <v>14</v>
      </c>
      <c r="AD1" s="6" t="s">
        <v>13</v>
      </c>
      <c r="AE1" s="15" t="s">
        <v>426</v>
      </c>
      <c r="AF1" s="15" t="s">
        <v>426</v>
      </c>
      <c r="AG1" s="6" t="s">
        <v>14</v>
      </c>
      <c r="AH1" s="6" t="s">
        <v>13</v>
      </c>
      <c r="AI1" s="15" t="s">
        <v>426</v>
      </c>
      <c r="AJ1" s="15" t="s">
        <v>426</v>
      </c>
      <c r="AK1" s="6" t="s">
        <v>14</v>
      </c>
      <c r="AL1" s="6" t="s">
        <v>13</v>
      </c>
      <c r="AM1" s="15" t="s">
        <v>426</v>
      </c>
      <c r="AN1" s="15" t="s">
        <v>426</v>
      </c>
      <c r="AO1" s="6" t="s">
        <v>14</v>
      </c>
      <c r="AP1" s="6" t="s">
        <v>563</v>
      </c>
      <c r="AQ1" s="6" t="s">
        <v>14</v>
      </c>
      <c r="AR1" s="90" t="s">
        <v>14</v>
      </c>
      <c r="AS1" s="90" t="s">
        <v>14</v>
      </c>
      <c r="AT1" s="90" t="s">
        <v>14</v>
      </c>
      <c r="AU1" s="90" t="s">
        <v>14</v>
      </c>
    </row>
    <row r="2" spans="1:48" customFormat="1">
      <c r="A2" s="6" t="s">
        <v>14</v>
      </c>
      <c r="B2" s="6" t="s">
        <v>14</v>
      </c>
      <c r="C2" s="6" t="s">
        <v>14</v>
      </c>
      <c r="D2" s="6" t="s">
        <v>14</v>
      </c>
      <c r="E2" s="6" t="s">
        <v>14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6" t="s">
        <v>14</v>
      </c>
      <c r="O2" s="6" t="s">
        <v>14</v>
      </c>
      <c r="P2" s="6" t="s">
        <v>14</v>
      </c>
      <c r="Q2" s="6" t="s">
        <v>14</v>
      </c>
      <c r="R2" s="6" t="s">
        <v>15</v>
      </c>
      <c r="S2" s="6" t="s">
        <v>14</v>
      </c>
      <c r="T2" s="6" t="s">
        <v>14</v>
      </c>
      <c r="U2" s="6" t="s">
        <v>427</v>
      </c>
      <c r="V2" s="6" t="s">
        <v>15</v>
      </c>
      <c r="W2" s="6" t="s">
        <v>14</v>
      </c>
      <c r="X2" s="6" t="s">
        <v>14</v>
      </c>
      <c r="Y2" s="6" t="s">
        <v>427</v>
      </c>
      <c r="Z2" s="6" t="s">
        <v>15</v>
      </c>
      <c r="AA2" s="6" t="s">
        <v>14</v>
      </c>
      <c r="AB2" s="6" t="s">
        <v>14</v>
      </c>
      <c r="AC2" s="6" t="s">
        <v>427</v>
      </c>
      <c r="AD2" s="6" t="s">
        <v>15</v>
      </c>
      <c r="AE2" s="6" t="s">
        <v>14</v>
      </c>
      <c r="AF2" s="6" t="s">
        <v>14</v>
      </c>
      <c r="AG2" s="6" t="s">
        <v>427</v>
      </c>
      <c r="AH2" s="6" t="s">
        <v>15</v>
      </c>
      <c r="AI2" s="6" t="s">
        <v>14</v>
      </c>
      <c r="AJ2" s="6" t="s">
        <v>14</v>
      </c>
      <c r="AK2" s="6" t="s">
        <v>427</v>
      </c>
      <c r="AL2" s="6" t="s">
        <v>15</v>
      </c>
      <c r="AM2" s="6" t="s">
        <v>14</v>
      </c>
      <c r="AN2" s="6" t="s">
        <v>14</v>
      </c>
      <c r="AO2" s="6" t="s">
        <v>427</v>
      </c>
      <c r="AP2" s="6" t="s">
        <v>14</v>
      </c>
      <c r="AQ2" s="6" t="s">
        <v>427</v>
      </c>
      <c r="AR2" s="6" t="s">
        <v>427</v>
      </c>
      <c r="AS2" s="6" t="s">
        <v>427</v>
      </c>
      <c r="AT2" s="6" t="s">
        <v>427</v>
      </c>
      <c r="AU2" s="6" t="s">
        <v>427</v>
      </c>
    </row>
    <row r="3" spans="1:48" customFormat="1">
      <c r="A3" s="6" t="s">
        <v>14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6" t="s">
        <v>14</v>
      </c>
      <c r="O3" s="6" t="s">
        <v>14</v>
      </c>
      <c r="P3" s="6" t="s">
        <v>14</v>
      </c>
      <c r="Q3" s="6" t="s">
        <v>14</v>
      </c>
      <c r="R3" s="6" t="s">
        <v>91</v>
      </c>
      <c r="S3" s="6" t="s">
        <v>91</v>
      </c>
      <c r="T3" s="6" t="s">
        <v>91</v>
      </c>
      <c r="U3" s="6" t="s">
        <v>91</v>
      </c>
      <c r="V3" s="6" t="s">
        <v>92</v>
      </c>
      <c r="W3" s="6" t="s">
        <v>92</v>
      </c>
      <c r="X3" s="6" t="s">
        <v>92</v>
      </c>
      <c r="Y3" s="6" t="s">
        <v>92</v>
      </c>
      <c r="Z3" s="6" t="s">
        <v>93</v>
      </c>
      <c r="AA3" s="6" t="s">
        <v>93</v>
      </c>
      <c r="AB3" s="6" t="s">
        <v>93</v>
      </c>
      <c r="AC3" s="6" t="s">
        <v>93</v>
      </c>
      <c r="AD3" s="6" t="s">
        <v>94</v>
      </c>
      <c r="AE3" s="6" t="s">
        <v>94</v>
      </c>
      <c r="AF3" s="6" t="s">
        <v>94</v>
      </c>
      <c r="AG3" s="6" t="s">
        <v>94</v>
      </c>
      <c r="AH3" s="6" t="s">
        <v>95</v>
      </c>
      <c r="AI3" s="6" t="s">
        <v>95</v>
      </c>
      <c r="AJ3" s="6" t="s">
        <v>95</v>
      </c>
      <c r="AK3" s="6" t="s">
        <v>95</v>
      </c>
      <c r="AL3" s="6" t="s">
        <v>96</v>
      </c>
      <c r="AM3" s="6" t="s">
        <v>96</v>
      </c>
      <c r="AN3" s="6" t="s">
        <v>96</v>
      </c>
      <c r="AO3" s="6" t="s">
        <v>96</v>
      </c>
      <c r="AP3" s="6" t="s">
        <v>509</v>
      </c>
      <c r="AQ3" s="6" t="s">
        <v>509</v>
      </c>
      <c r="AR3" s="6" t="s">
        <v>509</v>
      </c>
      <c r="AS3" s="6" t="s">
        <v>509</v>
      </c>
      <c r="AT3" s="6" t="s">
        <v>509</v>
      </c>
      <c r="AU3" s="6" t="s">
        <v>509</v>
      </c>
    </row>
    <row r="4" spans="1:48" customFormat="1">
      <c r="A4" s="6" t="s">
        <v>14</v>
      </c>
      <c r="B4" s="6" t="s">
        <v>14</v>
      </c>
      <c r="C4" s="6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6" t="s">
        <v>14</v>
      </c>
      <c r="M4" s="6" t="s">
        <v>14</v>
      </c>
      <c r="N4" s="6" t="s">
        <v>14</v>
      </c>
      <c r="O4" s="6" t="s">
        <v>14</v>
      </c>
      <c r="P4" s="6" t="s">
        <v>14</v>
      </c>
      <c r="Q4" s="6" t="s">
        <v>14</v>
      </c>
      <c r="R4" s="6" t="s">
        <v>437</v>
      </c>
      <c r="S4" s="6" t="s">
        <v>425</v>
      </c>
      <c r="T4" s="6" t="s">
        <v>425</v>
      </c>
      <c r="U4" s="6" t="s">
        <v>86</v>
      </c>
      <c r="V4" s="6" t="s">
        <v>437</v>
      </c>
      <c r="W4" s="6" t="s">
        <v>425</v>
      </c>
      <c r="X4" s="6" t="s">
        <v>425</v>
      </c>
      <c r="Y4" s="6" t="s">
        <v>86</v>
      </c>
      <c r="Z4" s="6" t="s">
        <v>437</v>
      </c>
      <c r="AA4" s="6" t="s">
        <v>425</v>
      </c>
      <c r="AB4" s="6" t="s">
        <v>425</v>
      </c>
      <c r="AC4" s="6" t="s">
        <v>86</v>
      </c>
      <c r="AD4" s="6" t="s">
        <v>437</v>
      </c>
      <c r="AE4" s="6" t="s">
        <v>425</v>
      </c>
      <c r="AF4" s="6" t="s">
        <v>425</v>
      </c>
      <c r="AG4" s="6" t="s">
        <v>86</v>
      </c>
      <c r="AH4" s="6" t="s">
        <v>437</v>
      </c>
      <c r="AI4" s="6" t="s">
        <v>425</v>
      </c>
      <c r="AJ4" s="6" t="s">
        <v>425</v>
      </c>
      <c r="AK4" s="6" t="s">
        <v>86</v>
      </c>
      <c r="AL4" s="6" t="s">
        <v>437</v>
      </c>
      <c r="AM4" s="6" t="s">
        <v>425</v>
      </c>
      <c r="AN4" s="6" t="s">
        <v>425</v>
      </c>
      <c r="AO4" s="6" t="s">
        <v>86</v>
      </c>
      <c r="AP4" s="6" t="s">
        <v>14</v>
      </c>
      <c r="AQ4" s="6" t="s">
        <v>564</v>
      </c>
      <c r="AR4" s="6" t="s">
        <v>565</v>
      </c>
      <c r="AS4" s="6" t="s">
        <v>566</v>
      </c>
      <c r="AT4" s="6" t="s">
        <v>567</v>
      </c>
      <c r="AU4" s="6" t="s">
        <v>568</v>
      </c>
    </row>
    <row r="5" spans="1:48" customFormat="1">
      <c r="A5" s="6" t="s">
        <v>14</v>
      </c>
      <c r="B5" s="6" t="s">
        <v>14</v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6" t="s">
        <v>14</v>
      </c>
      <c r="K5" s="6" t="s">
        <v>14</v>
      </c>
      <c r="L5" s="6" t="s">
        <v>14</v>
      </c>
      <c r="M5" s="6" t="s">
        <v>14</v>
      </c>
      <c r="N5" s="6" t="s">
        <v>14</v>
      </c>
      <c r="O5" s="6" t="s">
        <v>14</v>
      </c>
      <c r="P5" s="6" t="s">
        <v>14</v>
      </c>
      <c r="Q5" s="6" t="s">
        <v>14</v>
      </c>
      <c r="R5" s="6" t="s">
        <v>14</v>
      </c>
      <c r="S5" s="6" t="s">
        <v>16</v>
      </c>
      <c r="T5" s="6" t="s">
        <v>16</v>
      </c>
      <c r="U5" s="6" t="s">
        <v>14</v>
      </c>
      <c r="V5" s="6" t="s">
        <v>14</v>
      </c>
      <c r="W5" s="6" t="s">
        <v>16</v>
      </c>
      <c r="X5" s="6" t="s">
        <v>16</v>
      </c>
      <c r="Y5" s="6" t="s">
        <v>14</v>
      </c>
      <c r="Z5" s="6" t="s">
        <v>14</v>
      </c>
      <c r="AA5" s="6" t="s">
        <v>16</v>
      </c>
      <c r="AB5" s="6" t="s">
        <v>16</v>
      </c>
      <c r="AC5" s="6" t="s">
        <v>14</v>
      </c>
      <c r="AD5" s="6" t="s">
        <v>14</v>
      </c>
      <c r="AE5" s="6" t="s">
        <v>16</v>
      </c>
      <c r="AF5" s="6" t="s">
        <v>16</v>
      </c>
      <c r="AG5" s="6" t="s">
        <v>14</v>
      </c>
      <c r="AH5" s="6" t="s">
        <v>14</v>
      </c>
      <c r="AI5" s="6" t="s">
        <v>16</v>
      </c>
      <c r="AJ5" s="6" t="s">
        <v>16</v>
      </c>
      <c r="AK5" s="6" t="s">
        <v>14</v>
      </c>
      <c r="AL5" s="6" t="s">
        <v>14</v>
      </c>
      <c r="AM5" s="6" t="s">
        <v>16</v>
      </c>
      <c r="AN5" s="6" t="s">
        <v>16</v>
      </c>
      <c r="AO5" s="6" t="s">
        <v>14</v>
      </c>
      <c r="AP5" s="6" t="s">
        <v>14</v>
      </c>
      <c r="AQ5" s="6" t="s">
        <v>14</v>
      </c>
      <c r="AR5" s="6" t="s">
        <v>14</v>
      </c>
      <c r="AS5" s="6" t="s">
        <v>14</v>
      </c>
      <c r="AT5" s="6" t="s">
        <v>14</v>
      </c>
      <c r="AU5" s="6" t="s">
        <v>14</v>
      </c>
    </row>
    <row r="6" spans="1:48" customFormat="1">
      <c r="A6" s="6" t="s">
        <v>14</v>
      </c>
      <c r="B6" s="6" t="s">
        <v>14</v>
      </c>
      <c r="C6" s="6" t="s">
        <v>14</v>
      </c>
      <c r="D6" s="6" t="s">
        <v>14</v>
      </c>
      <c r="E6" s="6" t="s">
        <v>14</v>
      </c>
      <c r="F6" s="6" t="s">
        <v>14</v>
      </c>
      <c r="G6" s="6" t="s">
        <v>14</v>
      </c>
      <c r="H6" s="6" t="s">
        <v>14</v>
      </c>
      <c r="I6" s="6" t="s">
        <v>14</v>
      </c>
      <c r="J6" s="6" t="s">
        <v>14</v>
      </c>
      <c r="K6" s="6" t="s">
        <v>14</v>
      </c>
      <c r="L6" s="6" t="s">
        <v>14</v>
      </c>
      <c r="M6" s="6" t="s">
        <v>14</v>
      </c>
      <c r="N6" s="6" t="s">
        <v>14</v>
      </c>
      <c r="O6" s="6" t="s">
        <v>14</v>
      </c>
      <c r="P6" s="6" t="s">
        <v>14</v>
      </c>
      <c r="Q6" s="6" t="s">
        <v>14</v>
      </c>
      <c r="R6" s="6" t="s">
        <v>90</v>
      </c>
      <c r="S6" s="6" t="s">
        <v>90</v>
      </c>
      <c r="T6" s="6" t="s">
        <v>90</v>
      </c>
      <c r="U6" s="6" t="s">
        <v>90</v>
      </c>
      <c r="V6" s="6" t="s">
        <v>90</v>
      </c>
      <c r="W6" s="6" t="s">
        <v>90</v>
      </c>
      <c r="X6" s="6" t="s">
        <v>90</v>
      </c>
      <c r="Y6" s="6" t="s">
        <v>90</v>
      </c>
      <c r="Z6" s="6" t="s">
        <v>90</v>
      </c>
      <c r="AA6" s="6" t="s">
        <v>90</v>
      </c>
      <c r="AB6" s="6" t="s">
        <v>90</v>
      </c>
      <c r="AC6" s="6" t="s">
        <v>90</v>
      </c>
      <c r="AD6" s="6" t="s">
        <v>90</v>
      </c>
      <c r="AE6" s="6" t="s">
        <v>90</v>
      </c>
      <c r="AF6" s="6" t="s">
        <v>90</v>
      </c>
      <c r="AG6" s="6" t="s">
        <v>90</v>
      </c>
      <c r="AH6" s="6" t="s">
        <v>90</v>
      </c>
      <c r="AI6" s="6" t="s">
        <v>90</v>
      </c>
      <c r="AJ6" s="6" t="s">
        <v>90</v>
      </c>
      <c r="AK6" s="6" t="s">
        <v>90</v>
      </c>
      <c r="AL6" s="6" t="s">
        <v>90</v>
      </c>
      <c r="AM6" s="6" t="s">
        <v>90</v>
      </c>
      <c r="AN6" s="6" t="s">
        <v>90</v>
      </c>
      <c r="AO6" s="6" t="s">
        <v>90</v>
      </c>
      <c r="AP6" s="6" t="s">
        <v>14</v>
      </c>
      <c r="AQ6" s="6" t="s">
        <v>90</v>
      </c>
      <c r="AR6" s="6" t="s">
        <v>90</v>
      </c>
      <c r="AS6" s="6" t="s">
        <v>90</v>
      </c>
      <c r="AT6" s="6" t="s">
        <v>90</v>
      </c>
      <c r="AU6" s="6" t="s">
        <v>90</v>
      </c>
    </row>
    <row r="7" spans="1:48" customFormat="1">
      <c r="A7" s="6" t="s">
        <v>14</v>
      </c>
      <c r="B7" s="6" t="s">
        <v>14</v>
      </c>
      <c r="C7" s="6" t="s">
        <v>14</v>
      </c>
      <c r="D7" s="6" t="s">
        <v>14</v>
      </c>
      <c r="E7" s="6" t="s">
        <v>14</v>
      </c>
      <c r="F7" s="6" t="s">
        <v>14</v>
      </c>
      <c r="G7" s="6" t="s">
        <v>14</v>
      </c>
      <c r="H7" s="6" t="s">
        <v>14</v>
      </c>
      <c r="I7" s="6" t="s">
        <v>14</v>
      </c>
      <c r="J7" s="6" t="s">
        <v>14</v>
      </c>
      <c r="K7" s="6" t="s">
        <v>14</v>
      </c>
      <c r="L7" s="6" t="s">
        <v>14</v>
      </c>
      <c r="M7" s="6" t="s">
        <v>14</v>
      </c>
      <c r="N7" s="6" t="s">
        <v>14</v>
      </c>
      <c r="O7" s="6" t="s">
        <v>14</v>
      </c>
      <c r="P7" s="6" t="s">
        <v>14</v>
      </c>
      <c r="Q7" s="6" t="s">
        <v>14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customFormat="1" ht="15.75" thickBot="1">
      <c r="F8" t="s">
        <v>16</v>
      </c>
      <c r="G8" t="s">
        <v>16</v>
      </c>
      <c r="S8" t="s">
        <v>16</v>
      </c>
      <c r="T8" t="s">
        <v>16</v>
      </c>
      <c r="U8" t="s">
        <v>16</v>
      </c>
      <c r="W8" t="s">
        <v>16</v>
      </c>
      <c r="X8" t="s">
        <v>16</v>
      </c>
      <c r="Y8" t="s">
        <v>16</v>
      </c>
      <c r="AA8" t="s">
        <v>16</v>
      </c>
      <c r="AB8" t="s">
        <v>16</v>
      </c>
      <c r="AE8" t="s">
        <v>16</v>
      </c>
      <c r="AF8" t="s">
        <v>16</v>
      </c>
      <c r="AI8" t="s">
        <v>16</v>
      </c>
      <c r="AJ8" t="s">
        <v>16</v>
      </c>
      <c r="AM8" t="s">
        <v>16</v>
      </c>
      <c r="AN8" t="s">
        <v>16</v>
      </c>
      <c r="AQ8" s="62"/>
    </row>
    <row r="9" spans="1:48" customFormat="1" ht="30.75" thickBot="1">
      <c r="A9" s="10" t="s">
        <v>12</v>
      </c>
      <c r="B9" s="2" t="s">
        <v>3</v>
      </c>
      <c r="C9" s="2" t="s">
        <v>506</v>
      </c>
      <c r="D9" s="2" t="s">
        <v>4</v>
      </c>
      <c r="E9" s="3" t="s">
        <v>5</v>
      </c>
      <c r="F9" s="4" t="s">
        <v>7</v>
      </c>
      <c r="G9" s="4" t="s">
        <v>6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466</v>
      </c>
      <c r="M9" s="70" t="s">
        <v>467</v>
      </c>
      <c r="N9" s="4" t="s">
        <v>468</v>
      </c>
      <c r="O9" s="71" t="s">
        <v>469</v>
      </c>
      <c r="P9" s="56"/>
      <c r="Q9" s="56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Q9" s="87"/>
      <c r="AR9" s="6" t="s">
        <v>504</v>
      </c>
      <c r="AS9" s="6" t="s">
        <v>504</v>
      </c>
      <c r="AT9" s="6" t="s">
        <v>507</v>
      </c>
      <c r="AU9" s="6" t="s">
        <v>507</v>
      </c>
    </row>
    <row r="10" spans="1:48" ht="15.75" thickBot="1">
      <c r="A10" s="12" t="s">
        <v>502</v>
      </c>
      <c r="B10" s="12" t="s">
        <v>455</v>
      </c>
      <c r="C10" s="12"/>
      <c r="D10" s="12"/>
      <c r="E10" s="12" t="s">
        <v>505</v>
      </c>
      <c r="F10" s="19">
        <v>11.8</v>
      </c>
      <c r="G10" s="19">
        <v>11.8</v>
      </c>
      <c r="H10" s="19">
        <v>11.8</v>
      </c>
      <c r="I10" s="19">
        <v>11.8</v>
      </c>
      <c r="J10" s="12">
        <v>11.8</v>
      </c>
      <c r="K10" s="13">
        <v>11.8</v>
      </c>
      <c r="L10" s="57">
        <v>2.42</v>
      </c>
      <c r="M10" s="57">
        <v>1</v>
      </c>
      <c r="N10" s="57"/>
      <c r="O10" s="57"/>
      <c r="P10" s="57"/>
      <c r="Q10" s="57"/>
      <c r="R10" s="79" t="str">
        <f>IF(ISBLANK($F10),"-",SUBSTITUTE(CONCATENATE("WS_",$B10,"_",$A10,"_COST_A_2018")," - ","_"))</f>
        <v>WS_Drilling_IPT_COST_A_2018</v>
      </c>
      <c r="S10" s="79" t="str">
        <f>IF(ISBLANK($F10),"-",SUBSTITUTE(SUBSTITUTE(CONCATENATE("WS_",$B10,"_",$A10), " - ","_")," ","_")   )</f>
        <v>WS_Drilling_IPT</v>
      </c>
      <c r="T10" s="79" t="str">
        <f>IF(ISBLANK($F10),"-","MSU_RATE_2018_A")</f>
        <v>MSU_RATE_2018_A</v>
      </c>
      <c r="U10" s="80">
        <f>IF(ISBLANK($F10),"-",$F10)</f>
        <v>11.8</v>
      </c>
      <c r="V10" s="79" t="str">
        <f>IF(ISBLANK($G10),"-",SUBSTITUTE(CONCATENATE("WS_",$B10,"_",$A10,"_COST_B_2018")," - ","_"))</f>
        <v>WS_Drilling_IPT_COST_B_2018</v>
      </c>
      <c r="W10" s="79" t="str">
        <f>IF(ISBLANK($G10),"-",SUBSTITUTE(SUBSTITUTE(CONCATENATE("WS_",$B10,"_",$A10), " - ","_")," ","_")   )</f>
        <v>WS_Drilling_IPT</v>
      </c>
      <c r="X10" s="79" t="str">
        <f>IF(ISBLANK($G10),"-","MSU_RATE_2018_B")</f>
        <v>MSU_RATE_2018_B</v>
      </c>
      <c r="Y10" s="80">
        <f>IF(ISBLANK($G10),"-",$G10)</f>
        <v>11.8</v>
      </c>
      <c r="Z10" s="79" t="str">
        <f>IF(ISBLANK($H10),"-",SUBSTITUTE(CONCATENATE("WS_",$B10,"_",$A10,"_COST_C_2018")," - ","_"))</f>
        <v>WS_Drilling_IPT_COST_C_2018</v>
      </c>
      <c r="AA10" s="79" t="str">
        <f>IF(ISBLANK($H10),"-",SUBSTITUTE(SUBSTITUTE(CONCATENATE("WS_",$B10,"_",$A10), " - ","_")," ","_")   )</f>
        <v>WS_Drilling_IPT</v>
      </c>
      <c r="AB10" s="79" t="str">
        <f>IF(ISBLANK($H10),"-","MSU_RATE_2018_C")</f>
        <v>MSU_RATE_2018_C</v>
      </c>
      <c r="AC10" s="80">
        <f>IF(ISBLANK($H10),"-",$H10)</f>
        <v>11.8</v>
      </c>
      <c r="AD10" s="79" t="str">
        <f>IF(ISBLANK($I10),"-",SUBSTITUTE(CONCATENATE("WS_",$B10,"_",$A10,"_COST_D_2018")," - ","_"))</f>
        <v>WS_Drilling_IPT_COST_D_2018</v>
      </c>
      <c r="AE10" s="79" t="str">
        <f>IF(ISBLANK($I10),"-",SUBSTITUTE(SUBSTITUTE(CONCATENATE("WS_",$B10,"_",$A10), " - ","_")," ","_")   )</f>
        <v>WS_Drilling_IPT</v>
      </c>
      <c r="AF10" s="79" t="str">
        <f>IF(ISBLANK($I10),"-","MSU_RATE_2018_D")</f>
        <v>MSU_RATE_2018_D</v>
      </c>
      <c r="AG10" s="80">
        <f>IF(ISBLANK($I10),"-",$I10)</f>
        <v>11.8</v>
      </c>
      <c r="AH10" s="79" t="str">
        <f>IF(ISBLANK($J10),"-",SUBSTITUTE(CONCATENATE("WS_",$B10,"_",$A10,"_COST_E_2018")," - ","_"))</f>
        <v>WS_Drilling_IPT_COST_E_2018</v>
      </c>
      <c r="AI10" s="79" t="str">
        <f>IF(ISBLANK($J10),"-",SUBSTITUTE(SUBSTITUTE(CONCATENATE("WS_",$B10,"_",$A10), " - ","_")," ","_")   )</f>
        <v>WS_Drilling_IPT</v>
      </c>
      <c r="AJ10" s="79" t="str">
        <f>IF(ISBLANK($J10),"-","MSU_RATE_2018_E")</f>
        <v>MSU_RATE_2018_E</v>
      </c>
      <c r="AK10" s="80">
        <f>IF(ISBLANK($J10),"-",$J10)</f>
        <v>11.8</v>
      </c>
      <c r="AL10" s="79" t="str">
        <f>IF(ISBLANK($K10),"-",SUBSTITUTE(CONCATENATE("WS_",$B10,"_",$A10,"_COST_Z_2018")," - ","_"))</f>
        <v>WS_Drilling_IPT_COST_Z_2018</v>
      </c>
      <c r="AM10" s="79" t="str">
        <f>IF(ISBLANK($K10),"-",SUBSTITUTE(SUBSTITUTE(CONCATENATE("WS_",$B10,"_",$A10), " - ","_")," ","_")   )</f>
        <v>WS_Drilling_IPT</v>
      </c>
      <c r="AN10" s="79" t="str">
        <f>IF(ISBLANK($K10),"-","MSU_RATE_2018_Z")</f>
        <v>MSU_RATE_2018_Z</v>
      </c>
      <c r="AO10" s="80">
        <f>IF(ISBLANK($K10),"-",$K10)</f>
        <v>11.8</v>
      </c>
      <c r="AP10" s="62" t="str">
        <f>_Mappings!C8</f>
        <v>pci:WS_Drilling</v>
      </c>
      <c r="AQ10" s="62" t="str">
        <f>IF(NOT(ISBLANK(O10)),K10,"-")</f>
        <v>-</v>
      </c>
      <c r="AR10" s="62" t="str">
        <f>IF(AND(NOT(ISBLANK($M10)), NOT(ISERROR(SEARCH($AR$9,$E10)))),$M10,"-")</f>
        <v>-</v>
      </c>
      <c r="AS10" s="62" t="str">
        <f>IF(AND(NOT(ISBLANK($L10)), NOT(ISERROR(SEARCH($AS$9,$E10)))),$L10,"-")</f>
        <v>-</v>
      </c>
      <c r="AT10" s="62">
        <f>IF(AND(NOT(ISBLANK($M10)), NOT(ISERROR(SEARCH($AT$9,$E10)))),$M10,"-")</f>
        <v>1</v>
      </c>
      <c r="AU10" s="62">
        <f>IF(AND(NOT(ISBLANK($L10)), NOT(ISERROR(SEARCH($AU$9,$E10)))),$L10,"-")</f>
        <v>2.42</v>
      </c>
    </row>
    <row r="11" spans="1:48" ht="15.75" thickBot="1">
      <c r="A11" s="12" t="s">
        <v>502</v>
      </c>
      <c r="B11" s="12" t="s">
        <v>454</v>
      </c>
      <c r="C11" s="12"/>
      <c r="D11" s="12"/>
      <c r="E11" s="12" t="s">
        <v>505</v>
      </c>
      <c r="F11" s="19">
        <v>3.8</v>
      </c>
      <c r="G11" s="19">
        <v>3.8</v>
      </c>
      <c r="H11" s="19">
        <v>3.8</v>
      </c>
      <c r="I11" s="19">
        <v>3.8</v>
      </c>
      <c r="J11" s="12">
        <v>3.8</v>
      </c>
      <c r="K11" s="13">
        <v>3.8</v>
      </c>
      <c r="L11" s="57">
        <v>2.42</v>
      </c>
      <c r="M11" s="57">
        <v>1</v>
      </c>
      <c r="N11" s="57"/>
      <c r="O11" s="57"/>
      <c r="P11" s="57"/>
      <c r="Q11" s="57"/>
      <c r="R11" s="79" t="str">
        <f t="shared" ref="R11:R74" si="0">IF(ISBLANK($F11),"-",SUBSTITUTE(CONCATENATE("WS_",$B11,"_",$A11,"_COST_A_2018")," - ","_"))</f>
        <v>WS_Riveting_IPT_COST_A_2018</v>
      </c>
      <c r="S11" s="79" t="str">
        <f t="shared" ref="S11:S74" si="1">IF(ISBLANK($F11),"-",SUBSTITUTE(SUBSTITUTE(CONCATENATE("WS_",$B11,"_",$A11), " - ","_")," ","_")   )</f>
        <v>WS_Riveting_IPT</v>
      </c>
      <c r="T11" s="79" t="str">
        <f t="shared" ref="T11:T74" si="2">IF(ISBLANK($F11),"-","MSU_RATE_2018_A")</f>
        <v>MSU_RATE_2018_A</v>
      </c>
      <c r="U11" s="80">
        <f t="shared" ref="U11:U74" si="3">IF(ISBLANK($F11),"-",$F11)</f>
        <v>3.8</v>
      </c>
      <c r="V11" s="79" t="str">
        <f t="shared" ref="V11:V74" si="4">IF(ISBLANK($G11),"-",SUBSTITUTE(CONCATENATE("WS_",$B11,"_",$A11,"_COST_B_2018")," - ","_"))</f>
        <v>WS_Riveting_IPT_COST_B_2018</v>
      </c>
      <c r="W11" s="79" t="str">
        <f t="shared" ref="W11:W74" si="5">IF(ISBLANK($G11),"-",SUBSTITUTE(SUBSTITUTE(CONCATENATE("WS_",$B11,"_",$A11), " - ","_")," ","_")   )</f>
        <v>WS_Riveting_IPT</v>
      </c>
      <c r="X11" s="79" t="str">
        <f t="shared" ref="X11:X74" si="6">IF(ISBLANK($G11),"-","MSU_RATE_2018_B")</f>
        <v>MSU_RATE_2018_B</v>
      </c>
      <c r="Y11" s="80">
        <f t="shared" ref="Y11:Y74" si="7">IF(ISBLANK($G11),"-",$G11)</f>
        <v>3.8</v>
      </c>
      <c r="Z11" s="79" t="str">
        <f t="shared" ref="Z11:Z74" si="8">IF(ISBLANK($H11),"-",SUBSTITUTE(CONCATENATE("WS_",$B11,"_",$A11,"_COST_C_2018")," - ","_"))</f>
        <v>WS_Riveting_IPT_COST_C_2018</v>
      </c>
      <c r="AA11" s="79" t="str">
        <f t="shared" ref="AA11:AA74" si="9">IF(ISBLANK($H11),"-",SUBSTITUTE(SUBSTITUTE(CONCATENATE("WS_",$B11,"_",$A11), " - ","_")," ","_")   )</f>
        <v>WS_Riveting_IPT</v>
      </c>
      <c r="AB11" s="79" t="str">
        <f t="shared" ref="AB11:AB74" si="10">IF(ISBLANK($H11),"-","MSU_RATE_2018_C")</f>
        <v>MSU_RATE_2018_C</v>
      </c>
      <c r="AC11" s="80">
        <f t="shared" ref="AC11:AC74" si="11">IF(ISBLANK($H11),"-",$H11)</f>
        <v>3.8</v>
      </c>
      <c r="AD11" s="79" t="str">
        <f t="shared" ref="AD11:AD74" si="12">IF(ISBLANK($I11),"-",SUBSTITUTE(CONCATENATE("WS_",$B11,"_",$A11,"_COST_D_2018")," - ","_"))</f>
        <v>WS_Riveting_IPT_COST_D_2018</v>
      </c>
      <c r="AE11" s="79" t="str">
        <f t="shared" ref="AE11:AE74" si="13">IF(ISBLANK($I11),"-",SUBSTITUTE(SUBSTITUTE(CONCATENATE("WS_",$B11,"_",$A11), " - ","_")," ","_")   )</f>
        <v>WS_Riveting_IPT</v>
      </c>
      <c r="AF11" s="79" t="str">
        <f t="shared" ref="AF11:AF74" si="14">IF(ISBLANK($I11),"-","MSU_RATE_2018_D")</f>
        <v>MSU_RATE_2018_D</v>
      </c>
      <c r="AG11" s="80">
        <f t="shared" ref="AG11:AG74" si="15">IF(ISBLANK($I11),"-",$I11)</f>
        <v>3.8</v>
      </c>
      <c r="AH11" s="79" t="str">
        <f t="shared" ref="AH11:AH74" si="16">IF(ISBLANK($J11),"-",SUBSTITUTE(CONCATENATE("WS_",$B11,"_",$A11,"_COST_E_2018")," - ","_"))</f>
        <v>WS_Riveting_IPT_COST_E_2018</v>
      </c>
      <c r="AI11" s="79" t="str">
        <f t="shared" ref="AI11:AI74" si="17">IF(ISBLANK($J11),"-",SUBSTITUTE(SUBSTITUTE(CONCATENATE("WS_",$B11,"_",$A11), " - ","_")," ","_")   )</f>
        <v>WS_Riveting_IPT</v>
      </c>
      <c r="AJ11" s="79" t="str">
        <f t="shared" ref="AJ11:AJ74" si="18">IF(ISBLANK($J11),"-","MSU_RATE_2018_E")</f>
        <v>MSU_RATE_2018_E</v>
      </c>
      <c r="AK11" s="80">
        <f t="shared" ref="AK11:AK74" si="19">IF(ISBLANK($J11),"-",$J11)</f>
        <v>3.8</v>
      </c>
      <c r="AL11" s="79" t="str">
        <f t="shared" ref="AL11:AL74" si="20">IF(ISBLANK($K11),"-",SUBSTITUTE(CONCATENATE("WS_",$B11,"_",$A11,"_COST_Z_2018")," - ","_"))</f>
        <v>WS_Riveting_IPT_COST_Z_2018</v>
      </c>
      <c r="AM11" s="79" t="str">
        <f t="shared" ref="AM11:AM74" si="21">IF(ISBLANK($K11),"-",SUBSTITUTE(SUBSTITUTE(CONCATENATE("WS_",$B11,"_",$A11), " - ","_")," ","_")   )</f>
        <v>WS_Riveting_IPT</v>
      </c>
      <c r="AN11" s="79" t="str">
        <f t="shared" ref="AN11:AN74" si="22">IF(ISBLANK($K11),"-","MSU_RATE_2018_Z")</f>
        <v>MSU_RATE_2018_Z</v>
      </c>
      <c r="AO11" s="80">
        <f t="shared" ref="AO11:AO74" si="23">IF(ISBLANK($K11),"-",$K11)</f>
        <v>3.8</v>
      </c>
      <c r="AP11" s="62" t="str">
        <f>_Mappings!C9</f>
        <v>pci:WS_Riveting</v>
      </c>
      <c r="AQ11" s="62" t="str">
        <f t="shared" ref="AQ11:AQ74" si="24">IF(NOT(ISBLANK(O11)),K11,"-")</f>
        <v>-</v>
      </c>
      <c r="AR11" s="62" t="str">
        <f t="shared" ref="AR11:AR74" si="25">IF(AND(NOT(ISBLANK($M11)), NOT(ISERROR(SEARCH($AR$9,$E11)))),$M11,"-")</f>
        <v>-</v>
      </c>
      <c r="AS11" s="62" t="str">
        <f t="shared" ref="AS11:AS74" si="26">IF(AND(NOT(ISBLANK($L11)), NOT(ISERROR(SEARCH($AS$9,$E11)))),$L11,"-")</f>
        <v>-</v>
      </c>
      <c r="AT11" s="62">
        <f t="shared" ref="AT11:AT74" si="27">IF(AND(NOT(ISBLANK($M11)), NOT(ISERROR(SEARCH($AT$9,$E11)))),$M11,"-")</f>
        <v>1</v>
      </c>
      <c r="AU11" s="62">
        <f t="shared" ref="AU11:AU74" si="28">IF(AND(NOT(ISBLANK($L11)), NOT(ISERROR(SEARCH($AU$9,$E11)))),$L11,"-")</f>
        <v>2.42</v>
      </c>
    </row>
    <row r="12" spans="1:48" ht="15.75" thickBot="1">
      <c r="A12" s="12" t="s">
        <v>502</v>
      </c>
      <c r="B12" s="12" t="s">
        <v>456</v>
      </c>
      <c r="C12" s="12"/>
      <c r="D12" s="12"/>
      <c r="E12" s="12" t="s">
        <v>505</v>
      </c>
      <c r="F12" s="19">
        <v>4.3</v>
      </c>
      <c r="G12" s="19">
        <v>4.3</v>
      </c>
      <c r="H12" s="19">
        <v>4.3</v>
      </c>
      <c r="I12" s="19">
        <v>4.3</v>
      </c>
      <c r="J12" s="12">
        <v>4.3</v>
      </c>
      <c r="K12" s="13">
        <v>4.3</v>
      </c>
      <c r="L12" s="57">
        <v>2.42</v>
      </c>
      <c r="M12" s="57">
        <v>1</v>
      </c>
      <c r="N12" s="57"/>
      <c r="O12" s="57"/>
      <c r="P12" s="57"/>
      <c r="Q12" s="57"/>
      <c r="R12" s="79" t="str">
        <f t="shared" si="0"/>
        <v>WS_Spotwelding-35KVA_IPT_COST_A_2018</v>
      </c>
      <c r="S12" s="79" t="str">
        <f t="shared" si="1"/>
        <v>WS_Spotwelding-35KVA_IPT</v>
      </c>
      <c r="T12" s="79" t="str">
        <f t="shared" si="2"/>
        <v>MSU_RATE_2018_A</v>
      </c>
      <c r="U12" s="80">
        <f t="shared" si="3"/>
        <v>4.3</v>
      </c>
      <c r="V12" s="79" t="str">
        <f t="shared" si="4"/>
        <v>WS_Spotwelding-35KVA_IPT_COST_B_2018</v>
      </c>
      <c r="W12" s="79" t="str">
        <f t="shared" si="5"/>
        <v>WS_Spotwelding-35KVA_IPT</v>
      </c>
      <c r="X12" s="79" t="str">
        <f t="shared" si="6"/>
        <v>MSU_RATE_2018_B</v>
      </c>
      <c r="Y12" s="80">
        <f t="shared" si="7"/>
        <v>4.3</v>
      </c>
      <c r="Z12" s="79" t="str">
        <f t="shared" si="8"/>
        <v>WS_Spotwelding-35KVA_IPT_COST_C_2018</v>
      </c>
      <c r="AA12" s="79" t="str">
        <f t="shared" si="9"/>
        <v>WS_Spotwelding-35KVA_IPT</v>
      </c>
      <c r="AB12" s="79" t="str">
        <f t="shared" si="10"/>
        <v>MSU_RATE_2018_C</v>
      </c>
      <c r="AC12" s="80">
        <f t="shared" si="11"/>
        <v>4.3</v>
      </c>
      <c r="AD12" s="79" t="str">
        <f t="shared" si="12"/>
        <v>WS_Spotwelding-35KVA_IPT_COST_D_2018</v>
      </c>
      <c r="AE12" s="79" t="str">
        <f t="shared" si="13"/>
        <v>WS_Spotwelding-35KVA_IPT</v>
      </c>
      <c r="AF12" s="79" t="str">
        <f t="shared" si="14"/>
        <v>MSU_RATE_2018_D</v>
      </c>
      <c r="AG12" s="80">
        <f t="shared" si="15"/>
        <v>4.3</v>
      </c>
      <c r="AH12" s="79" t="str">
        <f t="shared" si="16"/>
        <v>WS_Spotwelding-35KVA_IPT_COST_E_2018</v>
      </c>
      <c r="AI12" s="79" t="str">
        <f t="shared" si="17"/>
        <v>WS_Spotwelding-35KVA_IPT</v>
      </c>
      <c r="AJ12" s="79" t="str">
        <f t="shared" si="18"/>
        <v>MSU_RATE_2018_E</v>
      </c>
      <c r="AK12" s="80">
        <f t="shared" si="19"/>
        <v>4.3</v>
      </c>
      <c r="AL12" s="79" t="str">
        <f t="shared" si="20"/>
        <v>WS_Spotwelding-35KVA_IPT_COST_Z_2018</v>
      </c>
      <c r="AM12" s="79" t="str">
        <f t="shared" si="21"/>
        <v>WS_Spotwelding-35KVA_IPT</v>
      </c>
      <c r="AN12" s="79" t="str">
        <f t="shared" si="22"/>
        <v>MSU_RATE_2018_Z</v>
      </c>
      <c r="AO12" s="80">
        <f t="shared" si="23"/>
        <v>4.3</v>
      </c>
      <c r="AP12" s="62" t="str">
        <f>_Mappings!C10</f>
        <v>pci:WS_Spotwelding-35KVA</v>
      </c>
      <c r="AQ12" s="62" t="str">
        <f t="shared" si="24"/>
        <v>-</v>
      </c>
      <c r="AR12" s="62" t="str">
        <f t="shared" si="25"/>
        <v>-</v>
      </c>
      <c r="AS12" s="62" t="str">
        <f t="shared" si="26"/>
        <v>-</v>
      </c>
      <c r="AT12" s="62">
        <f t="shared" si="27"/>
        <v>1</v>
      </c>
      <c r="AU12" s="62">
        <f t="shared" si="28"/>
        <v>2.42</v>
      </c>
    </row>
    <row r="13" spans="1:48" ht="15.75" thickBot="1">
      <c r="A13" s="12" t="s">
        <v>502</v>
      </c>
      <c r="B13" s="12" t="s">
        <v>457</v>
      </c>
      <c r="C13" s="12"/>
      <c r="D13" s="12"/>
      <c r="E13" s="12" t="s">
        <v>505</v>
      </c>
      <c r="F13" s="19">
        <v>7.5</v>
      </c>
      <c r="G13" s="19">
        <v>7.5</v>
      </c>
      <c r="H13" s="19">
        <v>7.5</v>
      </c>
      <c r="I13" s="19">
        <v>7.5</v>
      </c>
      <c r="J13" s="12">
        <v>7.5</v>
      </c>
      <c r="K13" s="13">
        <v>7.5</v>
      </c>
      <c r="L13" s="57">
        <v>2.42</v>
      </c>
      <c r="M13" s="57">
        <v>1</v>
      </c>
      <c r="N13" s="57"/>
      <c r="O13" s="57"/>
      <c r="P13" s="57"/>
      <c r="Q13" s="57"/>
      <c r="R13" s="79" t="str">
        <f t="shared" si="0"/>
        <v>WS_Spotwelding-65KVA_IPT_COST_A_2018</v>
      </c>
      <c r="S13" s="79" t="str">
        <f t="shared" si="1"/>
        <v>WS_Spotwelding-65KVA_IPT</v>
      </c>
      <c r="T13" s="79" t="str">
        <f t="shared" si="2"/>
        <v>MSU_RATE_2018_A</v>
      </c>
      <c r="U13" s="80">
        <f t="shared" si="3"/>
        <v>7.5</v>
      </c>
      <c r="V13" s="79" t="str">
        <f t="shared" si="4"/>
        <v>WS_Spotwelding-65KVA_IPT_COST_B_2018</v>
      </c>
      <c r="W13" s="79" t="str">
        <f t="shared" si="5"/>
        <v>WS_Spotwelding-65KVA_IPT</v>
      </c>
      <c r="X13" s="79" t="str">
        <f t="shared" si="6"/>
        <v>MSU_RATE_2018_B</v>
      </c>
      <c r="Y13" s="80">
        <f t="shared" si="7"/>
        <v>7.5</v>
      </c>
      <c r="Z13" s="79" t="str">
        <f t="shared" si="8"/>
        <v>WS_Spotwelding-65KVA_IPT_COST_C_2018</v>
      </c>
      <c r="AA13" s="79" t="str">
        <f t="shared" si="9"/>
        <v>WS_Spotwelding-65KVA_IPT</v>
      </c>
      <c r="AB13" s="79" t="str">
        <f t="shared" si="10"/>
        <v>MSU_RATE_2018_C</v>
      </c>
      <c r="AC13" s="80">
        <f t="shared" si="11"/>
        <v>7.5</v>
      </c>
      <c r="AD13" s="79" t="str">
        <f t="shared" si="12"/>
        <v>WS_Spotwelding-65KVA_IPT_COST_D_2018</v>
      </c>
      <c r="AE13" s="79" t="str">
        <f t="shared" si="13"/>
        <v>WS_Spotwelding-65KVA_IPT</v>
      </c>
      <c r="AF13" s="79" t="str">
        <f t="shared" si="14"/>
        <v>MSU_RATE_2018_D</v>
      </c>
      <c r="AG13" s="80">
        <f t="shared" si="15"/>
        <v>7.5</v>
      </c>
      <c r="AH13" s="79" t="str">
        <f t="shared" si="16"/>
        <v>WS_Spotwelding-65KVA_IPT_COST_E_2018</v>
      </c>
      <c r="AI13" s="79" t="str">
        <f t="shared" si="17"/>
        <v>WS_Spotwelding-65KVA_IPT</v>
      </c>
      <c r="AJ13" s="79" t="str">
        <f t="shared" si="18"/>
        <v>MSU_RATE_2018_E</v>
      </c>
      <c r="AK13" s="80">
        <f t="shared" si="19"/>
        <v>7.5</v>
      </c>
      <c r="AL13" s="79" t="str">
        <f t="shared" si="20"/>
        <v>WS_Spotwelding-65KVA_IPT_COST_Z_2018</v>
      </c>
      <c r="AM13" s="79" t="str">
        <f t="shared" si="21"/>
        <v>WS_Spotwelding-65KVA_IPT</v>
      </c>
      <c r="AN13" s="79" t="str">
        <f t="shared" si="22"/>
        <v>MSU_RATE_2018_Z</v>
      </c>
      <c r="AO13" s="80">
        <f t="shared" si="23"/>
        <v>7.5</v>
      </c>
      <c r="AP13" s="62" t="str">
        <f>_Mappings!C11</f>
        <v>pci:WS_Spotwelding-65KVA</v>
      </c>
      <c r="AQ13" s="62" t="str">
        <f t="shared" si="24"/>
        <v>-</v>
      </c>
      <c r="AR13" s="62" t="str">
        <f t="shared" si="25"/>
        <v>-</v>
      </c>
      <c r="AS13" s="62" t="str">
        <f t="shared" si="26"/>
        <v>-</v>
      </c>
      <c r="AT13" s="62">
        <f t="shared" si="27"/>
        <v>1</v>
      </c>
      <c r="AU13" s="62">
        <f t="shared" si="28"/>
        <v>2.42</v>
      </c>
    </row>
    <row r="14" spans="1:48" ht="15.75" thickBot="1">
      <c r="A14" s="12" t="s">
        <v>502</v>
      </c>
      <c r="B14" s="12" t="s">
        <v>458</v>
      </c>
      <c r="C14" s="12"/>
      <c r="D14" s="12"/>
      <c r="E14" s="12" t="s">
        <v>505</v>
      </c>
      <c r="F14" s="19">
        <v>4.3</v>
      </c>
      <c r="G14" s="19">
        <v>4.3</v>
      </c>
      <c r="H14" s="19">
        <v>4.3</v>
      </c>
      <c r="I14" s="19">
        <v>4.3</v>
      </c>
      <c r="J14" s="12">
        <v>4.3</v>
      </c>
      <c r="K14" s="13">
        <v>4.3</v>
      </c>
      <c r="L14" s="57">
        <v>2.42</v>
      </c>
      <c r="M14" s="57">
        <v>1</v>
      </c>
      <c r="N14" s="57"/>
      <c r="O14" s="57"/>
      <c r="P14" s="57"/>
      <c r="Q14" s="57"/>
      <c r="R14" s="79" t="str">
        <f t="shared" si="0"/>
        <v>WS_SST Tapping_IPT_COST_A_2018</v>
      </c>
      <c r="S14" s="79" t="str">
        <f t="shared" si="1"/>
        <v>WS_SST_Tapping_IPT</v>
      </c>
      <c r="T14" s="79" t="str">
        <f t="shared" si="2"/>
        <v>MSU_RATE_2018_A</v>
      </c>
      <c r="U14" s="80">
        <f t="shared" si="3"/>
        <v>4.3</v>
      </c>
      <c r="V14" s="79" t="str">
        <f t="shared" si="4"/>
        <v>WS_SST Tapping_IPT_COST_B_2018</v>
      </c>
      <c r="W14" s="79" t="str">
        <f t="shared" si="5"/>
        <v>WS_SST_Tapping_IPT</v>
      </c>
      <c r="X14" s="79" t="str">
        <f t="shared" si="6"/>
        <v>MSU_RATE_2018_B</v>
      </c>
      <c r="Y14" s="80">
        <f t="shared" si="7"/>
        <v>4.3</v>
      </c>
      <c r="Z14" s="79" t="str">
        <f t="shared" si="8"/>
        <v>WS_SST Tapping_IPT_COST_C_2018</v>
      </c>
      <c r="AA14" s="79" t="str">
        <f t="shared" si="9"/>
        <v>WS_SST_Tapping_IPT</v>
      </c>
      <c r="AB14" s="79" t="str">
        <f t="shared" si="10"/>
        <v>MSU_RATE_2018_C</v>
      </c>
      <c r="AC14" s="80">
        <f t="shared" si="11"/>
        <v>4.3</v>
      </c>
      <c r="AD14" s="79" t="str">
        <f t="shared" si="12"/>
        <v>WS_SST Tapping_IPT_COST_D_2018</v>
      </c>
      <c r="AE14" s="79" t="str">
        <f t="shared" si="13"/>
        <v>WS_SST_Tapping_IPT</v>
      </c>
      <c r="AF14" s="79" t="str">
        <f t="shared" si="14"/>
        <v>MSU_RATE_2018_D</v>
      </c>
      <c r="AG14" s="80">
        <f t="shared" si="15"/>
        <v>4.3</v>
      </c>
      <c r="AH14" s="79" t="str">
        <f t="shared" si="16"/>
        <v>WS_SST Tapping_IPT_COST_E_2018</v>
      </c>
      <c r="AI14" s="79" t="str">
        <f t="shared" si="17"/>
        <v>WS_SST_Tapping_IPT</v>
      </c>
      <c r="AJ14" s="79" t="str">
        <f t="shared" si="18"/>
        <v>MSU_RATE_2018_E</v>
      </c>
      <c r="AK14" s="80">
        <f t="shared" si="19"/>
        <v>4.3</v>
      </c>
      <c r="AL14" s="79" t="str">
        <f t="shared" si="20"/>
        <v>WS_SST Tapping_IPT_COST_Z_2018</v>
      </c>
      <c r="AM14" s="79" t="str">
        <f t="shared" si="21"/>
        <v>WS_SST_Tapping_IPT</v>
      </c>
      <c r="AN14" s="79" t="str">
        <f t="shared" si="22"/>
        <v>MSU_RATE_2018_Z</v>
      </c>
      <c r="AO14" s="80">
        <f t="shared" si="23"/>
        <v>4.3</v>
      </c>
      <c r="AP14" s="62" t="str">
        <f>_Mappings!C12</f>
        <v>pci:WS_SSTTapping</v>
      </c>
      <c r="AQ14" s="62" t="str">
        <f t="shared" si="24"/>
        <v>-</v>
      </c>
      <c r="AR14" s="62" t="str">
        <f t="shared" si="25"/>
        <v>-</v>
      </c>
      <c r="AS14" s="62" t="str">
        <f t="shared" si="26"/>
        <v>-</v>
      </c>
      <c r="AT14" s="62">
        <f t="shared" si="27"/>
        <v>1</v>
      </c>
      <c r="AU14" s="62">
        <f t="shared" si="28"/>
        <v>2.42</v>
      </c>
    </row>
    <row r="15" spans="1:48" ht="15.75" thickBot="1">
      <c r="A15" s="12" t="s">
        <v>502</v>
      </c>
      <c r="B15" s="12" t="s">
        <v>459</v>
      </c>
      <c r="C15" s="12"/>
      <c r="D15" s="12"/>
      <c r="E15" s="12" t="s">
        <v>505</v>
      </c>
      <c r="F15" s="19">
        <v>5.4</v>
      </c>
      <c r="G15" s="19">
        <v>5.4</v>
      </c>
      <c r="H15" s="19">
        <v>5.4</v>
      </c>
      <c r="I15" s="19">
        <v>5.4</v>
      </c>
      <c r="J15" s="12">
        <v>5.4</v>
      </c>
      <c r="K15" s="13">
        <v>5.4</v>
      </c>
      <c r="L15" s="57">
        <v>2.42</v>
      </c>
      <c r="M15" s="57">
        <v>1</v>
      </c>
      <c r="N15" s="57"/>
      <c r="O15" s="57"/>
      <c r="P15" s="57"/>
      <c r="Q15" s="57"/>
      <c r="R15" s="79" t="str">
        <f t="shared" si="0"/>
        <v>WS_MST Tapping_IPT_COST_A_2018</v>
      </c>
      <c r="S15" s="79" t="str">
        <f t="shared" si="1"/>
        <v>WS_MST_Tapping_IPT</v>
      </c>
      <c r="T15" s="79" t="str">
        <f t="shared" si="2"/>
        <v>MSU_RATE_2018_A</v>
      </c>
      <c r="U15" s="80">
        <f t="shared" si="3"/>
        <v>5.4</v>
      </c>
      <c r="V15" s="79" t="str">
        <f t="shared" si="4"/>
        <v>WS_MST Tapping_IPT_COST_B_2018</v>
      </c>
      <c r="W15" s="79" t="str">
        <f t="shared" si="5"/>
        <v>WS_MST_Tapping_IPT</v>
      </c>
      <c r="X15" s="79" t="str">
        <f t="shared" si="6"/>
        <v>MSU_RATE_2018_B</v>
      </c>
      <c r="Y15" s="80">
        <f t="shared" si="7"/>
        <v>5.4</v>
      </c>
      <c r="Z15" s="79" t="str">
        <f t="shared" si="8"/>
        <v>WS_MST Tapping_IPT_COST_C_2018</v>
      </c>
      <c r="AA15" s="79" t="str">
        <f t="shared" si="9"/>
        <v>WS_MST_Tapping_IPT</v>
      </c>
      <c r="AB15" s="79" t="str">
        <f t="shared" si="10"/>
        <v>MSU_RATE_2018_C</v>
      </c>
      <c r="AC15" s="80">
        <f t="shared" si="11"/>
        <v>5.4</v>
      </c>
      <c r="AD15" s="79" t="str">
        <f t="shared" si="12"/>
        <v>WS_MST Tapping_IPT_COST_D_2018</v>
      </c>
      <c r="AE15" s="79" t="str">
        <f t="shared" si="13"/>
        <v>WS_MST_Tapping_IPT</v>
      </c>
      <c r="AF15" s="79" t="str">
        <f t="shared" si="14"/>
        <v>MSU_RATE_2018_D</v>
      </c>
      <c r="AG15" s="80">
        <f t="shared" si="15"/>
        <v>5.4</v>
      </c>
      <c r="AH15" s="79" t="str">
        <f t="shared" si="16"/>
        <v>WS_MST Tapping_IPT_COST_E_2018</v>
      </c>
      <c r="AI15" s="79" t="str">
        <f t="shared" si="17"/>
        <v>WS_MST_Tapping_IPT</v>
      </c>
      <c r="AJ15" s="79" t="str">
        <f t="shared" si="18"/>
        <v>MSU_RATE_2018_E</v>
      </c>
      <c r="AK15" s="80">
        <f t="shared" si="19"/>
        <v>5.4</v>
      </c>
      <c r="AL15" s="79" t="str">
        <f t="shared" si="20"/>
        <v>WS_MST Tapping_IPT_COST_Z_2018</v>
      </c>
      <c r="AM15" s="79" t="str">
        <f t="shared" si="21"/>
        <v>WS_MST_Tapping_IPT</v>
      </c>
      <c r="AN15" s="79" t="str">
        <f t="shared" si="22"/>
        <v>MSU_RATE_2018_Z</v>
      </c>
      <c r="AO15" s="80">
        <f t="shared" si="23"/>
        <v>5.4</v>
      </c>
      <c r="AP15" s="62" t="str">
        <f>_Mappings!C13</f>
        <v>pci:WS_MSTTapping</v>
      </c>
      <c r="AQ15" s="62" t="str">
        <f t="shared" si="24"/>
        <v>-</v>
      </c>
      <c r="AR15" s="62" t="str">
        <f t="shared" si="25"/>
        <v>-</v>
      </c>
      <c r="AS15" s="62" t="str">
        <f t="shared" si="26"/>
        <v>-</v>
      </c>
      <c r="AT15" s="62">
        <f t="shared" si="27"/>
        <v>1</v>
      </c>
      <c r="AU15" s="62">
        <f t="shared" si="28"/>
        <v>2.42</v>
      </c>
    </row>
    <row r="16" spans="1:48" ht="15.75" thickBot="1">
      <c r="A16" s="12" t="s">
        <v>502</v>
      </c>
      <c r="B16" s="12" t="s">
        <v>460</v>
      </c>
      <c r="C16" s="12"/>
      <c r="D16" s="12"/>
      <c r="E16" s="12" t="s">
        <v>505</v>
      </c>
      <c r="F16" s="19">
        <v>6.5</v>
      </c>
      <c r="G16" s="19">
        <v>6.5</v>
      </c>
      <c r="H16" s="19">
        <v>6.5</v>
      </c>
      <c r="I16" s="19">
        <v>6.5</v>
      </c>
      <c r="J16" s="12">
        <v>6.5</v>
      </c>
      <c r="K16" s="13">
        <v>6.5</v>
      </c>
      <c r="L16" s="57">
        <v>2.42</v>
      </c>
      <c r="M16" s="57">
        <v>1</v>
      </c>
      <c r="N16" s="57"/>
      <c r="O16" s="57"/>
      <c r="P16" s="57"/>
      <c r="Q16" s="57"/>
      <c r="R16" s="79" t="str">
        <f t="shared" si="0"/>
        <v>WS_Staking-Heager Press(6T)_IPT_COST_A_2018</v>
      </c>
      <c r="S16" s="79" t="str">
        <f t="shared" si="1"/>
        <v>WS_Staking-Heager_Press(6T)_IPT</v>
      </c>
      <c r="T16" s="79" t="str">
        <f t="shared" si="2"/>
        <v>MSU_RATE_2018_A</v>
      </c>
      <c r="U16" s="80">
        <f t="shared" si="3"/>
        <v>6.5</v>
      </c>
      <c r="V16" s="79" t="str">
        <f t="shared" si="4"/>
        <v>WS_Staking-Heager Press(6T)_IPT_COST_B_2018</v>
      </c>
      <c r="W16" s="79" t="str">
        <f t="shared" si="5"/>
        <v>WS_Staking-Heager_Press(6T)_IPT</v>
      </c>
      <c r="X16" s="79" t="str">
        <f t="shared" si="6"/>
        <v>MSU_RATE_2018_B</v>
      </c>
      <c r="Y16" s="80">
        <f t="shared" si="7"/>
        <v>6.5</v>
      </c>
      <c r="Z16" s="79" t="str">
        <f t="shared" si="8"/>
        <v>WS_Staking-Heager Press(6T)_IPT_COST_C_2018</v>
      </c>
      <c r="AA16" s="79" t="str">
        <f t="shared" si="9"/>
        <v>WS_Staking-Heager_Press(6T)_IPT</v>
      </c>
      <c r="AB16" s="79" t="str">
        <f t="shared" si="10"/>
        <v>MSU_RATE_2018_C</v>
      </c>
      <c r="AC16" s="80">
        <f t="shared" si="11"/>
        <v>6.5</v>
      </c>
      <c r="AD16" s="79" t="str">
        <f t="shared" si="12"/>
        <v>WS_Staking-Heager Press(6T)_IPT_COST_D_2018</v>
      </c>
      <c r="AE16" s="79" t="str">
        <f t="shared" si="13"/>
        <v>WS_Staking-Heager_Press(6T)_IPT</v>
      </c>
      <c r="AF16" s="79" t="str">
        <f t="shared" si="14"/>
        <v>MSU_RATE_2018_D</v>
      </c>
      <c r="AG16" s="80">
        <f t="shared" si="15"/>
        <v>6.5</v>
      </c>
      <c r="AH16" s="79" t="str">
        <f t="shared" si="16"/>
        <v>WS_Staking-Heager Press(6T)_IPT_COST_E_2018</v>
      </c>
      <c r="AI16" s="79" t="str">
        <f t="shared" si="17"/>
        <v>WS_Staking-Heager_Press(6T)_IPT</v>
      </c>
      <c r="AJ16" s="79" t="str">
        <f t="shared" si="18"/>
        <v>MSU_RATE_2018_E</v>
      </c>
      <c r="AK16" s="80">
        <f t="shared" si="19"/>
        <v>6.5</v>
      </c>
      <c r="AL16" s="79" t="str">
        <f t="shared" si="20"/>
        <v>WS_Staking-Heager Press(6T)_IPT_COST_Z_2018</v>
      </c>
      <c r="AM16" s="79" t="str">
        <f t="shared" si="21"/>
        <v>WS_Staking-Heager_Press(6T)_IPT</v>
      </c>
      <c r="AN16" s="79" t="str">
        <f t="shared" si="22"/>
        <v>MSU_RATE_2018_Z</v>
      </c>
      <c r="AO16" s="80">
        <f t="shared" si="23"/>
        <v>6.5</v>
      </c>
      <c r="AP16" s="62" t="str">
        <f>_Mappings!C14</f>
        <v>pci:WS_Staking-Heager_Press_6T</v>
      </c>
      <c r="AQ16" s="62" t="str">
        <f t="shared" si="24"/>
        <v>-</v>
      </c>
      <c r="AR16" s="62" t="str">
        <f t="shared" si="25"/>
        <v>-</v>
      </c>
      <c r="AS16" s="62" t="str">
        <f t="shared" si="26"/>
        <v>-</v>
      </c>
      <c r="AT16" s="62">
        <f t="shared" si="27"/>
        <v>1</v>
      </c>
      <c r="AU16" s="62">
        <f t="shared" si="28"/>
        <v>2.42</v>
      </c>
    </row>
    <row r="17" spans="1:47" ht="15.75" thickBot="1">
      <c r="A17" s="12" t="s">
        <v>502</v>
      </c>
      <c r="B17" s="12" t="s">
        <v>461</v>
      </c>
      <c r="C17" s="12"/>
      <c r="D17" s="12"/>
      <c r="E17" s="12" t="s">
        <v>505</v>
      </c>
      <c r="F17" s="19">
        <v>2.2000000000000002</v>
      </c>
      <c r="G17" s="19">
        <v>2.2000000000000002</v>
      </c>
      <c r="H17" s="19">
        <v>2.2000000000000002</v>
      </c>
      <c r="I17" s="19">
        <v>2.2000000000000002</v>
      </c>
      <c r="J17" s="12">
        <v>2.2000000000000002</v>
      </c>
      <c r="K17" s="13">
        <v>2.2000000000000002</v>
      </c>
      <c r="L17" s="57">
        <v>2.42</v>
      </c>
      <c r="M17" s="57">
        <v>1</v>
      </c>
      <c r="N17" s="57"/>
      <c r="O17" s="57"/>
      <c r="P17" s="57"/>
      <c r="Q17" s="57"/>
      <c r="R17" s="79" t="str">
        <f t="shared" si="0"/>
        <v>WS_Manual Checking_IPT_COST_A_2018</v>
      </c>
      <c r="S17" s="79" t="str">
        <f t="shared" si="1"/>
        <v>WS_Manual_Checking_IPT</v>
      </c>
      <c r="T17" s="79" t="str">
        <f t="shared" si="2"/>
        <v>MSU_RATE_2018_A</v>
      </c>
      <c r="U17" s="80">
        <f t="shared" si="3"/>
        <v>2.2000000000000002</v>
      </c>
      <c r="V17" s="79" t="str">
        <f t="shared" si="4"/>
        <v>WS_Manual Checking_IPT_COST_B_2018</v>
      </c>
      <c r="W17" s="79" t="str">
        <f t="shared" si="5"/>
        <v>WS_Manual_Checking_IPT</v>
      </c>
      <c r="X17" s="79" t="str">
        <f t="shared" si="6"/>
        <v>MSU_RATE_2018_B</v>
      </c>
      <c r="Y17" s="80">
        <f t="shared" si="7"/>
        <v>2.2000000000000002</v>
      </c>
      <c r="Z17" s="79" t="str">
        <f t="shared" si="8"/>
        <v>WS_Manual Checking_IPT_COST_C_2018</v>
      </c>
      <c r="AA17" s="79" t="str">
        <f t="shared" si="9"/>
        <v>WS_Manual_Checking_IPT</v>
      </c>
      <c r="AB17" s="79" t="str">
        <f t="shared" si="10"/>
        <v>MSU_RATE_2018_C</v>
      </c>
      <c r="AC17" s="80">
        <f t="shared" si="11"/>
        <v>2.2000000000000002</v>
      </c>
      <c r="AD17" s="79" t="str">
        <f t="shared" si="12"/>
        <v>WS_Manual Checking_IPT_COST_D_2018</v>
      </c>
      <c r="AE17" s="79" t="str">
        <f t="shared" si="13"/>
        <v>WS_Manual_Checking_IPT</v>
      </c>
      <c r="AF17" s="79" t="str">
        <f t="shared" si="14"/>
        <v>MSU_RATE_2018_D</v>
      </c>
      <c r="AG17" s="80">
        <f t="shared" si="15"/>
        <v>2.2000000000000002</v>
      </c>
      <c r="AH17" s="79" t="str">
        <f t="shared" si="16"/>
        <v>WS_Manual Checking_IPT_COST_E_2018</v>
      </c>
      <c r="AI17" s="79" t="str">
        <f t="shared" si="17"/>
        <v>WS_Manual_Checking_IPT</v>
      </c>
      <c r="AJ17" s="79" t="str">
        <f t="shared" si="18"/>
        <v>MSU_RATE_2018_E</v>
      </c>
      <c r="AK17" s="80">
        <f t="shared" si="19"/>
        <v>2.2000000000000002</v>
      </c>
      <c r="AL17" s="79" t="str">
        <f t="shared" si="20"/>
        <v>WS_Manual Checking_IPT_COST_Z_2018</v>
      </c>
      <c r="AM17" s="79" t="str">
        <f t="shared" si="21"/>
        <v>WS_Manual_Checking_IPT</v>
      </c>
      <c r="AN17" s="79" t="str">
        <f t="shared" si="22"/>
        <v>MSU_RATE_2018_Z</v>
      </c>
      <c r="AO17" s="80">
        <f t="shared" si="23"/>
        <v>2.2000000000000002</v>
      </c>
      <c r="AP17" s="62" t="str">
        <f>_Mappings!C15</f>
        <v>pci:WS_Manual_Checking</v>
      </c>
      <c r="AQ17" s="62" t="str">
        <f t="shared" si="24"/>
        <v>-</v>
      </c>
      <c r="AR17" s="62" t="str">
        <f t="shared" si="25"/>
        <v>-</v>
      </c>
      <c r="AS17" s="62" t="str">
        <f t="shared" si="26"/>
        <v>-</v>
      </c>
      <c r="AT17" s="62">
        <f t="shared" si="27"/>
        <v>1</v>
      </c>
      <c r="AU17" s="62">
        <f t="shared" si="28"/>
        <v>2.42</v>
      </c>
    </row>
    <row r="18" spans="1:47" ht="15.75" thickBot="1">
      <c r="A18" s="12" t="s">
        <v>502</v>
      </c>
      <c r="B18" s="5" t="s">
        <v>462</v>
      </c>
      <c r="C18" s="5"/>
      <c r="D18" s="5"/>
      <c r="E18" s="12" t="s">
        <v>505</v>
      </c>
      <c r="F18" s="18">
        <v>2.2000000000000002</v>
      </c>
      <c r="G18" s="18">
        <v>2.2000000000000002</v>
      </c>
      <c r="H18" s="18">
        <v>2.2000000000000002</v>
      </c>
      <c r="I18" s="18">
        <v>2.2000000000000002</v>
      </c>
      <c r="J18" s="5">
        <v>2.2000000000000002</v>
      </c>
      <c r="K18" s="61">
        <v>2.2000000000000002</v>
      </c>
      <c r="L18" s="5">
        <v>2.42</v>
      </c>
      <c r="M18" s="5">
        <v>1</v>
      </c>
      <c r="N18" s="5"/>
      <c r="O18" s="5"/>
      <c r="P18" s="5"/>
      <c r="Q18" s="5"/>
      <c r="R18" s="79" t="str">
        <f t="shared" si="0"/>
        <v>WS_Manual Packing_IPT_COST_A_2018</v>
      </c>
      <c r="S18" s="79" t="str">
        <f t="shared" si="1"/>
        <v>WS_Manual_Packing_IPT</v>
      </c>
      <c r="T18" s="79" t="str">
        <f t="shared" si="2"/>
        <v>MSU_RATE_2018_A</v>
      </c>
      <c r="U18" s="80">
        <f t="shared" si="3"/>
        <v>2.2000000000000002</v>
      </c>
      <c r="V18" s="79" t="str">
        <f t="shared" si="4"/>
        <v>WS_Manual Packing_IPT_COST_B_2018</v>
      </c>
      <c r="W18" s="79" t="str">
        <f t="shared" si="5"/>
        <v>WS_Manual_Packing_IPT</v>
      </c>
      <c r="X18" s="79" t="str">
        <f t="shared" si="6"/>
        <v>MSU_RATE_2018_B</v>
      </c>
      <c r="Y18" s="80">
        <f t="shared" si="7"/>
        <v>2.2000000000000002</v>
      </c>
      <c r="Z18" s="79" t="str">
        <f t="shared" si="8"/>
        <v>WS_Manual Packing_IPT_COST_C_2018</v>
      </c>
      <c r="AA18" s="79" t="str">
        <f t="shared" si="9"/>
        <v>WS_Manual_Packing_IPT</v>
      </c>
      <c r="AB18" s="79" t="str">
        <f t="shared" si="10"/>
        <v>MSU_RATE_2018_C</v>
      </c>
      <c r="AC18" s="80">
        <f t="shared" si="11"/>
        <v>2.2000000000000002</v>
      </c>
      <c r="AD18" s="79" t="str">
        <f t="shared" si="12"/>
        <v>WS_Manual Packing_IPT_COST_D_2018</v>
      </c>
      <c r="AE18" s="79" t="str">
        <f t="shared" si="13"/>
        <v>WS_Manual_Packing_IPT</v>
      </c>
      <c r="AF18" s="79" t="str">
        <f t="shared" si="14"/>
        <v>MSU_RATE_2018_D</v>
      </c>
      <c r="AG18" s="80">
        <f t="shared" si="15"/>
        <v>2.2000000000000002</v>
      </c>
      <c r="AH18" s="79" t="str">
        <f t="shared" si="16"/>
        <v>WS_Manual Packing_IPT_COST_E_2018</v>
      </c>
      <c r="AI18" s="79" t="str">
        <f t="shared" si="17"/>
        <v>WS_Manual_Packing_IPT</v>
      </c>
      <c r="AJ18" s="79" t="str">
        <f t="shared" si="18"/>
        <v>MSU_RATE_2018_E</v>
      </c>
      <c r="AK18" s="80">
        <f t="shared" si="19"/>
        <v>2.2000000000000002</v>
      </c>
      <c r="AL18" s="79" t="str">
        <f t="shared" si="20"/>
        <v>WS_Manual Packing_IPT_COST_Z_2018</v>
      </c>
      <c r="AM18" s="79" t="str">
        <f t="shared" si="21"/>
        <v>WS_Manual_Packing_IPT</v>
      </c>
      <c r="AN18" s="79" t="str">
        <f t="shared" si="22"/>
        <v>MSU_RATE_2018_Z</v>
      </c>
      <c r="AO18" s="80">
        <f t="shared" si="23"/>
        <v>2.2000000000000002</v>
      </c>
      <c r="AP18" s="62" t="str">
        <f>_Mappings!C16</f>
        <v>pci:WS_Manual_Packing</v>
      </c>
      <c r="AQ18" s="62" t="str">
        <f t="shared" si="24"/>
        <v>-</v>
      </c>
      <c r="AR18" s="62" t="str">
        <f t="shared" si="25"/>
        <v>-</v>
      </c>
      <c r="AS18" s="62" t="str">
        <f t="shared" si="26"/>
        <v>-</v>
      </c>
      <c r="AT18" s="62">
        <f t="shared" si="27"/>
        <v>1</v>
      </c>
      <c r="AU18" s="62">
        <f t="shared" si="28"/>
        <v>2.42</v>
      </c>
    </row>
    <row r="19" spans="1:47" ht="15.75" thickBot="1">
      <c r="A19" s="12" t="s">
        <v>502</v>
      </c>
      <c r="B19" s="12" t="s">
        <v>463</v>
      </c>
      <c r="C19" s="12"/>
      <c r="D19" s="12"/>
      <c r="E19" s="12" t="s">
        <v>505</v>
      </c>
      <c r="F19" s="19">
        <v>19.899999999999999</v>
      </c>
      <c r="G19" s="19">
        <v>19.899999999999999</v>
      </c>
      <c r="H19" s="19">
        <v>19.899999999999999</v>
      </c>
      <c r="I19" s="19">
        <v>19.899999999999999</v>
      </c>
      <c r="J19" s="12">
        <v>19.899999999999999</v>
      </c>
      <c r="K19" s="13">
        <v>19.899999999999999</v>
      </c>
      <c r="L19" s="57">
        <v>2.42</v>
      </c>
      <c r="M19" s="57">
        <v>1</v>
      </c>
      <c r="N19" s="57"/>
      <c r="O19" s="57"/>
      <c r="P19" s="57"/>
      <c r="Q19" s="57"/>
      <c r="R19" s="79" t="str">
        <f t="shared" si="0"/>
        <v>WS_Press brake-M110T_IPT_COST_A_2018</v>
      </c>
      <c r="S19" s="79" t="str">
        <f t="shared" si="1"/>
        <v>WS_Press_brake-M110T_IPT</v>
      </c>
      <c r="T19" s="79" t="str">
        <f t="shared" si="2"/>
        <v>MSU_RATE_2018_A</v>
      </c>
      <c r="U19" s="80">
        <f t="shared" si="3"/>
        <v>19.899999999999999</v>
      </c>
      <c r="V19" s="79" t="str">
        <f t="shared" si="4"/>
        <v>WS_Press brake-M110T_IPT_COST_B_2018</v>
      </c>
      <c r="W19" s="79" t="str">
        <f t="shared" si="5"/>
        <v>WS_Press_brake-M110T_IPT</v>
      </c>
      <c r="X19" s="79" t="str">
        <f t="shared" si="6"/>
        <v>MSU_RATE_2018_B</v>
      </c>
      <c r="Y19" s="80">
        <f t="shared" si="7"/>
        <v>19.899999999999999</v>
      </c>
      <c r="Z19" s="79" t="str">
        <f t="shared" si="8"/>
        <v>WS_Press brake-M110T_IPT_COST_C_2018</v>
      </c>
      <c r="AA19" s="79" t="str">
        <f t="shared" si="9"/>
        <v>WS_Press_brake-M110T_IPT</v>
      </c>
      <c r="AB19" s="79" t="str">
        <f t="shared" si="10"/>
        <v>MSU_RATE_2018_C</v>
      </c>
      <c r="AC19" s="80">
        <f t="shared" si="11"/>
        <v>19.899999999999999</v>
      </c>
      <c r="AD19" s="79" t="str">
        <f t="shared" si="12"/>
        <v>WS_Press brake-M110T_IPT_COST_D_2018</v>
      </c>
      <c r="AE19" s="79" t="str">
        <f t="shared" si="13"/>
        <v>WS_Press_brake-M110T_IPT</v>
      </c>
      <c r="AF19" s="79" t="str">
        <f t="shared" si="14"/>
        <v>MSU_RATE_2018_D</v>
      </c>
      <c r="AG19" s="80">
        <f t="shared" si="15"/>
        <v>19.899999999999999</v>
      </c>
      <c r="AH19" s="79" t="str">
        <f t="shared" si="16"/>
        <v>WS_Press brake-M110T_IPT_COST_E_2018</v>
      </c>
      <c r="AI19" s="79" t="str">
        <f t="shared" si="17"/>
        <v>WS_Press_brake-M110T_IPT</v>
      </c>
      <c r="AJ19" s="79" t="str">
        <f t="shared" si="18"/>
        <v>MSU_RATE_2018_E</v>
      </c>
      <c r="AK19" s="80">
        <f t="shared" si="19"/>
        <v>19.899999999999999</v>
      </c>
      <c r="AL19" s="79" t="str">
        <f t="shared" si="20"/>
        <v>WS_Press brake-M110T_IPT_COST_Z_2018</v>
      </c>
      <c r="AM19" s="79" t="str">
        <f t="shared" si="21"/>
        <v>WS_Press_brake-M110T_IPT</v>
      </c>
      <c r="AN19" s="79" t="str">
        <f t="shared" si="22"/>
        <v>MSU_RATE_2018_Z</v>
      </c>
      <c r="AO19" s="80">
        <f t="shared" si="23"/>
        <v>19.899999999999999</v>
      </c>
      <c r="AP19" s="62" t="str">
        <f>_Mappings!C17</f>
        <v>pci:WS_Press_brake-M110T</v>
      </c>
      <c r="AQ19" s="62" t="str">
        <f t="shared" si="24"/>
        <v>-</v>
      </c>
      <c r="AR19" s="62" t="str">
        <f t="shared" si="25"/>
        <v>-</v>
      </c>
      <c r="AS19" s="62" t="str">
        <f t="shared" si="26"/>
        <v>-</v>
      </c>
      <c r="AT19" s="62">
        <f t="shared" si="27"/>
        <v>1</v>
      </c>
      <c r="AU19" s="62">
        <f t="shared" si="28"/>
        <v>2.42</v>
      </c>
    </row>
    <row r="20" spans="1:47" ht="15.75" thickBot="1">
      <c r="A20" s="12" t="s">
        <v>502</v>
      </c>
      <c r="B20" s="12" t="s">
        <v>464</v>
      </c>
      <c r="C20" s="12"/>
      <c r="D20" s="12"/>
      <c r="E20" s="12" t="s">
        <v>505</v>
      </c>
      <c r="F20" s="19">
        <v>15.1</v>
      </c>
      <c r="G20" s="19">
        <v>15.1</v>
      </c>
      <c r="H20" s="19">
        <v>15.1</v>
      </c>
      <c r="I20" s="19">
        <v>15.1</v>
      </c>
      <c r="J20" s="12">
        <v>15.1</v>
      </c>
      <c r="K20" s="13">
        <v>15.1</v>
      </c>
      <c r="L20" s="57">
        <v>2.42</v>
      </c>
      <c r="M20" s="57">
        <v>1</v>
      </c>
      <c r="N20" s="57"/>
      <c r="O20" s="57"/>
      <c r="P20" s="57"/>
      <c r="Q20" s="57"/>
      <c r="R20" s="79" t="str">
        <f t="shared" si="0"/>
        <v>WS_Press brake-M60T_IPT_COST_A_2018</v>
      </c>
      <c r="S20" s="79" t="str">
        <f t="shared" si="1"/>
        <v>WS_Press_brake-M60T_IPT</v>
      </c>
      <c r="T20" s="79" t="str">
        <f t="shared" si="2"/>
        <v>MSU_RATE_2018_A</v>
      </c>
      <c r="U20" s="80">
        <f t="shared" si="3"/>
        <v>15.1</v>
      </c>
      <c r="V20" s="79" t="str">
        <f t="shared" si="4"/>
        <v>WS_Press brake-M60T_IPT_COST_B_2018</v>
      </c>
      <c r="W20" s="79" t="str">
        <f t="shared" si="5"/>
        <v>WS_Press_brake-M60T_IPT</v>
      </c>
      <c r="X20" s="79" t="str">
        <f t="shared" si="6"/>
        <v>MSU_RATE_2018_B</v>
      </c>
      <c r="Y20" s="80">
        <f t="shared" si="7"/>
        <v>15.1</v>
      </c>
      <c r="Z20" s="79" t="str">
        <f t="shared" si="8"/>
        <v>WS_Press brake-M60T_IPT_COST_C_2018</v>
      </c>
      <c r="AA20" s="79" t="str">
        <f t="shared" si="9"/>
        <v>WS_Press_brake-M60T_IPT</v>
      </c>
      <c r="AB20" s="79" t="str">
        <f t="shared" si="10"/>
        <v>MSU_RATE_2018_C</v>
      </c>
      <c r="AC20" s="80">
        <f t="shared" si="11"/>
        <v>15.1</v>
      </c>
      <c r="AD20" s="79" t="str">
        <f t="shared" si="12"/>
        <v>WS_Press brake-M60T_IPT_COST_D_2018</v>
      </c>
      <c r="AE20" s="79" t="str">
        <f t="shared" si="13"/>
        <v>WS_Press_brake-M60T_IPT</v>
      </c>
      <c r="AF20" s="79" t="str">
        <f t="shared" si="14"/>
        <v>MSU_RATE_2018_D</v>
      </c>
      <c r="AG20" s="80">
        <f t="shared" si="15"/>
        <v>15.1</v>
      </c>
      <c r="AH20" s="79" t="str">
        <f t="shared" si="16"/>
        <v>WS_Press brake-M60T_IPT_COST_E_2018</v>
      </c>
      <c r="AI20" s="79" t="str">
        <f t="shared" si="17"/>
        <v>WS_Press_brake-M60T_IPT</v>
      </c>
      <c r="AJ20" s="79" t="str">
        <f t="shared" si="18"/>
        <v>MSU_RATE_2018_E</v>
      </c>
      <c r="AK20" s="80">
        <f t="shared" si="19"/>
        <v>15.1</v>
      </c>
      <c r="AL20" s="79" t="str">
        <f t="shared" si="20"/>
        <v>WS_Press brake-M60T_IPT_COST_Z_2018</v>
      </c>
      <c r="AM20" s="79" t="str">
        <f t="shared" si="21"/>
        <v>WS_Press_brake-M60T_IPT</v>
      </c>
      <c r="AN20" s="79" t="str">
        <f t="shared" si="22"/>
        <v>MSU_RATE_2018_Z</v>
      </c>
      <c r="AO20" s="80">
        <f t="shared" si="23"/>
        <v>15.1</v>
      </c>
      <c r="AP20" s="62" t="str">
        <f>_Mappings!C18</f>
        <v>pci:WS_Press_brake-M60T</v>
      </c>
      <c r="AQ20" s="62" t="str">
        <f t="shared" si="24"/>
        <v>-</v>
      </c>
      <c r="AR20" s="62" t="str">
        <f t="shared" si="25"/>
        <v>-</v>
      </c>
      <c r="AS20" s="62" t="str">
        <f t="shared" si="26"/>
        <v>-</v>
      </c>
      <c r="AT20" s="62">
        <f t="shared" si="27"/>
        <v>1</v>
      </c>
      <c r="AU20" s="62">
        <f t="shared" si="28"/>
        <v>2.42</v>
      </c>
    </row>
    <row r="21" spans="1:47" ht="15.75" thickBot="1">
      <c r="A21" s="12" t="s">
        <v>502</v>
      </c>
      <c r="B21" s="12" t="s">
        <v>465</v>
      </c>
      <c r="C21" s="12"/>
      <c r="D21" s="12"/>
      <c r="E21" s="12" t="s">
        <v>505</v>
      </c>
      <c r="F21" s="19">
        <v>16.2</v>
      </c>
      <c r="G21" s="19">
        <v>16.2</v>
      </c>
      <c r="H21" s="19">
        <v>16.2</v>
      </c>
      <c r="I21" s="19">
        <v>16.2</v>
      </c>
      <c r="J21" s="12">
        <v>16.2</v>
      </c>
      <c r="K21" s="13">
        <v>16.2</v>
      </c>
      <c r="L21" s="57">
        <v>2.42</v>
      </c>
      <c r="M21" s="57">
        <v>1</v>
      </c>
      <c r="N21" s="57"/>
      <c r="O21" s="57"/>
      <c r="P21" s="57"/>
      <c r="Q21" s="57"/>
      <c r="R21" s="79" t="str">
        <f t="shared" si="0"/>
        <v>WS_Press brake-M80T_IPT_COST_A_2018</v>
      </c>
      <c r="S21" s="79" t="str">
        <f t="shared" si="1"/>
        <v>WS_Press_brake-M80T_IPT</v>
      </c>
      <c r="T21" s="79" t="str">
        <f t="shared" si="2"/>
        <v>MSU_RATE_2018_A</v>
      </c>
      <c r="U21" s="80">
        <f t="shared" si="3"/>
        <v>16.2</v>
      </c>
      <c r="V21" s="79" t="str">
        <f t="shared" si="4"/>
        <v>WS_Press brake-M80T_IPT_COST_B_2018</v>
      </c>
      <c r="W21" s="79" t="str">
        <f t="shared" si="5"/>
        <v>WS_Press_brake-M80T_IPT</v>
      </c>
      <c r="X21" s="79" t="str">
        <f t="shared" si="6"/>
        <v>MSU_RATE_2018_B</v>
      </c>
      <c r="Y21" s="80">
        <f t="shared" si="7"/>
        <v>16.2</v>
      </c>
      <c r="Z21" s="79" t="str">
        <f t="shared" si="8"/>
        <v>WS_Press brake-M80T_IPT_COST_C_2018</v>
      </c>
      <c r="AA21" s="79" t="str">
        <f t="shared" si="9"/>
        <v>WS_Press_brake-M80T_IPT</v>
      </c>
      <c r="AB21" s="79" t="str">
        <f t="shared" si="10"/>
        <v>MSU_RATE_2018_C</v>
      </c>
      <c r="AC21" s="80">
        <f t="shared" si="11"/>
        <v>16.2</v>
      </c>
      <c r="AD21" s="79" t="str">
        <f t="shared" si="12"/>
        <v>WS_Press brake-M80T_IPT_COST_D_2018</v>
      </c>
      <c r="AE21" s="79" t="str">
        <f t="shared" si="13"/>
        <v>WS_Press_brake-M80T_IPT</v>
      </c>
      <c r="AF21" s="79" t="str">
        <f t="shared" si="14"/>
        <v>MSU_RATE_2018_D</v>
      </c>
      <c r="AG21" s="80">
        <f t="shared" si="15"/>
        <v>16.2</v>
      </c>
      <c r="AH21" s="79" t="str">
        <f t="shared" si="16"/>
        <v>WS_Press brake-M80T_IPT_COST_E_2018</v>
      </c>
      <c r="AI21" s="79" t="str">
        <f t="shared" si="17"/>
        <v>WS_Press_brake-M80T_IPT</v>
      </c>
      <c r="AJ21" s="79" t="str">
        <f t="shared" si="18"/>
        <v>MSU_RATE_2018_E</v>
      </c>
      <c r="AK21" s="80">
        <f t="shared" si="19"/>
        <v>16.2</v>
      </c>
      <c r="AL21" s="79" t="str">
        <f t="shared" si="20"/>
        <v>WS_Press brake-M80T_IPT_COST_Z_2018</v>
      </c>
      <c r="AM21" s="79" t="str">
        <f t="shared" si="21"/>
        <v>WS_Press_brake-M80T_IPT</v>
      </c>
      <c r="AN21" s="79" t="str">
        <f t="shared" si="22"/>
        <v>MSU_RATE_2018_Z</v>
      </c>
      <c r="AO21" s="80">
        <f t="shared" si="23"/>
        <v>16.2</v>
      </c>
      <c r="AP21" s="62" t="str">
        <f>_Mappings!C19</f>
        <v>pci:WS_Press_brake-M80T</v>
      </c>
      <c r="AQ21" s="62" t="str">
        <f t="shared" si="24"/>
        <v>-</v>
      </c>
      <c r="AR21" s="62" t="str">
        <f t="shared" si="25"/>
        <v>-</v>
      </c>
      <c r="AS21" s="62" t="str">
        <f t="shared" si="26"/>
        <v>-</v>
      </c>
      <c r="AT21" s="62">
        <f t="shared" si="27"/>
        <v>1</v>
      </c>
      <c r="AU21" s="62">
        <f t="shared" si="28"/>
        <v>2.42</v>
      </c>
    </row>
    <row r="22" spans="1:47" ht="15.75" thickBot="1">
      <c r="A22" s="82" t="s">
        <v>502</v>
      </c>
      <c r="B22" s="82" t="s">
        <v>493</v>
      </c>
      <c r="C22" s="82" t="s">
        <v>16</v>
      </c>
      <c r="D22" s="82"/>
      <c r="E22" s="82" t="s">
        <v>505</v>
      </c>
      <c r="F22" s="83">
        <v>123.62158113583254</v>
      </c>
      <c r="G22" s="83">
        <v>123.62158113583254</v>
      </c>
      <c r="H22" s="83"/>
      <c r="I22" s="83"/>
      <c r="J22" s="83"/>
      <c r="K22" s="84">
        <v>123.62158113583254</v>
      </c>
      <c r="L22" s="85">
        <v>2.42</v>
      </c>
      <c r="M22" s="85">
        <v>1</v>
      </c>
      <c r="N22" s="85"/>
      <c r="O22" s="85"/>
      <c r="P22" s="85"/>
      <c r="Q22" s="85"/>
      <c r="R22" s="79" t="str">
        <f t="shared" si="0"/>
        <v>WS_Anodizing Etching Line_IPT_COST_A_2018</v>
      </c>
      <c r="S22" s="79" t="str">
        <f t="shared" si="1"/>
        <v>WS_Anodizing_Etching_Line_IPT</v>
      </c>
      <c r="T22" s="79" t="str">
        <f t="shared" si="2"/>
        <v>MSU_RATE_2018_A</v>
      </c>
      <c r="U22" s="80">
        <f t="shared" si="3"/>
        <v>123.62158113583254</v>
      </c>
      <c r="V22" s="79" t="str">
        <f t="shared" si="4"/>
        <v>WS_Anodizing Etching Line_IPT_COST_B_2018</v>
      </c>
      <c r="W22" s="79" t="str">
        <f t="shared" si="5"/>
        <v>WS_Anodizing_Etching_Line_IPT</v>
      </c>
      <c r="X22" s="79" t="str">
        <f t="shared" si="6"/>
        <v>MSU_RATE_2018_B</v>
      </c>
      <c r="Y22" s="80">
        <f t="shared" si="7"/>
        <v>123.62158113583254</v>
      </c>
      <c r="Z22" s="79" t="str">
        <f t="shared" si="8"/>
        <v>-</v>
      </c>
      <c r="AA22" s="79" t="str">
        <f t="shared" si="9"/>
        <v>-</v>
      </c>
      <c r="AB22" s="79" t="str">
        <f t="shared" si="10"/>
        <v>-</v>
      </c>
      <c r="AC22" s="80" t="str">
        <f t="shared" si="11"/>
        <v>-</v>
      </c>
      <c r="AD22" s="79" t="str">
        <f t="shared" si="12"/>
        <v>-</v>
      </c>
      <c r="AE22" s="79" t="str">
        <f t="shared" si="13"/>
        <v>-</v>
      </c>
      <c r="AF22" s="79" t="str">
        <f t="shared" si="14"/>
        <v>-</v>
      </c>
      <c r="AG22" s="80" t="str">
        <f t="shared" si="15"/>
        <v>-</v>
      </c>
      <c r="AH22" s="79" t="str">
        <f t="shared" si="16"/>
        <v>-</v>
      </c>
      <c r="AI22" s="79" t="str">
        <f t="shared" si="17"/>
        <v>-</v>
      </c>
      <c r="AJ22" s="79" t="str">
        <f t="shared" si="18"/>
        <v>-</v>
      </c>
      <c r="AK22" s="80" t="str">
        <f t="shared" si="19"/>
        <v>-</v>
      </c>
      <c r="AL22" s="79" t="str">
        <f t="shared" si="20"/>
        <v>WS_Anodizing Etching Line_IPT_COST_Z_2018</v>
      </c>
      <c r="AM22" s="79" t="str">
        <f t="shared" si="21"/>
        <v>WS_Anodizing_Etching_Line_IPT</v>
      </c>
      <c r="AN22" s="79" t="str">
        <f t="shared" si="22"/>
        <v>MSU_RATE_2018_Z</v>
      </c>
      <c r="AO22" s="80">
        <f t="shared" si="23"/>
        <v>123.62158113583254</v>
      </c>
      <c r="AP22" s="62" t="str">
        <f>_Mappings!C20</f>
        <v>pci:WS_Anodizing_Etching_Line_IPT</v>
      </c>
      <c r="AQ22" s="62" t="str">
        <f t="shared" si="24"/>
        <v>-</v>
      </c>
      <c r="AR22" s="62" t="str">
        <f t="shared" si="25"/>
        <v>-</v>
      </c>
      <c r="AS22" s="62" t="str">
        <f t="shared" si="26"/>
        <v>-</v>
      </c>
      <c r="AT22" s="62">
        <f t="shared" si="27"/>
        <v>1</v>
      </c>
      <c r="AU22" s="62">
        <f t="shared" si="28"/>
        <v>2.42</v>
      </c>
    </row>
    <row r="23" spans="1:47" ht="15.75" thickBot="1">
      <c r="A23" s="82" t="s">
        <v>502</v>
      </c>
      <c r="B23" s="82" t="s">
        <v>494</v>
      </c>
      <c r="C23" s="82" t="s">
        <v>16</v>
      </c>
      <c r="D23" s="82"/>
      <c r="E23" s="82" t="s">
        <v>505</v>
      </c>
      <c r="F23" s="83">
        <v>28.86769295609475</v>
      </c>
      <c r="G23" s="83">
        <v>28.86769295609475</v>
      </c>
      <c r="H23" s="83"/>
      <c r="I23" s="83"/>
      <c r="J23" s="83"/>
      <c r="K23" s="84">
        <v>28.86769295609475</v>
      </c>
      <c r="L23" s="85">
        <v>2.42</v>
      </c>
      <c r="M23" s="85">
        <v>1</v>
      </c>
      <c r="N23" s="85"/>
      <c r="O23" s="85"/>
      <c r="P23" s="85"/>
      <c r="Q23" s="85"/>
      <c r="R23" s="79" t="str">
        <f t="shared" si="0"/>
        <v>WS_Auto Zinc Phosphate Line_IPT_COST_A_2018</v>
      </c>
      <c r="S23" s="79" t="str">
        <f t="shared" si="1"/>
        <v>WS_Auto_Zinc_Phosphate_Line_IPT</v>
      </c>
      <c r="T23" s="79" t="str">
        <f t="shared" si="2"/>
        <v>MSU_RATE_2018_A</v>
      </c>
      <c r="U23" s="80">
        <f t="shared" si="3"/>
        <v>28.86769295609475</v>
      </c>
      <c r="V23" s="79" t="str">
        <f t="shared" si="4"/>
        <v>WS_Auto Zinc Phosphate Line_IPT_COST_B_2018</v>
      </c>
      <c r="W23" s="79" t="str">
        <f t="shared" si="5"/>
        <v>WS_Auto_Zinc_Phosphate_Line_IPT</v>
      </c>
      <c r="X23" s="79" t="str">
        <f t="shared" si="6"/>
        <v>MSU_RATE_2018_B</v>
      </c>
      <c r="Y23" s="80">
        <f t="shared" si="7"/>
        <v>28.86769295609475</v>
      </c>
      <c r="Z23" s="79" t="str">
        <f t="shared" si="8"/>
        <v>-</v>
      </c>
      <c r="AA23" s="79" t="str">
        <f t="shared" si="9"/>
        <v>-</v>
      </c>
      <c r="AB23" s="79" t="str">
        <f t="shared" si="10"/>
        <v>-</v>
      </c>
      <c r="AC23" s="80" t="str">
        <f t="shared" si="11"/>
        <v>-</v>
      </c>
      <c r="AD23" s="79" t="str">
        <f t="shared" si="12"/>
        <v>-</v>
      </c>
      <c r="AE23" s="79" t="str">
        <f t="shared" si="13"/>
        <v>-</v>
      </c>
      <c r="AF23" s="79" t="str">
        <f t="shared" si="14"/>
        <v>-</v>
      </c>
      <c r="AG23" s="80" t="str">
        <f t="shared" si="15"/>
        <v>-</v>
      </c>
      <c r="AH23" s="79" t="str">
        <f t="shared" si="16"/>
        <v>-</v>
      </c>
      <c r="AI23" s="79" t="str">
        <f t="shared" si="17"/>
        <v>-</v>
      </c>
      <c r="AJ23" s="79" t="str">
        <f t="shared" si="18"/>
        <v>-</v>
      </c>
      <c r="AK23" s="80" t="str">
        <f t="shared" si="19"/>
        <v>-</v>
      </c>
      <c r="AL23" s="79" t="str">
        <f t="shared" si="20"/>
        <v>WS_Auto Zinc Phosphate Line_IPT_COST_Z_2018</v>
      </c>
      <c r="AM23" s="79" t="str">
        <f t="shared" si="21"/>
        <v>WS_Auto_Zinc_Phosphate_Line_IPT</v>
      </c>
      <c r="AN23" s="79" t="str">
        <f t="shared" si="22"/>
        <v>MSU_RATE_2018_Z</v>
      </c>
      <c r="AO23" s="80">
        <f t="shared" si="23"/>
        <v>28.86769295609475</v>
      </c>
      <c r="AP23" s="62" t="str">
        <f>_Mappings!C21</f>
        <v>pci:WS_Auto_Zinc_Phosphate_Line_IPT</v>
      </c>
      <c r="AQ23" s="62" t="str">
        <f t="shared" si="24"/>
        <v>-</v>
      </c>
      <c r="AR23" s="62" t="str">
        <f t="shared" si="25"/>
        <v>-</v>
      </c>
      <c r="AS23" s="62" t="str">
        <f t="shared" si="26"/>
        <v>-</v>
      </c>
      <c r="AT23" s="62">
        <f t="shared" si="27"/>
        <v>1</v>
      </c>
      <c r="AU23" s="62">
        <f t="shared" si="28"/>
        <v>2.42</v>
      </c>
    </row>
    <row r="24" spans="1:47" ht="15.75" thickBot="1">
      <c r="A24" s="82" t="s">
        <v>502</v>
      </c>
      <c r="B24" s="82" t="s">
        <v>495</v>
      </c>
      <c r="C24" s="82" t="s">
        <v>16</v>
      </c>
      <c r="D24" s="82"/>
      <c r="E24" s="82" t="s">
        <v>505</v>
      </c>
      <c r="F24" s="83">
        <v>29.280276665465401</v>
      </c>
      <c r="G24" s="83">
        <v>29.280276665465401</v>
      </c>
      <c r="H24" s="83"/>
      <c r="I24" s="83"/>
      <c r="J24" s="83"/>
      <c r="K24" s="84">
        <v>29.280276665465401</v>
      </c>
      <c r="L24" s="85">
        <v>2.42</v>
      </c>
      <c r="M24" s="85">
        <v>1</v>
      </c>
      <c r="N24" s="85"/>
      <c r="O24" s="85"/>
      <c r="P24" s="85"/>
      <c r="Q24" s="85"/>
      <c r="R24" s="79" t="str">
        <f t="shared" si="0"/>
        <v>WS_MANUAL ELECTRO POLISHING LINE_IPT_COST_A_2018</v>
      </c>
      <c r="S24" s="79" t="str">
        <f t="shared" si="1"/>
        <v>WS_MANUAL_ELECTRO_POLISHING_LINE_IPT</v>
      </c>
      <c r="T24" s="79" t="str">
        <f t="shared" si="2"/>
        <v>MSU_RATE_2018_A</v>
      </c>
      <c r="U24" s="80">
        <f t="shared" si="3"/>
        <v>29.280276665465401</v>
      </c>
      <c r="V24" s="79" t="str">
        <f t="shared" si="4"/>
        <v>WS_MANUAL ELECTRO POLISHING LINE_IPT_COST_B_2018</v>
      </c>
      <c r="W24" s="79" t="str">
        <f t="shared" si="5"/>
        <v>WS_MANUAL_ELECTRO_POLISHING_LINE_IPT</v>
      </c>
      <c r="X24" s="79" t="str">
        <f t="shared" si="6"/>
        <v>MSU_RATE_2018_B</v>
      </c>
      <c r="Y24" s="80">
        <f t="shared" si="7"/>
        <v>29.280276665465401</v>
      </c>
      <c r="Z24" s="79" t="str">
        <f t="shared" si="8"/>
        <v>-</v>
      </c>
      <c r="AA24" s="79" t="str">
        <f t="shared" si="9"/>
        <v>-</v>
      </c>
      <c r="AB24" s="79" t="str">
        <f t="shared" si="10"/>
        <v>-</v>
      </c>
      <c r="AC24" s="80" t="str">
        <f t="shared" si="11"/>
        <v>-</v>
      </c>
      <c r="AD24" s="79" t="str">
        <f t="shared" si="12"/>
        <v>-</v>
      </c>
      <c r="AE24" s="79" t="str">
        <f t="shared" si="13"/>
        <v>-</v>
      </c>
      <c r="AF24" s="79" t="str">
        <f t="shared" si="14"/>
        <v>-</v>
      </c>
      <c r="AG24" s="80" t="str">
        <f t="shared" si="15"/>
        <v>-</v>
      </c>
      <c r="AH24" s="79" t="str">
        <f t="shared" si="16"/>
        <v>-</v>
      </c>
      <c r="AI24" s="79" t="str">
        <f t="shared" si="17"/>
        <v>-</v>
      </c>
      <c r="AJ24" s="79" t="str">
        <f t="shared" si="18"/>
        <v>-</v>
      </c>
      <c r="AK24" s="80" t="str">
        <f t="shared" si="19"/>
        <v>-</v>
      </c>
      <c r="AL24" s="79" t="str">
        <f t="shared" si="20"/>
        <v>WS_MANUAL ELECTRO POLISHING LINE_IPT_COST_Z_2018</v>
      </c>
      <c r="AM24" s="79" t="str">
        <f t="shared" si="21"/>
        <v>WS_MANUAL_ELECTRO_POLISHING_LINE_IPT</v>
      </c>
      <c r="AN24" s="79" t="str">
        <f t="shared" si="22"/>
        <v>MSU_RATE_2018_Z</v>
      </c>
      <c r="AO24" s="80">
        <f t="shared" si="23"/>
        <v>29.280276665465401</v>
      </c>
      <c r="AP24" s="62" t="str">
        <f>_Mappings!C22</f>
        <v>pci:WS_MANUAL_ELECTRO_POLISHING_LINE_IPT</v>
      </c>
      <c r="AQ24" s="62" t="str">
        <f t="shared" si="24"/>
        <v>-</v>
      </c>
      <c r="AR24" s="62" t="str">
        <f t="shared" si="25"/>
        <v>-</v>
      </c>
      <c r="AS24" s="62" t="str">
        <f t="shared" si="26"/>
        <v>-</v>
      </c>
      <c r="AT24" s="62">
        <f t="shared" si="27"/>
        <v>1</v>
      </c>
      <c r="AU24" s="62">
        <f t="shared" si="28"/>
        <v>2.42</v>
      </c>
    </row>
    <row r="25" spans="1:47" ht="15.75" thickBot="1">
      <c r="A25" s="12" t="s">
        <v>502</v>
      </c>
      <c r="B25" s="12" t="s">
        <v>470</v>
      </c>
      <c r="C25" s="12"/>
      <c r="D25" s="12"/>
      <c r="E25" s="12" t="s">
        <v>491</v>
      </c>
      <c r="F25" s="19">
        <v>1.6983925500743551</v>
      </c>
      <c r="G25" s="19">
        <v>4.4000045987432372</v>
      </c>
      <c r="H25" s="19">
        <v>3.5035148333645827</v>
      </c>
      <c r="I25" s="19">
        <v>3.0064810029974187</v>
      </c>
      <c r="J25" s="13">
        <v>2.5094471726302552</v>
      </c>
      <c r="K25" s="13">
        <v>1.2645455418833236</v>
      </c>
      <c r="L25" s="57">
        <v>2.42</v>
      </c>
      <c r="M25" s="57">
        <v>1</v>
      </c>
      <c r="N25" s="57"/>
      <c r="O25" s="57"/>
      <c r="P25" s="57"/>
      <c r="Q25" s="57"/>
      <c r="R25" s="79" t="str">
        <f t="shared" si="0"/>
        <v>WS_M45T_IPT_COST_A_2018</v>
      </c>
      <c r="S25" s="79" t="str">
        <f t="shared" si="1"/>
        <v>WS_M45T_IPT</v>
      </c>
      <c r="T25" s="79" t="str">
        <f t="shared" si="2"/>
        <v>MSU_RATE_2018_A</v>
      </c>
      <c r="U25" s="80">
        <f t="shared" si="3"/>
        <v>1.6983925500743551</v>
      </c>
      <c r="V25" s="79" t="str">
        <f t="shared" si="4"/>
        <v>WS_M45T_IPT_COST_B_2018</v>
      </c>
      <c r="W25" s="79" t="str">
        <f t="shared" si="5"/>
        <v>WS_M45T_IPT</v>
      </c>
      <c r="X25" s="79" t="str">
        <f t="shared" si="6"/>
        <v>MSU_RATE_2018_B</v>
      </c>
      <c r="Y25" s="80">
        <f t="shared" si="7"/>
        <v>4.4000045987432372</v>
      </c>
      <c r="Z25" s="79" t="str">
        <f t="shared" si="8"/>
        <v>WS_M45T_IPT_COST_C_2018</v>
      </c>
      <c r="AA25" s="79" t="str">
        <f t="shared" si="9"/>
        <v>WS_M45T_IPT</v>
      </c>
      <c r="AB25" s="79" t="str">
        <f t="shared" si="10"/>
        <v>MSU_RATE_2018_C</v>
      </c>
      <c r="AC25" s="80">
        <f t="shared" si="11"/>
        <v>3.5035148333645827</v>
      </c>
      <c r="AD25" s="79" t="str">
        <f t="shared" si="12"/>
        <v>WS_M45T_IPT_COST_D_2018</v>
      </c>
      <c r="AE25" s="79" t="str">
        <f t="shared" si="13"/>
        <v>WS_M45T_IPT</v>
      </c>
      <c r="AF25" s="79" t="str">
        <f t="shared" si="14"/>
        <v>MSU_RATE_2018_D</v>
      </c>
      <c r="AG25" s="80">
        <f t="shared" si="15"/>
        <v>3.0064810029974187</v>
      </c>
      <c r="AH25" s="79" t="str">
        <f t="shared" si="16"/>
        <v>WS_M45T_IPT_COST_E_2018</v>
      </c>
      <c r="AI25" s="79" t="str">
        <f t="shared" si="17"/>
        <v>WS_M45T_IPT</v>
      </c>
      <c r="AJ25" s="79" t="str">
        <f t="shared" si="18"/>
        <v>MSU_RATE_2018_E</v>
      </c>
      <c r="AK25" s="80">
        <f t="shared" si="19"/>
        <v>2.5094471726302552</v>
      </c>
      <c r="AL25" s="79" t="str">
        <f t="shared" si="20"/>
        <v>WS_M45T_IPT_COST_Z_2018</v>
      </c>
      <c r="AM25" s="79" t="str">
        <f t="shared" si="21"/>
        <v>WS_M45T_IPT</v>
      </c>
      <c r="AN25" s="79" t="str">
        <f t="shared" si="22"/>
        <v>MSU_RATE_2018_Z</v>
      </c>
      <c r="AO25" s="80">
        <f t="shared" si="23"/>
        <v>1.2645455418833236</v>
      </c>
      <c r="AP25" s="62" t="str">
        <f>_Mappings!C23</f>
        <v>pci:WS_M45T</v>
      </c>
      <c r="AQ25" s="62" t="str">
        <f t="shared" si="24"/>
        <v>-</v>
      </c>
      <c r="AR25" s="62">
        <f t="shared" si="25"/>
        <v>1</v>
      </c>
      <c r="AS25" s="62">
        <f t="shared" si="26"/>
        <v>2.42</v>
      </c>
      <c r="AT25" s="62" t="str">
        <f t="shared" si="27"/>
        <v>-</v>
      </c>
      <c r="AU25" s="62" t="str">
        <f t="shared" si="28"/>
        <v>-</v>
      </c>
    </row>
    <row r="26" spans="1:47" ht="15.75" thickBot="1">
      <c r="A26" s="12" t="s">
        <v>502</v>
      </c>
      <c r="B26" s="12" t="s">
        <v>471</v>
      </c>
      <c r="C26" s="12"/>
      <c r="D26" s="12"/>
      <c r="E26" s="12" t="s">
        <v>491</v>
      </c>
      <c r="F26" s="19">
        <v>2.2299907031000052</v>
      </c>
      <c r="G26" s="19">
        <v>5.61</v>
      </c>
      <c r="H26" s="19">
        <v>4.7135148333645827</v>
      </c>
      <c r="I26" s="19">
        <v>4.2264810029974189</v>
      </c>
      <c r="J26" s="13">
        <v>3.7194471726302551</v>
      </c>
      <c r="K26" s="13">
        <v>1.7961436949089737</v>
      </c>
      <c r="L26" s="57">
        <v>2.42</v>
      </c>
      <c r="M26" s="57">
        <v>1</v>
      </c>
      <c r="N26" s="57"/>
      <c r="O26" s="57"/>
      <c r="P26" s="57"/>
      <c r="Q26" s="57"/>
      <c r="R26" s="79" t="str">
        <f t="shared" si="0"/>
        <v>WS_M60T_IPT_COST_A_2018</v>
      </c>
      <c r="S26" s="79" t="str">
        <f t="shared" si="1"/>
        <v>WS_M60T_IPT</v>
      </c>
      <c r="T26" s="79" t="str">
        <f t="shared" si="2"/>
        <v>MSU_RATE_2018_A</v>
      </c>
      <c r="U26" s="80">
        <f t="shared" si="3"/>
        <v>2.2299907031000052</v>
      </c>
      <c r="V26" s="79" t="str">
        <f t="shared" si="4"/>
        <v>WS_M60T_IPT_COST_B_2018</v>
      </c>
      <c r="W26" s="79" t="str">
        <f t="shared" si="5"/>
        <v>WS_M60T_IPT</v>
      </c>
      <c r="X26" s="79" t="str">
        <f t="shared" si="6"/>
        <v>MSU_RATE_2018_B</v>
      </c>
      <c r="Y26" s="80">
        <f t="shared" si="7"/>
        <v>5.61</v>
      </c>
      <c r="Z26" s="79" t="str">
        <f t="shared" si="8"/>
        <v>WS_M60T_IPT_COST_C_2018</v>
      </c>
      <c r="AA26" s="79" t="str">
        <f t="shared" si="9"/>
        <v>WS_M60T_IPT</v>
      </c>
      <c r="AB26" s="79" t="str">
        <f t="shared" si="10"/>
        <v>MSU_RATE_2018_C</v>
      </c>
      <c r="AC26" s="80">
        <f t="shared" si="11"/>
        <v>4.7135148333645827</v>
      </c>
      <c r="AD26" s="79" t="str">
        <f t="shared" si="12"/>
        <v>WS_M60T_IPT_COST_D_2018</v>
      </c>
      <c r="AE26" s="79" t="str">
        <f t="shared" si="13"/>
        <v>WS_M60T_IPT</v>
      </c>
      <c r="AF26" s="79" t="str">
        <f t="shared" si="14"/>
        <v>MSU_RATE_2018_D</v>
      </c>
      <c r="AG26" s="80">
        <f t="shared" si="15"/>
        <v>4.2264810029974189</v>
      </c>
      <c r="AH26" s="79" t="str">
        <f t="shared" si="16"/>
        <v>WS_M60T_IPT_COST_E_2018</v>
      </c>
      <c r="AI26" s="79" t="str">
        <f t="shared" si="17"/>
        <v>WS_M60T_IPT</v>
      </c>
      <c r="AJ26" s="79" t="str">
        <f t="shared" si="18"/>
        <v>MSU_RATE_2018_E</v>
      </c>
      <c r="AK26" s="80">
        <f t="shared" si="19"/>
        <v>3.7194471726302551</v>
      </c>
      <c r="AL26" s="79" t="str">
        <f t="shared" si="20"/>
        <v>WS_M60T_IPT_COST_Z_2018</v>
      </c>
      <c r="AM26" s="79" t="str">
        <f t="shared" si="21"/>
        <v>WS_M60T_IPT</v>
      </c>
      <c r="AN26" s="79" t="str">
        <f t="shared" si="22"/>
        <v>MSU_RATE_2018_Z</v>
      </c>
      <c r="AO26" s="80">
        <f t="shared" si="23"/>
        <v>1.7961436949089737</v>
      </c>
      <c r="AP26" s="62" t="str">
        <f>_Mappings!C24</f>
        <v>pci:WS_M60T</v>
      </c>
      <c r="AQ26" s="62" t="str">
        <f t="shared" si="24"/>
        <v>-</v>
      </c>
      <c r="AR26" s="62">
        <f t="shared" si="25"/>
        <v>1</v>
      </c>
      <c r="AS26" s="62">
        <f t="shared" si="26"/>
        <v>2.42</v>
      </c>
      <c r="AT26" s="62" t="str">
        <f t="shared" si="27"/>
        <v>-</v>
      </c>
      <c r="AU26" s="62" t="str">
        <f t="shared" si="28"/>
        <v>-</v>
      </c>
    </row>
    <row r="27" spans="1:47" ht="15.75" thickBot="1">
      <c r="A27" s="12" t="s">
        <v>502</v>
      </c>
      <c r="B27" s="12" t="s">
        <v>472</v>
      </c>
      <c r="C27" s="12"/>
      <c r="D27" s="12"/>
      <c r="E27" s="12" t="s">
        <v>491</v>
      </c>
      <c r="F27" s="19">
        <v>2.6035174348958576</v>
      </c>
      <c r="G27" s="19">
        <v>6.4719766973389046</v>
      </c>
      <c r="H27" s="19">
        <v>5.4672201370267892</v>
      </c>
      <c r="I27" s="19">
        <v>4.7118712335297364</v>
      </c>
      <c r="J27" s="13">
        <v>4.3341967817812108</v>
      </c>
      <c r="K27" s="13">
        <v>2.1407472928254241</v>
      </c>
      <c r="L27" s="57">
        <v>2.42</v>
      </c>
      <c r="M27" s="57">
        <v>1</v>
      </c>
      <c r="N27" s="57"/>
      <c r="O27" s="57"/>
      <c r="P27" s="57"/>
      <c r="Q27" s="57"/>
      <c r="R27" s="79" t="str">
        <f t="shared" si="0"/>
        <v>WS_M80T_IPT_COST_A_2018</v>
      </c>
      <c r="S27" s="79" t="str">
        <f t="shared" si="1"/>
        <v>WS_M80T_IPT</v>
      </c>
      <c r="T27" s="79" t="str">
        <f t="shared" si="2"/>
        <v>MSU_RATE_2018_A</v>
      </c>
      <c r="U27" s="80">
        <f t="shared" si="3"/>
        <v>2.6035174348958576</v>
      </c>
      <c r="V27" s="79" t="str">
        <f t="shared" si="4"/>
        <v>WS_M80T_IPT_COST_B_2018</v>
      </c>
      <c r="W27" s="79" t="str">
        <f t="shared" si="5"/>
        <v>WS_M80T_IPT</v>
      </c>
      <c r="X27" s="79" t="str">
        <f t="shared" si="6"/>
        <v>MSU_RATE_2018_B</v>
      </c>
      <c r="Y27" s="80">
        <f t="shared" si="7"/>
        <v>6.4719766973389046</v>
      </c>
      <c r="Z27" s="79" t="str">
        <f t="shared" si="8"/>
        <v>WS_M80T_IPT_COST_C_2018</v>
      </c>
      <c r="AA27" s="79" t="str">
        <f t="shared" si="9"/>
        <v>WS_M80T_IPT</v>
      </c>
      <c r="AB27" s="79" t="str">
        <f t="shared" si="10"/>
        <v>MSU_RATE_2018_C</v>
      </c>
      <c r="AC27" s="80">
        <f t="shared" si="11"/>
        <v>5.4672201370267892</v>
      </c>
      <c r="AD27" s="79" t="str">
        <f t="shared" si="12"/>
        <v>WS_M80T_IPT_COST_D_2018</v>
      </c>
      <c r="AE27" s="79" t="str">
        <f t="shared" si="13"/>
        <v>WS_M80T_IPT</v>
      </c>
      <c r="AF27" s="79" t="str">
        <f t="shared" si="14"/>
        <v>MSU_RATE_2018_D</v>
      </c>
      <c r="AG27" s="80">
        <f t="shared" si="15"/>
        <v>4.7118712335297364</v>
      </c>
      <c r="AH27" s="79" t="str">
        <f t="shared" si="16"/>
        <v>WS_M80T_IPT_COST_E_2018</v>
      </c>
      <c r="AI27" s="79" t="str">
        <f t="shared" si="17"/>
        <v>WS_M80T_IPT</v>
      </c>
      <c r="AJ27" s="79" t="str">
        <f t="shared" si="18"/>
        <v>MSU_RATE_2018_E</v>
      </c>
      <c r="AK27" s="80">
        <f t="shared" si="19"/>
        <v>4.3341967817812108</v>
      </c>
      <c r="AL27" s="79" t="str">
        <f t="shared" si="20"/>
        <v>WS_M80T_IPT_COST_Z_2018</v>
      </c>
      <c r="AM27" s="79" t="str">
        <f t="shared" si="21"/>
        <v>WS_M80T_IPT</v>
      </c>
      <c r="AN27" s="79" t="str">
        <f t="shared" si="22"/>
        <v>MSU_RATE_2018_Z</v>
      </c>
      <c r="AO27" s="80">
        <f t="shared" si="23"/>
        <v>2.1407472928254241</v>
      </c>
      <c r="AP27" s="62" t="str">
        <f>_Mappings!C25</f>
        <v>pci:WS_M80T</v>
      </c>
      <c r="AQ27" s="62" t="str">
        <f t="shared" si="24"/>
        <v>-</v>
      </c>
      <c r="AR27" s="62">
        <f t="shared" si="25"/>
        <v>1</v>
      </c>
      <c r="AS27" s="62">
        <f t="shared" si="26"/>
        <v>2.42</v>
      </c>
      <c r="AT27" s="62" t="str">
        <f t="shared" si="27"/>
        <v>-</v>
      </c>
      <c r="AU27" s="62" t="str">
        <f t="shared" si="28"/>
        <v>-</v>
      </c>
    </row>
    <row r="28" spans="1:47" ht="15.75" thickBot="1">
      <c r="A28" s="12" t="s">
        <v>502</v>
      </c>
      <c r="B28" s="12" t="s">
        <v>473</v>
      </c>
      <c r="C28" s="12"/>
      <c r="D28" s="12"/>
      <c r="E28" s="12" t="s">
        <v>491</v>
      </c>
      <c r="F28" s="19">
        <v>4.0757645199771826</v>
      </c>
      <c r="G28" s="19">
        <v>6.5097235327769507</v>
      </c>
      <c r="H28" s="19">
        <v>5.1041332382977682</v>
      </c>
      <c r="I28" s="19">
        <v>4.2035934488690891</v>
      </c>
      <c r="J28" s="13">
        <v>3.303053659440411</v>
      </c>
      <c r="K28" s="13">
        <v>3.0345317003187069</v>
      </c>
      <c r="L28" s="57">
        <v>2.42</v>
      </c>
      <c r="M28" s="57">
        <v>1</v>
      </c>
      <c r="N28" s="57"/>
      <c r="O28" s="57"/>
      <c r="P28" s="57"/>
      <c r="Q28" s="57"/>
      <c r="R28" s="79" t="str">
        <f t="shared" si="0"/>
        <v>WS_M110T_IPT_COST_A_2018</v>
      </c>
      <c r="S28" s="79" t="str">
        <f t="shared" si="1"/>
        <v>WS_M110T_IPT</v>
      </c>
      <c r="T28" s="79" t="str">
        <f t="shared" si="2"/>
        <v>MSU_RATE_2018_A</v>
      </c>
      <c r="U28" s="80">
        <f t="shared" si="3"/>
        <v>4.0757645199771826</v>
      </c>
      <c r="V28" s="79" t="str">
        <f t="shared" si="4"/>
        <v>WS_M110T_IPT_COST_B_2018</v>
      </c>
      <c r="W28" s="79" t="str">
        <f t="shared" si="5"/>
        <v>WS_M110T_IPT</v>
      </c>
      <c r="X28" s="79" t="str">
        <f t="shared" si="6"/>
        <v>MSU_RATE_2018_B</v>
      </c>
      <c r="Y28" s="80">
        <f t="shared" si="7"/>
        <v>6.5097235327769507</v>
      </c>
      <c r="Z28" s="79" t="str">
        <f t="shared" si="8"/>
        <v>WS_M110T_IPT_COST_C_2018</v>
      </c>
      <c r="AA28" s="79" t="str">
        <f t="shared" si="9"/>
        <v>WS_M110T_IPT</v>
      </c>
      <c r="AB28" s="79" t="str">
        <f t="shared" si="10"/>
        <v>MSU_RATE_2018_C</v>
      </c>
      <c r="AC28" s="80">
        <f t="shared" si="11"/>
        <v>5.1041332382977682</v>
      </c>
      <c r="AD28" s="79" t="str">
        <f t="shared" si="12"/>
        <v>WS_M110T_IPT_COST_D_2018</v>
      </c>
      <c r="AE28" s="79" t="str">
        <f t="shared" si="13"/>
        <v>WS_M110T_IPT</v>
      </c>
      <c r="AF28" s="79" t="str">
        <f t="shared" si="14"/>
        <v>MSU_RATE_2018_D</v>
      </c>
      <c r="AG28" s="80">
        <f t="shared" si="15"/>
        <v>4.2035934488690891</v>
      </c>
      <c r="AH28" s="79" t="str">
        <f t="shared" si="16"/>
        <v>WS_M110T_IPT_COST_E_2018</v>
      </c>
      <c r="AI28" s="79" t="str">
        <f t="shared" si="17"/>
        <v>WS_M110T_IPT</v>
      </c>
      <c r="AJ28" s="79" t="str">
        <f t="shared" si="18"/>
        <v>MSU_RATE_2018_E</v>
      </c>
      <c r="AK28" s="80">
        <f t="shared" si="19"/>
        <v>3.303053659440411</v>
      </c>
      <c r="AL28" s="79" t="str">
        <f t="shared" si="20"/>
        <v>WS_M110T_IPT_COST_Z_2018</v>
      </c>
      <c r="AM28" s="79" t="str">
        <f t="shared" si="21"/>
        <v>WS_M110T_IPT</v>
      </c>
      <c r="AN28" s="79" t="str">
        <f t="shared" si="22"/>
        <v>MSU_RATE_2018_Z</v>
      </c>
      <c r="AO28" s="80">
        <f t="shared" si="23"/>
        <v>3.0345317003187069</v>
      </c>
      <c r="AP28" s="62" t="str">
        <f>_Mappings!C26</f>
        <v>pci:WS_M110T</v>
      </c>
      <c r="AQ28" s="62" t="str">
        <f t="shared" si="24"/>
        <v>-</v>
      </c>
      <c r="AR28" s="62">
        <f t="shared" si="25"/>
        <v>1</v>
      </c>
      <c r="AS28" s="62">
        <f t="shared" si="26"/>
        <v>2.42</v>
      </c>
      <c r="AT28" s="62" t="str">
        <f t="shared" si="27"/>
        <v>-</v>
      </c>
      <c r="AU28" s="62" t="str">
        <f t="shared" si="28"/>
        <v>-</v>
      </c>
    </row>
    <row r="29" spans="1:47" ht="15.75" thickBot="1">
      <c r="A29" s="12" t="s">
        <v>502</v>
      </c>
      <c r="B29" s="12" t="s">
        <v>474</v>
      </c>
      <c r="C29" s="12"/>
      <c r="D29" s="12"/>
      <c r="E29" s="12" t="s">
        <v>491</v>
      </c>
      <c r="F29" s="19">
        <v>5.2813407002101718</v>
      </c>
      <c r="G29" s="19">
        <v>11.956022963798956</v>
      </c>
      <c r="H29" s="19">
        <v>6.6650176727936614</v>
      </c>
      <c r="I29" s="19">
        <v>5.3021829766256321</v>
      </c>
      <c r="J29" s="13">
        <v>3.9393482804576028</v>
      </c>
      <c r="K29" s="13">
        <v>3.8930302739988707</v>
      </c>
      <c r="L29" s="57">
        <v>2.42</v>
      </c>
      <c r="M29" s="57">
        <v>1</v>
      </c>
      <c r="N29" s="57"/>
      <c r="O29" s="57"/>
      <c r="P29" s="57"/>
      <c r="Q29" s="57"/>
      <c r="R29" s="79" t="str">
        <f t="shared" si="0"/>
        <v>WS_M150T_IPT_COST_A_2018</v>
      </c>
      <c r="S29" s="79" t="str">
        <f t="shared" si="1"/>
        <v>WS_M150T_IPT</v>
      </c>
      <c r="T29" s="79" t="str">
        <f t="shared" si="2"/>
        <v>MSU_RATE_2018_A</v>
      </c>
      <c r="U29" s="80">
        <f t="shared" si="3"/>
        <v>5.2813407002101718</v>
      </c>
      <c r="V29" s="79" t="str">
        <f t="shared" si="4"/>
        <v>WS_M150T_IPT_COST_B_2018</v>
      </c>
      <c r="W29" s="79" t="str">
        <f t="shared" si="5"/>
        <v>WS_M150T_IPT</v>
      </c>
      <c r="X29" s="79" t="str">
        <f t="shared" si="6"/>
        <v>MSU_RATE_2018_B</v>
      </c>
      <c r="Y29" s="80">
        <f t="shared" si="7"/>
        <v>11.956022963798956</v>
      </c>
      <c r="Z29" s="79" t="str">
        <f t="shared" si="8"/>
        <v>WS_M150T_IPT_COST_C_2018</v>
      </c>
      <c r="AA29" s="79" t="str">
        <f t="shared" si="9"/>
        <v>WS_M150T_IPT</v>
      </c>
      <c r="AB29" s="79" t="str">
        <f t="shared" si="10"/>
        <v>MSU_RATE_2018_C</v>
      </c>
      <c r="AC29" s="80">
        <f t="shared" si="11"/>
        <v>6.6650176727936614</v>
      </c>
      <c r="AD29" s="79" t="str">
        <f t="shared" si="12"/>
        <v>WS_M150T_IPT_COST_D_2018</v>
      </c>
      <c r="AE29" s="79" t="str">
        <f t="shared" si="13"/>
        <v>WS_M150T_IPT</v>
      </c>
      <c r="AF29" s="79" t="str">
        <f t="shared" si="14"/>
        <v>MSU_RATE_2018_D</v>
      </c>
      <c r="AG29" s="80">
        <f t="shared" si="15"/>
        <v>5.3021829766256321</v>
      </c>
      <c r="AH29" s="79" t="str">
        <f t="shared" si="16"/>
        <v>WS_M150T_IPT_COST_E_2018</v>
      </c>
      <c r="AI29" s="79" t="str">
        <f t="shared" si="17"/>
        <v>WS_M150T_IPT</v>
      </c>
      <c r="AJ29" s="79" t="str">
        <f t="shared" si="18"/>
        <v>MSU_RATE_2018_E</v>
      </c>
      <c r="AK29" s="80">
        <f t="shared" si="19"/>
        <v>3.9393482804576028</v>
      </c>
      <c r="AL29" s="79" t="str">
        <f t="shared" si="20"/>
        <v>WS_M150T_IPT_COST_Z_2018</v>
      </c>
      <c r="AM29" s="79" t="str">
        <f t="shared" si="21"/>
        <v>WS_M150T_IPT</v>
      </c>
      <c r="AN29" s="79" t="str">
        <f t="shared" si="22"/>
        <v>MSU_RATE_2018_Z</v>
      </c>
      <c r="AO29" s="80">
        <f t="shared" si="23"/>
        <v>3.8930302739988707</v>
      </c>
      <c r="AP29" s="62" t="str">
        <f>_Mappings!C27</f>
        <v>pci:WS_M150T</v>
      </c>
      <c r="AQ29" s="62" t="str">
        <f t="shared" si="24"/>
        <v>-</v>
      </c>
      <c r="AR29" s="62">
        <f t="shared" si="25"/>
        <v>1</v>
      </c>
      <c r="AS29" s="62">
        <f t="shared" si="26"/>
        <v>2.42</v>
      </c>
      <c r="AT29" s="62" t="str">
        <f t="shared" si="27"/>
        <v>-</v>
      </c>
      <c r="AU29" s="62" t="str">
        <f t="shared" si="28"/>
        <v>-</v>
      </c>
    </row>
    <row r="30" spans="1:47" ht="15.75" thickBot="1">
      <c r="A30" s="12" t="s">
        <v>502</v>
      </c>
      <c r="B30" s="63" t="s">
        <v>475</v>
      </c>
      <c r="C30" s="63"/>
      <c r="D30" s="64"/>
      <c r="E30" s="65" t="s">
        <v>491</v>
      </c>
      <c r="F30" s="73">
        <v>6.698811121011909</v>
      </c>
      <c r="G30" s="72">
        <v>15.801592670507516</v>
      </c>
      <c r="H30" s="74">
        <v>8.6186521542336649</v>
      </c>
      <c r="I30" s="74">
        <v>6.8656726234763559</v>
      </c>
      <c r="J30" s="75">
        <v>5.1126930927190468</v>
      </c>
      <c r="K30" s="74">
        <v>4.963423088247783</v>
      </c>
      <c r="L30" s="64">
        <v>2.42</v>
      </c>
      <c r="M30" s="64">
        <v>1</v>
      </c>
      <c r="N30" s="64"/>
      <c r="O30" s="64"/>
      <c r="P30" s="64"/>
      <c r="Q30" s="64"/>
      <c r="R30" s="79" t="str">
        <f t="shared" si="0"/>
        <v>WS_M200T_IPT_COST_A_2018</v>
      </c>
      <c r="S30" s="79" t="str">
        <f t="shared" si="1"/>
        <v>WS_M200T_IPT</v>
      </c>
      <c r="T30" s="79" t="str">
        <f t="shared" si="2"/>
        <v>MSU_RATE_2018_A</v>
      </c>
      <c r="U30" s="80">
        <f t="shared" si="3"/>
        <v>6.698811121011909</v>
      </c>
      <c r="V30" s="79" t="str">
        <f t="shared" si="4"/>
        <v>WS_M200T_IPT_COST_B_2018</v>
      </c>
      <c r="W30" s="79" t="str">
        <f t="shared" si="5"/>
        <v>WS_M200T_IPT</v>
      </c>
      <c r="X30" s="79" t="str">
        <f t="shared" si="6"/>
        <v>MSU_RATE_2018_B</v>
      </c>
      <c r="Y30" s="80">
        <f t="shared" si="7"/>
        <v>15.801592670507516</v>
      </c>
      <c r="Z30" s="79" t="str">
        <f t="shared" si="8"/>
        <v>WS_M200T_IPT_COST_C_2018</v>
      </c>
      <c r="AA30" s="79" t="str">
        <f t="shared" si="9"/>
        <v>WS_M200T_IPT</v>
      </c>
      <c r="AB30" s="79" t="str">
        <f t="shared" si="10"/>
        <v>MSU_RATE_2018_C</v>
      </c>
      <c r="AC30" s="80">
        <f t="shared" si="11"/>
        <v>8.6186521542336649</v>
      </c>
      <c r="AD30" s="79" t="str">
        <f t="shared" si="12"/>
        <v>WS_M200T_IPT_COST_D_2018</v>
      </c>
      <c r="AE30" s="79" t="str">
        <f t="shared" si="13"/>
        <v>WS_M200T_IPT</v>
      </c>
      <c r="AF30" s="79" t="str">
        <f t="shared" si="14"/>
        <v>MSU_RATE_2018_D</v>
      </c>
      <c r="AG30" s="80">
        <f t="shared" si="15"/>
        <v>6.8656726234763559</v>
      </c>
      <c r="AH30" s="79" t="str">
        <f t="shared" si="16"/>
        <v>WS_M200T_IPT_COST_E_2018</v>
      </c>
      <c r="AI30" s="79" t="str">
        <f t="shared" si="17"/>
        <v>WS_M200T_IPT</v>
      </c>
      <c r="AJ30" s="79" t="str">
        <f t="shared" si="18"/>
        <v>MSU_RATE_2018_E</v>
      </c>
      <c r="AK30" s="80">
        <f t="shared" si="19"/>
        <v>5.1126930927190468</v>
      </c>
      <c r="AL30" s="79" t="str">
        <f t="shared" si="20"/>
        <v>WS_M200T_IPT_COST_Z_2018</v>
      </c>
      <c r="AM30" s="79" t="str">
        <f t="shared" si="21"/>
        <v>WS_M200T_IPT</v>
      </c>
      <c r="AN30" s="79" t="str">
        <f t="shared" si="22"/>
        <v>MSU_RATE_2018_Z</v>
      </c>
      <c r="AO30" s="80">
        <f t="shared" si="23"/>
        <v>4.963423088247783</v>
      </c>
      <c r="AP30" s="62" t="str">
        <f>_Mappings!C28</f>
        <v>pci:WS_M200T</v>
      </c>
      <c r="AQ30" s="62" t="str">
        <f t="shared" si="24"/>
        <v>-</v>
      </c>
      <c r="AR30" s="62">
        <f t="shared" si="25"/>
        <v>1</v>
      </c>
      <c r="AS30" s="62">
        <f t="shared" si="26"/>
        <v>2.42</v>
      </c>
      <c r="AT30" s="62" t="str">
        <f t="shared" si="27"/>
        <v>-</v>
      </c>
      <c r="AU30" s="62" t="str">
        <f t="shared" si="28"/>
        <v>-</v>
      </c>
    </row>
    <row r="31" spans="1:47" ht="15.75" thickBot="1">
      <c r="A31" s="12" t="s">
        <v>502</v>
      </c>
      <c r="B31" s="20" t="s">
        <v>476</v>
      </c>
      <c r="C31" s="20"/>
      <c r="D31" s="28"/>
      <c r="E31" s="21" t="s">
        <v>491</v>
      </c>
      <c r="F31" s="77">
        <v>13.354542963135422</v>
      </c>
      <c r="G31" s="76">
        <v>16.5821285555975</v>
      </c>
      <c r="H31" s="78">
        <v>16.379039463619517</v>
      </c>
      <c r="I31" s="78">
        <v>7.6462085085663372</v>
      </c>
      <c r="J31" s="24">
        <v>5.893228977809029</v>
      </c>
      <c r="K31" s="78">
        <v>9.8837668976071704</v>
      </c>
      <c r="L31" s="58">
        <v>2.42</v>
      </c>
      <c r="M31" s="58">
        <v>1</v>
      </c>
      <c r="N31" s="58"/>
      <c r="O31" s="58"/>
      <c r="P31" s="58"/>
      <c r="Q31" s="58"/>
      <c r="R31" s="79" t="str">
        <f t="shared" si="0"/>
        <v>WS_M250T_IPT_COST_A_2018</v>
      </c>
      <c r="S31" s="79" t="str">
        <f t="shared" si="1"/>
        <v>WS_M250T_IPT</v>
      </c>
      <c r="T31" s="79" t="str">
        <f t="shared" si="2"/>
        <v>MSU_RATE_2018_A</v>
      </c>
      <c r="U31" s="80">
        <f t="shared" si="3"/>
        <v>13.354542963135422</v>
      </c>
      <c r="V31" s="79" t="str">
        <f t="shared" si="4"/>
        <v>WS_M250T_IPT_COST_B_2018</v>
      </c>
      <c r="W31" s="79" t="str">
        <f t="shared" si="5"/>
        <v>WS_M250T_IPT</v>
      </c>
      <c r="X31" s="79" t="str">
        <f t="shared" si="6"/>
        <v>MSU_RATE_2018_B</v>
      </c>
      <c r="Y31" s="80">
        <f t="shared" si="7"/>
        <v>16.5821285555975</v>
      </c>
      <c r="Z31" s="79" t="str">
        <f t="shared" si="8"/>
        <v>WS_M250T_IPT_COST_C_2018</v>
      </c>
      <c r="AA31" s="79" t="str">
        <f t="shared" si="9"/>
        <v>WS_M250T_IPT</v>
      </c>
      <c r="AB31" s="79" t="str">
        <f t="shared" si="10"/>
        <v>MSU_RATE_2018_C</v>
      </c>
      <c r="AC31" s="80">
        <f t="shared" si="11"/>
        <v>16.379039463619517</v>
      </c>
      <c r="AD31" s="79" t="str">
        <f t="shared" si="12"/>
        <v>WS_M250T_IPT_COST_D_2018</v>
      </c>
      <c r="AE31" s="79" t="str">
        <f t="shared" si="13"/>
        <v>WS_M250T_IPT</v>
      </c>
      <c r="AF31" s="79" t="str">
        <f t="shared" si="14"/>
        <v>MSU_RATE_2018_D</v>
      </c>
      <c r="AG31" s="80">
        <f t="shared" si="15"/>
        <v>7.6462085085663372</v>
      </c>
      <c r="AH31" s="79" t="str">
        <f t="shared" si="16"/>
        <v>WS_M250T_IPT_COST_E_2018</v>
      </c>
      <c r="AI31" s="79" t="str">
        <f t="shared" si="17"/>
        <v>WS_M250T_IPT</v>
      </c>
      <c r="AJ31" s="79" t="str">
        <f t="shared" si="18"/>
        <v>MSU_RATE_2018_E</v>
      </c>
      <c r="AK31" s="80">
        <f t="shared" si="19"/>
        <v>5.893228977809029</v>
      </c>
      <c r="AL31" s="79" t="str">
        <f t="shared" si="20"/>
        <v>WS_M250T_IPT_COST_Z_2018</v>
      </c>
      <c r="AM31" s="79" t="str">
        <f t="shared" si="21"/>
        <v>WS_M250T_IPT</v>
      </c>
      <c r="AN31" s="79" t="str">
        <f t="shared" si="22"/>
        <v>MSU_RATE_2018_Z</v>
      </c>
      <c r="AO31" s="80">
        <f t="shared" si="23"/>
        <v>9.8837668976071704</v>
      </c>
      <c r="AP31" s="62" t="str">
        <f>_Mappings!C29</f>
        <v>pci:WS_M250T</v>
      </c>
      <c r="AQ31" s="62" t="str">
        <f t="shared" si="24"/>
        <v>-</v>
      </c>
      <c r="AR31" s="62">
        <f t="shared" si="25"/>
        <v>1</v>
      </c>
      <c r="AS31" s="62">
        <f t="shared" si="26"/>
        <v>2.42</v>
      </c>
      <c r="AT31" s="62" t="str">
        <f t="shared" si="27"/>
        <v>-</v>
      </c>
      <c r="AU31" s="62" t="str">
        <f t="shared" si="28"/>
        <v>-</v>
      </c>
    </row>
    <row r="32" spans="1:47" ht="15.75" thickBot="1">
      <c r="A32" s="12" t="s">
        <v>502</v>
      </c>
      <c r="B32" s="20" t="s">
        <v>477</v>
      </c>
      <c r="C32" s="20"/>
      <c r="D32" s="28"/>
      <c r="E32" s="21" t="s">
        <v>491</v>
      </c>
      <c r="F32" s="77">
        <v>16.649450429477334</v>
      </c>
      <c r="G32" s="76">
        <v>30.500289810872683</v>
      </c>
      <c r="H32" s="78">
        <v>16.936076246659116</v>
      </c>
      <c r="I32" s="78">
        <v>11.693171003753873</v>
      </c>
      <c r="J32" s="24">
        <v>6.4502657608486285</v>
      </c>
      <c r="K32" s="78">
        <v>12.310980347567018</v>
      </c>
      <c r="L32" s="58">
        <v>2.42</v>
      </c>
      <c r="M32" s="58">
        <v>1</v>
      </c>
      <c r="N32" s="58"/>
      <c r="O32" s="58"/>
      <c r="P32" s="58"/>
      <c r="Q32" s="58"/>
      <c r="R32" s="79" t="str">
        <f t="shared" si="0"/>
        <v>WS_M300T_IPT_COST_A_2018</v>
      </c>
      <c r="S32" s="79" t="str">
        <f t="shared" si="1"/>
        <v>WS_M300T_IPT</v>
      </c>
      <c r="T32" s="79" t="str">
        <f t="shared" si="2"/>
        <v>MSU_RATE_2018_A</v>
      </c>
      <c r="U32" s="80">
        <f t="shared" si="3"/>
        <v>16.649450429477334</v>
      </c>
      <c r="V32" s="79" t="str">
        <f t="shared" si="4"/>
        <v>WS_M300T_IPT_COST_B_2018</v>
      </c>
      <c r="W32" s="79" t="str">
        <f t="shared" si="5"/>
        <v>WS_M300T_IPT</v>
      </c>
      <c r="X32" s="79" t="str">
        <f t="shared" si="6"/>
        <v>MSU_RATE_2018_B</v>
      </c>
      <c r="Y32" s="80">
        <f t="shared" si="7"/>
        <v>30.500289810872683</v>
      </c>
      <c r="Z32" s="79" t="str">
        <f t="shared" si="8"/>
        <v>WS_M300T_IPT_COST_C_2018</v>
      </c>
      <c r="AA32" s="79" t="str">
        <f t="shared" si="9"/>
        <v>WS_M300T_IPT</v>
      </c>
      <c r="AB32" s="79" t="str">
        <f t="shared" si="10"/>
        <v>MSU_RATE_2018_C</v>
      </c>
      <c r="AC32" s="80">
        <f t="shared" si="11"/>
        <v>16.936076246659116</v>
      </c>
      <c r="AD32" s="79" t="str">
        <f t="shared" si="12"/>
        <v>WS_M300T_IPT_COST_D_2018</v>
      </c>
      <c r="AE32" s="79" t="str">
        <f t="shared" si="13"/>
        <v>WS_M300T_IPT</v>
      </c>
      <c r="AF32" s="79" t="str">
        <f t="shared" si="14"/>
        <v>MSU_RATE_2018_D</v>
      </c>
      <c r="AG32" s="80">
        <f t="shared" si="15"/>
        <v>11.693171003753873</v>
      </c>
      <c r="AH32" s="79" t="str">
        <f t="shared" si="16"/>
        <v>WS_M300T_IPT_COST_E_2018</v>
      </c>
      <c r="AI32" s="79" t="str">
        <f t="shared" si="17"/>
        <v>WS_M300T_IPT</v>
      </c>
      <c r="AJ32" s="79" t="str">
        <f t="shared" si="18"/>
        <v>MSU_RATE_2018_E</v>
      </c>
      <c r="AK32" s="80">
        <f t="shared" si="19"/>
        <v>6.4502657608486285</v>
      </c>
      <c r="AL32" s="79" t="str">
        <f t="shared" si="20"/>
        <v>WS_M300T_IPT_COST_Z_2018</v>
      </c>
      <c r="AM32" s="79" t="str">
        <f t="shared" si="21"/>
        <v>WS_M300T_IPT</v>
      </c>
      <c r="AN32" s="79" t="str">
        <f t="shared" si="22"/>
        <v>MSU_RATE_2018_Z</v>
      </c>
      <c r="AO32" s="80">
        <f t="shared" si="23"/>
        <v>12.310980347567018</v>
      </c>
      <c r="AP32" s="62" t="str">
        <f>_Mappings!C30</f>
        <v>pci:WS_M300T</v>
      </c>
      <c r="AQ32" s="62" t="str">
        <f t="shared" si="24"/>
        <v>-</v>
      </c>
      <c r="AR32" s="62">
        <f t="shared" si="25"/>
        <v>1</v>
      </c>
      <c r="AS32" s="62">
        <f t="shared" si="26"/>
        <v>2.42</v>
      </c>
      <c r="AT32" s="62" t="str">
        <f t="shared" si="27"/>
        <v>-</v>
      </c>
      <c r="AU32" s="62" t="str">
        <f t="shared" si="28"/>
        <v>-</v>
      </c>
    </row>
    <row r="33" spans="1:47" ht="15.75" thickBot="1">
      <c r="A33" s="12" t="s">
        <v>502</v>
      </c>
      <c r="B33" s="20" t="s">
        <v>478</v>
      </c>
      <c r="C33" s="20"/>
      <c r="D33" s="28"/>
      <c r="E33" s="21" t="s">
        <v>491</v>
      </c>
      <c r="F33" s="77">
        <v>32.863027134711587</v>
      </c>
      <c r="G33" s="76">
        <v>61.801632315662019</v>
      </c>
      <c r="H33" s="78">
        <v>26.806175097982582</v>
      </c>
      <c r="I33" s="78">
        <v>20.253879656798251</v>
      </c>
      <c r="J33" s="24">
        <v>13.70158421561392</v>
      </c>
      <c r="K33" s="78">
        <v>24.186086970890955</v>
      </c>
      <c r="L33" s="58">
        <v>2.42</v>
      </c>
      <c r="M33" s="58">
        <v>1</v>
      </c>
      <c r="N33" s="58"/>
      <c r="O33" s="58"/>
      <c r="P33" s="58"/>
      <c r="Q33" s="58"/>
      <c r="R33" s="79" t="str">
        <f t="shared" si="0"/>
        <v>WS_M400T_IPT_COST_A_2018</v>
      </c>
      <c r="S33" s="79" t="str">
        <f t="shared" si="1"/>
        <v>WS_M400T_IPT</v>
      </c>
      <c r="T33" s="79" t="str">
        <f t="shared" si="2"/>
        <v>MSU_RATE_2018_A</v>
      </c>
      <c r="U33" s="80">
        <f t="shared" si="3"/>
        <v>32.863027134711587</v>
      </c>
      <c r="V33" s="79" t="str">
        <f t="shared" si="4"/>
        <v>WS_M400T_IPT_COST_B_2018</v>
      </c>
      <c r="W33" s="79" t="str">
        <f t="shared" si="5"/>
        <v>WS_M400T_IPT</v>
      </c>
      <c r="X33" s="79" t="str">
        <f t="shared" si="6"/>
        <v>MSU_RATE_2018_B</v>
      </c>
      <c r="Y33" s="80">
        <f t="shared" si="7"/>
        <v>61.801632315662019</v>
      </c>
      <c r="Z33" s="79" t="str">
        <f t="shared" si="8"/>
        <v>WS_M400T_IPT_COST_C_2018</v>
      </c>
      <c r="AA33" s="79" t="str">
        <f t="shared" si="9"/>
        <v>WS_M400T_IPT</v>
      </c>
      <c r="AB33" s="79" t="str">
        <f t="shared" si="10"/>
        <v>MSU_RATE_2018_C</v>
      </c>
      <c r="AC33" s="80">
        <f t="shared" si="11"/>
        <v>26.806175097982582</v>
      </c>
      <c r="AD33" s="79" t="str">
        <f t="shared" si="12"/>
        <v>WS_M400T_IPT_COST_D_2018</v>
      </c>
      <c r="AE33" s="79" t="str">
        <f t="shared" si="13"/>
        <v>WS_M400T_IPT</v>
      </c>
      <c r="AF33" s="79" t="str">
        <f t="shared" si="14"/>
        <v>MSU_RATE_2018_D</v>
      </c>
      <c r="AG33" s="80">
        <f t="shared" si="15"/>
        <v>20.253879656798251</v>
      </c>
      <c r="AH33" s="79" t="str">
        <f t="shared" si="16"/>
        <v>WS_M400T_IPT_COST_E_2018</v>
      </c>
      <c r="AI33" s="79" t="str">
        <f t="shared" si="17"/>
        <v>WS_M400T_IPT</v>
      </c>
      <c r="AJ33" s="79" t="str">
        <f t="shared" si="18"/>
        <v>MSU_RATE_2018_E</v>
      </c>
      <c r="AK33" s="80">
        <f t="shared" si="19"/>
        <v>13.70158421561392</v>
      </c>
      <c r="AL33" s="79" t="str">
        <f t="shared" si="20"/>
        <v>WS_M400T_IPT_COST_Z_2018</v>
      </c>
      <c r="AM33" s="79" t="str">
        <f t="shared" si="21"/>
        <v>WS_M400T_IPT</v>
      </c>
      <c r="AN33" s="79" t="str">
        <f t="shared" si="22"/>
        <v>MSU_RATE_2018_Z</v>
      </c>
      <c r="AO33" s="80">
        <f t="shared" si="23"/>
        <v>24.186086970890955</v>
      </c>
      <c r="AP33" s="62" t="str">
        <f>_Mappings!C31</f>
        <v>pci:WS_M400T</v>
      </c>
      <c r="AQ33" s="62" t="str">
        <f t="shared" si="24"/>
        <v>-</v>
      </c>
      <c r="AR33" s="62">
        <f t="shared" si="25"/>
        <v>1</v>
      </c>
      <c r="AS33" s="62">
        <f t="shared" si="26"/>
        <v>2.42</v>
      </c>
      <c r="AT33" s="62" t="str">
        <f t="shared" si="27"/>
        <v>-</v>
      </c>
      <c r="AU33" s="62" t="str">
        <f t="shared" si="28"/>
        <v>-</v>
      </c>
    </row>
    <row r="34" spans="1:47" ht="15.75" thickBot="1">
      <c r="A34" s="12" t="s">
        <v>502</v>
      </c>
      <c r="B34" s="20" t="s">
        <v>479</v>
      </c>
      <c r="C34" s="20"/>
      <c r="D34" s="28"/>
      <c r="E34" s="21" t="s">
        <v>492</v>
      </c>
      <c r="F34" s="77">
        <v>5.1712440298234625</v>
      </c>
      <c r="G34" s="76">
        <v>12.11</v>
      </c>
      <c r="H34" s="78">
        <v>10.663340993542835</v>
      </c>
      <c r="I34" s="78">
        <v>9.8296068264753345</v>
      </c>
      <c r="J34" s="24">
        <v>8.9958726594078335</v>
      </c>
      <c r="K34" s="78">
        <v>4.216780611803193</v>
      </c>
      <c r="L34" s="58">
        <v>2.42</v>
      </c>
      <c r="M34" s="58">
        <v>1</v>
      </c>
      <c r="N34" s="58"/>
      <c r="O34" s="58"/>
      <c r="P34" s="58"/>
      <c r="Q34" s="58"/>
      <c r="R34" s="79" t="str">
        <f t="shared" si="0"/>
        <v>WS_Prog-A45T_IPT_COST_A_2018</v>
      </c>
      <c r="S34" s="79" t="str">
        <f t="shared" si="1"/>
        <v>WS_Prog-A45T_IPT</v>
      </c>
      <c r="T34" s="79" t="str">
        <f t="shared" si="2"/>
        <v>MSU_RATE_2018_A</v>
      </c>
      <c r="U34" s="80">
        <f t="shared" si="3"/>
        <v>5.1712440298234625</v>
      </c>
      <c r="V34" s="79" t="str">
        <f t="shared" si="4"/>
        <v>WS_Prog-A45T_IPT_COST_B_2018</v>
      </c>
      <c r="W34" s="79" t="str">
        <f t="shared" si="5"/>
        <v>WS_Prog-A45T_IPT</v>
      </c>
      <c r="X34" s="79" t="str">
        <f t="shared" si="6"/>
        <v>MSU_RATE_2018_B</v>
      </c>
      <c r="Y34" s="80">
        <f t="shared" si="7"/>
        <v>12.11</v>
      </c>
      <c r="Z34" s="79" t="str">
        <f t="shared" si="8"/>
        <v>WS_Prog-A45T_IPT_COST_C_2018</v>
      </c>
      <c r="AA34" s="79" t="str">
        <f t="shared" si="9"/>
        <v>WS_Prog-A45T_IPT</v>
      </c>
      <c r="AB34" s="79" t="str">
        <f t="shared" si="10"/>
        <v>MSU_RATE_2018_C</v>
      </c>
      <c r="AC34" s="80">
        <f t="shared" si="11"/>
        <v>10.663340993542835</v>
      </c>
      <c r="AD34" s="79" t="str">
        <f t="shared" si="12"/>
        <v>WS_Prog-A45T_IPT_COST_D_2018</v>
      </c>
      <c r="AE34" s="79" t="str">
        <f t="shared" si="13"/>
        <v>WS_Prog-A45T_IPT</v>
      </c>
      <c r="AF34" s="79" t="str">
        <f t="shared" si="14"/>
        <v>MSU_RATE_2018_D</v>
      </c>
      <c r="AG34" s="80">
        <f t="shared" si="15"/>
        <v>9.8296068264753345</v>
      </c>
      <c r="AH34" s="79" t="str">
        <f t="shared" si="16"/>
        <v>WS_Prog-A45T_IPT_COST_E_2018</v>
      </c>
      <c r="AI34" s="79" t="str">
        <f t="shared" si="17"/>
        <v>WS_Prog-A45T_IPT</v>
      </c>
      <c r="AJ34" s="79" t="str">
        <f t="shared" si="18"/>
        <v>MSU_RATE_2018_E</v>
      </c>
      <c r="AK34" s="80">
        <f t="shared" si="19"/>
        <v>8.9958726594078335</v>
      </c>
      <c r="AL34" s="79" t="str">
        <f t="shared" si="20"/>
        <v>WS_Prog-A45T_IPT_COST_Z_2018</v>
      </c>
      <c r="AM34" s="79" t="str">
        <f t="shared" si="21"/>
        <v>WS_Prog-A45T_IPT</v>
      </c>
      <c r="AN34" s="79" t="str">
        <f t="shared" si="22"/>
        <v>MSU_RATE_2018_Z</v>
      </c>
      <c r="AO34" s="80">
        <f t="shared" si="23"/>
        <v>4.216780611803193</v>
      </c>
      <c r="AP34" s="62" t="str">
        <f>_Mappings!C32</f>
        <v>pci:WS_A45T</v>
      </c>
      <c r="AQ34" s="62" t="str">
        <f t="shared" si="24"/>
        <v>-</v>
      </c>
      <c r="AR34" s="62">
        <f t="shared" si="25"/>
        <v>1</v>
      </c>
      <c r="AS34" s="62">
        <f t="shared" si="26"/>
        <v>2.42</v>
      </c>
      <c r="AT34" s="62" t="str">
        <f t="shared" si="27"/>
        <v>-</v>
      </c>
      <c r="AU34" s="62" t="str">
        <f t="shared" si="28"/>
        <v>-</v>
      </c>
    </row>
    <row r="35" spans="1:47" ht="15.75" thickBot="1">
      <c r="A35" s="12" t="s">
        <v>502</v>
      </c>
      <c r="B35" s="20" t="s">
        <v>480</v>
      </c>
      <c r="C35" s="20"/>
      <c r="D35" s="28"/>
      <c r="E35" s="21" t="s">
        <v>492</v>
      </c>
      <c r="F35" s="77">
        <v>5.5226987433493218</v>
      </c>
      <c r="G35" s="76">
        <v>12.11</v>
      </c>
      <c r="H35" s="78">
        <v>10.663340993542835</v>
      </c>
      <c r="I35" s="78">
        <v>9.8296068264753345</v>
      </c>
      <c r="J35" s="24">
        <v>8.9958726594078335</v>
      </c>
      <c r="K35" s="78">
        <v>4.5682353253290522</v>
      </c>
      <c r="L35" s="58">
        <v>2.42</v>
      </c>
      <c r="M35" s="58">
        <v>1</v>
      </c>
      <c r="N35" s="58"/>
      <c r="O35" s="58"/>
      <c r="P35" s="58"/>
      <c r="Q35" s="58"/>
      <c r="R35" s="79" t="str">
        <f t="shared" si="0"/>
        <v>WS_Prog-A60T_IPT_COST_A_2018</v>
      </c>
      <c r="S35" s="79" t="str">
        <f t="shared" si="1"/>
        <v>WS_Prog-A60T_IPT</v>
      </c>
      <c r="T35" s="79" t="str">
        <f t="shared" si="2"/>
        <v>MSU_RATE_2018_A</v>
      </c>
      <c r="U35" s="80">
        <f t="shared" si="3"/>
        <v>5.5226987433493218</v>
      </c>
      <c r="V35" s="79" t="str">
        <f t="shared" si="4"/>
        <v>WS_Prog-A60T_IPT_COST_B_2018</v>
      </c>
      <c r="W35" s="79" t="str">
        <f t="shared" si="5"/>
        <v>WS_Prog-A60T_IPT</v>
      </c>
      <c r="X35" s="79" t="str">
        <f t="shared" si="6"/>
        <v>MSU_RATE_2018_B</v>
      </c>
      <c r="Y35" s="80">
        <f t="shared" si="7"/>
        <v>12.11</v>
      </c>
      <c r="Z35" s="79" t="str">
        <f t="shared" si="8"/>
        <v>WS_Prog-A60T_IPT_COST_C_2018</v>
      </c>
      <c r="AA35" s="79" t="str">
        <f t="shared" si="9"/>
        <v>WS_Prog-A60T_IPT</v>
      </c>
      <c r="AB35" s="79" t="str">
        <f t="shared" si="10"/>
        <v>MSU_RATE_2018_C</v>
      </c>
      <c r="AC35" s="80">
        <f t="shared" si="11"/>
        <v>10.663340993542835</v>
      </c>
      <c r="AD35" s="79" t="str">
        <f t="shared" si="12"/>
        <v>WS_Prog-A60T_IPT_COST_D_2018</v>
      </c>
      <c r="AE35" s="79" t="str">
        <f t="shared" si="13"/>
        <v>WS_Prog-A60T_IPT</v>
      </c>
      <c r="AF35" s="79" t="str">
        <f t="shared" si="14"/>
        <v>MSU_RATE_2018_D</v>
      </c>
      <c r="AG35" s="80">
        <f t="shared" si="15"/>
        <v>9.8296068264753345</v>
      </c>
      <c r="AH35" s="79" t="str">
        <f t="shared" si="16"/>
        <v>WS_Prog-A60T_IPT_COST_E_2018</v>
      </c>
      <c r="AI35" s="79" t="str">
        <f t="shared" si="17"/>
        <v>WS_Prog-A60T_IPT</v>
      </c>
      <c r="AJ35" s="79" t="str">
        <f t="shared" si="18"/>
        <v>MSU_RATE_2018_E</v>
      </c>
      <c r="AK35" s="80">
        <f t="shared" si="19"/>
        <v>8.9958726594078335</v>
      </c>
      <c r="AL35" s="79" t="str">
        <f t="shared" si="20"/>
        <v>WS_Prog-A60T_IPT_COST_Z_2018</v>
      </c>
      <c r="AM35" s="79" t="str">
        <f t="shared" si="21"/>
        <v>WS_Prog-A60T_IPT</v>
      </c>
      <c r="AN35" s="79" t="str">
        <f t="shared" si="22"/>
        <v>MSU_RATE_2018_Z</v>
      </c>
      <c r="AO35" s="80">
        <f t="shared" si="23"/>
        <v>4.5682353253290522</v>
      </c>
      <c r="AP35" s="62" t="str">
        <f>_Mappings!C33</f>
        <v>pci:WS_A60T</v>
      </c>
      <c r="AQ35" s="62" t="str">
        <f t="shared" si="24"/>
        <v>-</v>
      </c>
      <c r="AR35" s="62">
        <f t="shared" si="25"/>
        <v>1</v>
      </c>
      <c r="AS35" s="62">
        <f t="shared" si="26"/>
        <v>2.42</v>
      </c>
      <c r="AT35" s="62" t="str">
        <f t="shared" si="27"/>
        <v>-</v>
      </c>
      <c r="AU35" s="62" t="str">
        <f t="shared" si="28"/>
        <v>-</v>
      </c>
    </row>
    <row r="36" spans="1:47" ht="15.75" thickBot="1">
      <c r="A36" s="12" t="s">
        <v>502</v>
      </c>
      <c r="B36" s="20" t="s">
        <v>481</v>
      </c>
      <c r="C36" s="20"/>
      <c r="D36" s="28"/>
      <c r="E36" s="21" t="s">
        <v>492</v>
      </c>
      <c r="F36" s="77">
        <v>5.5226987433493226</v>
      </c>
      <c r="G36" s="76">
        <v>13.241632601571439</v>
      </c>
      <c r="H36" s="24">
        <v>12.744598771204277</v>
      </c>
      <c r="I36" s="24">
        <v>11.135919384747112</v>
      </c>
      <c r="J36" s="24">
        <v>10.302185217679611</v>
      </c>
      <c r="K36" s="78">
        <v>4.5682353253290531</v>
      </c>
      <c r="L36" s="58">
        <v>2.42</v>
      </c>
      <c r="M36" s="58">
        <v>1</v>
      </c>
      <c r="N36" s="58"/>
      <c r="O36" s="58"/>
      <c r="P36" s="58"/>
      <c r="Q36" s="58"/>
      <c r="R36" s="79" t="str">
        <f t="shared" si="0"/>
        <v>WS_Prog-A80T_IPT_COST_A_2018</v>
      </c>
      <c r="S36" s="79" t="str">
        <f t="shared" si="1"/>
        <v>WS_Prog-A80T_IPT</v>
      </c>
      <c r="T36" s="79" t="str">
        <f t="shared" si="2"/>
        <v>MSU_RATE_2018_A</v>
      </c>
      <c r="U36" s="80">
        <f t="shared" si="3"/>
        <v>5.5226987433493226</v>
      </c>
      <c r="V36" s="79" t="str">
        <f t="shared" si="4"/>
        <v>WS_Prog-A80T_IPT_COST_B_2018</v>
      </c>
      <c r="W36" s="79" t="str">
        <f t="shared" si="5"/>
        <v>WS_Prog-A80T_IPT</v>
      </c>
      <c r="X36" s="79" t="str">
        <f t="shared" si="6"/>
        <v>MSU_RATE_2018_B</v>
      </c>
      <c r="Y36" s="80">
        <f t="shared" si="7"/>
        <v>13.241632601571439</v>
      </c>
      <c r="Z36" s="79" t="str">
        <f t="shared" si="8"/>
        <v>WS_Prog-A80T_IPT_COST_C_2018</v>
      </c>
      <c r="AA36" s="79" t="str">
        <f t="shared" si="9"/>
        <v>WS_Prog-A80T_IPT</v>
      </c>
      <c r="AB36" s="79" t="str">
        <f t="shared" si="10"/>
        <v>MSU_RATE_2018_C</v>
      </c>
      <c r="AC36" s="80">
        <f t="shared" si="11"/>
        <v>12.744598771204277</v>
      </c>
      <c r="AD36" s="79" t="str">
        <f t="shared" si="12"/>
        <v>WS_Prog-A80T_IPT_COST_D_2018</v>
      </c>
      <c r="AE36" s="79" t="str">
        <f t="shared" si="13"/>
        <v>WS_Prog-A80T_IPT</v>
      </c>
      <c r="AF36" s="79" t="str">
        <f t="shared" si="14"/>
        <v>MSU_RATE_2018_D</v>
      </c>
      <c r="AG36" s="80">
        <f t="shared" si="15"/>
        <v>11.135919384747112</v>
      </c>
      <c r="AH36" s="79" t="str">
        <f t="shared" si="16"/>
        <v>WS_Prog-A80T_IPT_COST_E_2018</v>
      </c>
      <c r="AI36" s="79" t="str">
        <f t="shared" si="17"/>
        <v>WS_Prog-A80T_IPT</v>
      </c>
      <c r="AJ36" s="79" t="str">
        <f t="shared" si="18"/>
        <v>MSU_RATE_2018_E</v>
      </c>
      <c r="AK36" s="80">
        <f t="shared" si="19"/>
        <v>10.302185217679611</v>
      </c>
      <c r="AL36" s="79" t="str">
        <f t="shared" si="20"/>
        <v>WS_Prog-A80T_IPT_COST_Z_2018</v>
      </c>
      <c r="AM36" s="79" t="str">
        <f t="shared" si="21"/>
        <v>WS_Prog-A80T_IPT</v>
      </c>
      <c r="AN36" s="79" t="str">
        <f t="shared" si="22"/>
        <v>MSU_RATE_2018_Z</v>
      </c>
      <c r="AO36" s="80">
        <f t="shared" si="23"/>
        <v>4.5682353253290531</v>
      </c>
      <c r="AP36" s="62" t="str">
        <f>_Mappings!C34</f>
        <v>pci:WS_A80T</v>
      </c>
      <c r="AQ36" s="62" t="str">
        <f t="shared" si="24"/>
        <v>-</v>
      </c>
      <c r="AR36" s="62">
        <f t="shared" si="25"/>
        <v>1</v>
      </c>
      <c r="AS36" s="62">
        <f t="shared" si="26"/>
        <v>2.42</v>
      </c>
      <c r="AT36" s="62" t="str">
        <f t="shared" si="27"/>
        <v>-</v>
      </c>
      <c r="AU36" s="62" t="str">
        <f t="shared" si="28"/>
        <v>-</v>
      </c>
    </row>
    <row r="37" spans="1:47" ht="15.75" thickBot="1">
      <c r="A37" s="12" t="s">
        <v>502</v>
      </c>
      <c r="B37" s="20" t="s">
        <v>482</v>
      </c>
      <c r="C37" s="20"/>
      <c r="D37" s="28"/>
      <c r="E37" s="21" t="s">
        <v>492</v>
      </c>
      <c r="F37" s="77">
        <v>7.6279539849160667</v>
      </c>
      <c r="G37" s="76">
        <v>15.331731124586701</v>
      </c>
      <c r="H37" s="24">
        <v>13.498584846995978</v>
      </c>
      <c r="I37" s="24">
        <v>12.277378070233647</v>
      </c>
      <c r="J37" s="24">
        <v>11.056171293471316</v>
      </c>
      <c r="K37" s="78">
        <v>6.2396435587047661</v>
      </c>
      <c r="L37" s="58">
        <v>2.42</v>
      </c>
      <c r="M37" s="58">
        <v>0.67</v>
      </c>
      <c r="N37" s="58"/>
      <c r="O37" s="58"/>
      <c r="P37" s="58"/>
      <c r="Q37" s="58"/>
      <c r="R37" s="79" t="str">
        <f t="shared" si="0"/>
        <v>WS_Prog-A110T_IPT_COST_A_2018</v>
      </c>
      <c r="S37" s="79" t="str">
        <f t="shared" si="1"/>
        <v>WS_Prog-A110T_IPT</v>
      </c>
      <c r="T37" s="79" t="str">
        <f t="shared" si="2"/>
        <v>MSU_RATE_2018_A</v>
      </c>
      <c r="U37" s="80">
        <f t="shared" si="3"/>
        <v>7.6279539849160667</v>
      </c>
      <c r="V37" s="79" t="str">
        <f t="shared" si="4"/>
        <v>WS_Prog-A110T_IPT_COST_B_2018</v>
      </c>
      <c r="W37" s="79" t="str">
        <f t="shared" si="5"/>
        <v>WS_Prog-A110T_IPT</v>
      </c>
      <c r="X37" s="79" t="str">
        <f t="shared" si="6"/>
        <v>MSU_RATE_2018_B</v>
      </c>
      <c r="Y37" s="80">
        <f t="shared" si="7"/>
        <v>15.331731124586701</v>
      </c>
      <c r="Z37" s="79" t="str">
        <f t="shared" si="8"/>
        <v>WS_Prog-A110T_IPT_COST_C_2018</v>
      </c>
      <c r="AA37" s="79" t="str">
        <f t="shared" si="9"/>
        <v>WS_Prog-A110T_IPT</v>
      </c>
      <c r="AB37" s="79" t="str">
        <f t="shared" si="10"/>
        <v>MSU_RATE_2018_C</v>
      </c>
      <c r="AC37" s="80">
        <f t="shared" si="11"/>
        <v>13.498584846995978</v>
      </c>
      <c r="AD37" s="79" t="str">
        <f t="shared" si="12"/>
        <v>WS_Prog-A110T_IPT_COST_D_2018</v>
      </c>
      <c r="AE37" s="79" t="str">
        <f t="shared" si="13"/>
        <v>WS_Prog-A110T_IPT</v>
      </c>
      <c r="AF37" s="79" t="str">
        <f t="shared" si="14"/>
        <v>MSU_RATE_2018_D</v>
      </c>
      <c r="AG37" s="80">
        <f t="shared" si="15"/>
        <v>12.277378070233647</v>
      </c>
      <c r="AH37" s="79" t="str">
        <f t="shared" si="16"/>
        <v>WS_Prog-A110T_IPT_COST_E_2018</v>
      </c>
      <c r="AI37" s="79" t="str">
        <f t="shared" si="17"/>
        <v>WS_Prog-A110T_IPT</v>
      </c>
      <c r="AJ37" s="79" t="str">
        <f t="shared" si="18"/>
        <v>MSU_RATE_2018_E</v>
      </c>
      <c r="AK37" s="80">
        <f t="shared" si="19"/>
        <v>11.056171293471316</v>
      </c>
      <c r="AL37" s="79" t="str">
        <f t="shared" si="20"/>
        <v>WS_Prog-A110T_IPT_COST_Z_2018</v>
      </c>
      <c r="AM37" s="79" t="str">
        <f t="shared" si="21"/>
        <v>WS_Prog-A110T_IPT</v>
      </c>
      <c r="AN37" s="79" t="str">
        <f t="shared" si="22"/>
        <v>MSU_RATE_2018_Z</v>
      </c>
      <c r="AO37" s="80">
        <f t="shared" si="23"/>
        <v>6.2396435587047661</v>
      </c>
      <c r="AP37" s="62" t="str">
        <f>_Mappings!C35</f>
        <v>pci:WS_A110T</v>
      </c>
      <c r="AQ37" s="62" t="str">
        <f t="shared" si="24"/>
        <v>-</v>
      </c>
      <c r="AR37" s="62">
        <f t="shared" si="25"/>
        <v>0.67</v>
      </c>
      <c r="AS37" s="62">
        <f t="shared" si="26"/>
        <v>2.42</v>
      </c>
      <c r="AT37" s="62" t="str">
        <f t="shared" si="27"/>
        <v>-</v>
      </c>
      <c r="AU37" s="62" t="str">
        <f t="shared" si="28"/>
        <v>-</v>
      </c>
    </row>
    <row r="38" spans="1:47" ht="15.75" thickBot="1">
      <c r="A38" s="12" t="s">
        <v>502</v>
      </c>
      <c r="B38" s="20" t="s">
        <v>483</v>
      </c>
      <c r="C38" s="20"/>
      <c r="D38" s="28"/>
      <c r="E38" s="21" t="s">
        <v>492</v>
      </c>
      <c r="F38" s="77">
        <v>15.723763063892836</v>
      </c>
      <c r="G38" s="76">
        <v>24.548575742599269</v>
      </c>
      <c r="H38" s="24">
        <v>18.135235995926191</v>
      </c>
      <c r="I38" s="24">
        <v>16.398289814535566</v>
      </c>
      <c r="J38" s="24">
        <v>14.661343633144941</v>
      </c>
      <c r="K38" s="78">
        <v>12.513295203279203</v>
      </c>
      <c r="L38" s="58">
        <v>2.42</v>
      </c>
      <c r="M38" s="58">
        <v>1</v>
      </c>
      <c r="N38" s="58"/>
      <c r="O38" s="58"/>
      <c r="P38" s="58"/>
      <c r="Q38" s="58"/>
      <c r="R38" s="79" t="str">
        <f t="shared" si="0"/>
        <v>WS_Prog-A160T_IPT_COST_A_2018</v>
      </c>
      <c r="S38" s="79" t="str">
        <f t="shared" si="1"/>
        <v>WS_Prog-A160T_IPT</v>
      </c>
      <c r="T38" s="79" t="str">
        <f t="shared" si="2"/>
        <v>MSU_RATE_2018_A</v>
      </c>
      <c r="U38" s="80">
        <f t="shared" si="3"/>
        <v>15.723763063892836</v>
      </c>
      <c r="V38" s="79" t="str">
        <f t="shared" si="4"/>
        <v>WS_Prog-A160T_IPT_COST_B_2018</v>
      </c>
      <c r="W38" s="79" t="str">
        <f t="shared" si="5"/>
        <v>WS_Prog-A160T_IPT</v>
      </c>
      <c r="X38" s="79" t="str">
        <f t="shared" si="6"/>
        <v>MSU_RATE_2018_B</v>
      </c>
      <c r="Y38" s="80">
        <f t="shared" si="7"/>
        <v>24.548575742599269</v>
      </c>
      <c r="Z38" s="79" t="str">
        <f t="shared" si="8"/>
        <v>WS_Prog-A160T_IPT_COST_C_2018</v>
      </c>
      <c r="AA38" s="79" t="str">
        <f t="shared" si="9"/>
        <v>WS_Prog-A160T_IPT</v>
      </c>
      <c r="AB38" s="79" t="str">
        <f t="shared" si="10"/>
        <v>MSU_RATE_2018_C</v>
      </c>
      <c r="AC38" s="80">
        <f t="shared" si="11"/>
        <v>18.135235995926191</v>
      </c>
      <c r="AD38" s="79" t="str">
        <f t="shared" si="12"/>
        <v>WS_Prog-A160T_IPT_COST_D_2018</v>
      </c>
      <c r="AE38" s="79" t="str">
        <f t="shared" si="13"/>
        <v>WS_Prog-A160T_IPT</v>
      </c>
      <c r="AF38" s="79" t="str">
        <f t="shared" si="14"/>
        <v>MSU_RATE_2018_D</v>
      </c>
      <c r="AG38" s="80">
        <f t="shared" si="15"/>
        <v>16.398289814535566</v>
      </c>
      <c r="AH38" s="79" t="str">
        <f t="shared" si="16"/>
        <v>WS_Prog-A160T_IPT_COST_E_2018</v>
      </c>
      <c r="AI38" s="79" t="str">
        <f t="shared" si="17"/>
        <v>WS_Prog-A160T_IPT</v>
      </c>
      <c r="AJ38" s="79" t="str">
        <f t="shared" si="18"/>
        <v>MSU_RATE_2018_E</v>
      </c>
      <c r="AK38" s="80">
        <f t="shared" si="19"/>
        <v>14.661343633144941</v>
      </c>
      <c r="AL38" s="79" t="str">
        <f t="shared" si="20"/>
        <v>WS_Prog-A160T_IPT_COST_Z_2018</v>
      </c>
      <c r="AM38" s="79" t="str">
        <f t="shared" si="21"/>
        <v>WS_Prog-A160T_IPT</v>
      </c>
      <c r="AN38" s="79" t="str">
        <f t="shared" si="22"/>
        <v>MSU_RATE_2018_Z</v>
      </c>
      <c r="AO38" s="80">
        <f t="shared" si="23"/>
        <v>12.513295203279203</v>
      </c>
      <c r="AP38" s="62" t="str">
        <f>_Mappings!C36</f>
        <v>pci:WS_A160T</v>
      </c>
      <c r="AQ38" s="62" t="str">
        <f t="shared" si="24"/>
        <v>-</v>
      </c>
      <c r="AR38" s="62">
        <f t="shared" si="25"/>
        <v>1</v>
      </c>
      <c r="AS38" s="62">
        <f t="shared" si="26"/>
        <v>2.42</v>
      </c>
      <c r="AT38" s="62" t="str">
        <f t="shared" si="27"/>
        <v>-</v>
      </c>
      <c r="AU38" s="62" t="str">
        <f t="shared" si="28"/>
        <v>-</v>
      </c>
    </row>
    <row r="39" spans="1:47" ht="15.75" thickBot="1">
      <c r="A39" s="12" t="s">
        <v>502</v>
      </c>
      <c r="B39" s="20" t="s">
        <v>484</v>
      </c>
      <c r="C39" s="20"/>
      <c r="D39" s="28"/>
      <c r="E39" s="21" t="s">
        <v>492</v>
      </c>
      <c r="F39" s="77">
        <v>21.286747291248389</v>
      </c>
      <c r="G39" s="76">
        <v>31.171280629318133</v>
      </c>
      <c r="H39" s="24">
        <v>22.652227665820725</v>
      </c>
      <c r="I39" s="24">
        <v>20.498414400896348</v>
      </c>
      <c r="J39" s="24">
        <v>18.344601135971971</v>
      </c>
      <c r="K39" s="78">
        <v>17.121816012614488</v>
      </c>
      <c r="L39" s="58">
        <v>2.42</v>
      </c>
      <c r="M39" s="58">
        <v>3</v>
      </c>
      <c r="N39" s="58"/>
      <c r="O39" s="58"/>
      <c r="P39" s="58"/>
      <c r="Q39" s="58"/>
      <c r="R39" s="79" t="str">
        <f t="shared" si="0"/>
        <v>WS_Prog-A200T_IPT_COST_A_2018</v>
      </c>
      <c r="S39" s="79" t="str">
        <f t="shared" si="1"/>
        <v>WS_Prog-A200T_IPT</v>
      </c>
      <c r="T39" s="79" t="str">
        <f t="shared" si="2"/>
        <v>MSU_RATE_2018_A</v>
      </c>
      <c r="U39" s="80">
        <f t="shared" si="3"/>
        <v>21.286747291248389</v>
      </c>
      <c r="V39" s="79" t="str">
        <f t="shared" si="4"/>
        <v>WS_Prog-A200T_IPT_COST_B_2018</v>
      </c>
      <c r="W39" s="79" t="str">
        <f t="shared" si="5"/>
        <v>WS_Prog-A200T_IPT</v>
      </c>
      <c r="X39" s="79" t="str">
        <f t="shared" si="6"/>
        <v>MSU_RATE_2018_B</v>
      </c>
      <c r="Y39" s="80">
        <f t="shared" si="7"/>
        <v>31.171280629318133</v>
      </c>
      <c r="Z39" s="79" t="str">
        <f t="shared" si="8"/>
        <v>WS_Prog-A200T_IPT_COST_C_2018</v>
      </c>
      <c r="AA39" s="79" t="str">
        <f t="shared" si="9"/>
        <v>WS_Prog-A200T_IPT</v>
      </c>
      <c r="AB39" s="79" t="str">
        <f t="shared" si="10"/>
        <v>MSU_RATE_2018_C</v>
      </c>
      <c r="AC39" s="80">
        <f t="shared" si="11"/>
        <v>22.652227665820725</v>
      </c>
      <c r="AD39" s="79" t="str">
        <f t="shared" si="12"/>
        <v>WS_Prog-A200T_IPT_COST_D_2018</v>
      </c>
      <c r="AE39" s="79" t="str">
        <f t="shared" si="13"/>
        <v>WS_Prog-A200T_IPT</v>
      </c>
      <c r="AF39" s="79" t="str">
        <f t="shared" si="14"/>
        <v>MSU_RATE_2018_D</v>
      </c>
      <c r="AG39" s="80">
        <f t="shared" si="15"/>
        <v>20.498414400896348</v>
      </c>
      <c r="AH39" s="79" t="str">
        <f t="shared" si="16"/>
        <v>WS_Prog-A200T_IPT_COST_E_2018</v>
      </c>
      <c r="AI39" s="79" t="str">
        <f t="shared" si="17"/>
        <v>WS_Prog-A200T_IPT</v>
      </c>
      <c r="AJ39" s="79" t="str">
        <f t="shared" si="18"/>
        <v>MSU_RATE_2018_E</v>
      </c>
      <c r="AK39" s="80">
        <f t="shared" si="19"/>
        <v>18.344601135971971</v>
      </c>
      <c r="AL39" s="79" t="str">
        <f t="shared" si="20"/>
        <v>WS_Prog-A200T_IPT_COST_Z_2018</v>
      </c>
      <c r="AM39" s="79" t="str">
        <f t="shared" si="21"/>
        <v>WS_Prog-A200T_IPT</v>
      </c>
      <c r="AN39" s="79" t="str">
        <f t="shared" si="22"/>
        <v>MSU_RATE_2018_Z</v>
      </c>
      <c r="AO39" s="80">
        <f t="shared" si="23"/>
        <v>17.121816012614488</v>
      </c>
      <c r="AP39" s="62" t="str">
        <f>_Mappings!C37</f>
        <v>pci:WS_A200T</v>
      </c>
      <c r="AQ39" s="62" t="str">
        <f t="shared" si="24"/>
        <v>-</v>
      </c>
      <c r="AR39" s="62">
        <f t="shared" si="25"/>
        <v>3</v>
      </c>
      <c r="AS39" s="62">
        <f t="shared" si="26"/>
        <v>2.42</v>
      </c>
      <c r="AT39" s="62" t="str">
        <f t="shared" si="27"/>
        <v>-</v>
      </c>
      <c r="AU39" s="62" t="str">
        <f t="shared" si="28"/>
        <v>-</v>
      </c>
    </row>
    <row r="40" spans="1:47" ht="15.75" thickBot="1">
      <c r="A40" s="12" t="s">
        <v>502</v>
      </c>
      <c r="B40" s="20" t="s">
        <v>485</v>
      </c>
      <c r="C40" s="20"/>
      <c r="D40" s="28"/>
      <c r="E40" s="21" t="s">
        <v>492</v>
      </c>
      <c r="F40" s="86">
        <v>48.71</v>
      </c>
      <c r="G40" s="86">
        <v>48.71</v>
      </c>
      <c r="H40" s="24">
        <v>33.755531842163634</v>
      </c>
      <c r="I40" s="24">
        <v>27.123069654145887</v>
      </c>
      <c r="J40" s="24">
        <v>20.490607466128143</v>
      </c>
      <c r="K40" s="78">
        <v>0</v>
      </c>
      <c r="L40" s="58">
        <v>2.42</v>
      </c>
      <c r="M40" s="58">
        <v>2.33</v>
      </c>
      <c r="N40" s="58"/>
      <c r="O40" s="58"/>
      <c r="P40" s="58"/>
      <c r="Q40" s="58"/>
      <c r="R40" s="79" t="str">
        <f t="shared" si="0"/>
        <v>WS_Prog-A250T_IPT_COST_A_2018</v>
      </c>
      <c r="S40" s="79" t="str">
        <f t="shared" si="1"/>
        <v>WS_Prog-A250T_IPT</v>
      </c>
      <c r="T40" s="79" t="str">
        <f t="shared" si="2"/>
        <v>MSU_RATE_2018_A</v>
      </c>
      <c r="U40" s="80">
        <f t="shared" si="3"/>
        <v>48.71</v>
      </c>
      <c r="V40" s="79" t="str">
        <f t="shared" si="4"/>
        <v>WS_Prog-A250T_IPT_COST_B_2018</v>
      </c>
      <c r="W40" s="79" t="str">
        <f t="shared" si="5"/>
        <v>WS_Prog-A250T_IPT</v>
      </c>
      <c r="X40" s="79" t="str">
        <f t="shared" si="6"/>
        <v>MSU_RATE_2018_B</v>
      </c>
      <c r="Y40" s="80">
        <f t="shared" si="7"/>
        <v>48.71</v>
      </c>
      <c r="Z40" s="79" t="str">
        <f t="shared" si="8"/>
        <v>WS_Prog-A250T_IPT_COST_C_2018</v>
      </c>
      <c r="AA40" s="79" t="str">
        <f t="shared" si="9"/>
        <v>WS_Prog-A250T_IPT</v>
      </c>
      <c r="AB40" s="79" t="str">
        <f t="shared" si="10"/>
        <v>MSU_RATE_2018_C</v>
      </c>
      <c r="AC40" s="80">
        <f t="shared" si="11"/>
        <v>33.755531842163634</v>
      </c>
      <c r="AD40" s="79" t="str">
        <f t="shared" si="12"/>
        <v>WS_Prog-A250T_IPT_COST_D_2018</v>
      </c>
      <c r="AE40" s="79" t="str">
        <f t="shared" si="13"/>
        <v>WS_Prog-A250T_IPT</v>
      </c>
      <c r="AF40" s="79" t="str">
        <f t="shared" si="14"/>
        <v>MSU_RATE_2018_D</v>
      </c>
      <c r="AG40" s="80">
        <f t="shared" si="15"/>
        <v>27.123069654145887</v>
      </c>
      <c r="AH40" s="79" t="str">
        <f t="shared" si="16"/>
        <v>WS_Prog-A250T_IPT_COST_E_2018</v>
      </c>
      <c r="AI40" s="79" t="str">
        <f t="shared" si="17"/>
        <v>WS_Prog-A250T_IPT</v>
      </c>
      <c r="AJ40" s="79" t="str">
        <f t="shared" si="18"/>
        <v>MSU_RATE_2018_E</v>
      </c>
      <c r="AK40" s="80">
        <f t="shared" si="19"/>
        <v>20.490607466128143</v>
      </c>
      <c r="AL40" s="79" t="str">
        <f t="shared" si="20"/>
        <v>WS_Prog-A250T_IPT_COST_Z_2018</v>
      </c>
      <c r="AM40" s="79" t="str">
        <f t="shared" si="21"/>
        <v>WS_Prog-A250T_IPT</v>
      </c>
      <c r="AN40" s="79" t="str">
        <f t="shared" si="22"/>
        <v>MSU_RATE_2018_Z</v>
      </c>
      <c r="AO40" s="80">
        <f t="shared" si="23"/>
        <v>0</v>
      </c>
      <c r="AP40" s="62" t="str">
        <f>_Mappings!C38</f>
        <v>pci:WS_A250T</v>
      </c>
      <c r="AQ40" s="62" t="str">
        <f t="shared" si="24"/>
        <v>-</v>
      </c>
      <c r="AR40" s="62">
        <f t="shared" si="25"/>
        <v>2.33</v>
      </c>
      <c r="AS40" s="62">
        <f t="shared" si="26"/>
        <v>2.42</v>
      </c>
      <c r="AT40" s="62" t="str">
        <f t="shared" si="27"/>
        <v>-</v>
      </c>
      <c r="AU40" s="62" t="str">
        <f t="shared" si="28"/>
        <v>-</v>
      </c>
    </row>
    <row r="41" spans="1:47" ht="15.75" thickBot="1">
      <c r="A41" s="12" t="s">
        <v>502</v>
      </c>
      <c r="B41" s="20" t="s">
        <v>486</v>
      </c>
      <c r="C41" s="20"/>
      <c r="D41" s="28"/>
      <c r="E41" s="21" t="s">
        <v>492</v>
      </c>
      <c r="F41" s="77">
        <v>31.566531007457819</v>
      </c>
      <c r="G41" s="76">
        <v>48.71</v>
      </c>
      <c r="H41" s="24">
        <v>33.755531842163634</v>
      </c>
      <c r="I41" s="24">
        <v>27.123069654145887</v>
      </c>
      <c r="J41" s="24">
        <v>20.490607466128143</v>
      </c>
      <c r="K41" s="78">
        <v>25.492672892783375</v>
      </c>
      <c r="L41" s="58">
        <v>2.42</v>
      </c>
      <c r="M41" s="58">
        <v>3</v>
      </c>
      <c r="N41" s="58"/>
      <c r="O41" s="58"/>
      <c r="P41" s="58"/>
      <c r="Q41" s="58"/>
      <c r="R41" s="79" t="str">
        <f t="shared" si="0"/>
        <v>WS_Prog-A300T_IPT_COST_A_2018</v>
      </c>
      <c r="S41" s="79" t="str">
        <f t="shared" si="1"/>
        <v>WS_Prog-A300T_IPT</v>
      </c>
      <c r="T41" s="79" t="str">
        <f t="shared" si="2"/>
        <v>MSU_RATE_2018_A</v>
      </c>
      <c r="U41" s="80">
        <f t="shared" si="3"/>
        <v>31.566531007457819</v>
      </c>
      <c r="V41" s="79" t="str">
        <f t="shared" si="4"/>
        <v>WS_Prog-A300T_IPT_COST_B_2018</v>
      </c>
      <c r="W41" s="79" t="str">
        <f t="shared" si="5"/>
        <v>WS_Prog-A300T_IPT</v>
      </c>
      <c r="X41" s="79" t="str">
        <f t="shared" si="6"/>
        <v>MSU_RATE_2018_B</v>
      </c>
      <c r="Y41" s="80">
        <f t="shared" si="7"/>
        <v>48.71</v>
      </c>
      <c r="Z41" s="79" t="str">
        <f t="shared" si="8"/>
        <v>WS_Prog-A300T_IPT_COST_C_2018</v>
      </c>
      <c r="AA41" s="79" t="str">
        <f t="shared" si="9"/>
        <v>WS_Prog-A300T_IPT</v>
      </c>
      <c r="AB41" s="79" t="str">
        <f t="shared" si="10"/>
        <v>MSU_RATE_2018_C</v>
      </c>
      <c r="AC41" s="80">
        <f t="shared" si="11"/>
        <v>33.755531842163634</v>
      </c>
      <c r="AD41" s="79" t="str">
        <f t="shared" si="12"/>
        <v>WS_Prog-A300T_IPT_COST_D_2018</v>
      </c>
      <c r="AE41" s="79" t="str">
        <f t="shared" si="13"/>
        <v>WS_Prog-A300T_IPT</v>
      </c>
      <c r="AF41" s="79" t="str">
        <f t="shared" si="14"/>
        <v>MSU_RATE_2018_D</v>
      </c>
      <c r="AG41" s="80">
        <f t="shared" si="15"/>
        <v>27.123069654145887</v>
      </c>
      <c r="AH41" s="79" t="str">
        <f t="shared" si="16"/>
        <v>WS_Prog-A300T_IPT_COST_E_2018</v>
      </c>
      <c r="AI41" s="79" t="str">
        <f t="shared" si="17"/>
        <v>WS_Prog-A300T_IPT</v>
      </c>
      <c r="AJ41" s="79" t="str">
        <f t="shared" si="18"/>
        <v>MSU_RATE_2018_E</v>
      </c>
      <c r="AK41" s="80">
        <f t="shared" si="19"/>
        <v>20.490607466128143</v>
      </c>
      <c r="AL41" s="79" t="str">
        <f t="shared" si="20"/>
        <v>WS_Prog-A300T_IPT_COST_Z_2018</v>
      </c>
      <c r="AM41" s="79" t="str">
        <f t="shared" si="21"/>
        <v>WS_Prog-A300T_IPT</v>
      </c>
      <c r="AN41" s="79" t="str">
        <f t="shared" si="22"/>
        <v>MSU_RATE_2018_Z</v>
      </c>
      <c r="AO41" s="80">
        <f t="shared" si="23"/>
        <v>25.492672892783375</v>
      </c>
      <c r="AP41" s="62" t="str">
        <f>_Mappings!C39</f>
        <v>pci:WS_A300T</v>
      </c>
      <c r="AQ41" s="62" t="str">
        <f t="shared" si="24"/>
        <v>-</v>
      </c>
      <c r="AR41" s="62">
        <f t="shared" si="25"/>
        <v>3</v>
      </c>
      <c r="AS41" s="62">
        <f t="shared" si="26"/>
        <v>2.42</v>
      </c>
      <c r="AT41" s="62" t="str">
        <f t="shared" si="27"/>
        <v>-</v>
      </c>
      <c r="AU41" s="62" t="str">
        <f t="shared" si="28"/>
        <v>-</v>
      </c>
    </row>
    <row r="42" spans="1:47" ht="15.75" thickBot="1">
      <c r="A42" s="12" t="s">
        <v>502</v>
      </c>
      <c r="B42" s="20" t="s">
        <v>487</v>
      </c>
      <c r="C42" s="20"/>
      <c r="D42" s="28"/>
      <c r="E42" s="21" t="s">
        <v>492</v>
      </c>
      <c r="F42" s="77">
        <v>52.148138646200167</v>
      </c>
      <c r="G42" s="76">
        <v>78.509301381234124</v>
      </c>
      <c r="H42" s="24">
        <v>41.2691752522191</v>
      </c>
      <c r="I42" s="24">
        <v>33.166989372255443</v>
      </c>
      <c r="J42" s="24">
        <v>25.064803492291787</v>
      </c>
      <c r="K42" s="78">
        <v>41.735810449615407</v>
      </c>
      <c r="L42" s="58">
        <v>2.42</v>
      </c>
      <c r="M42" s="58">
        <v>3</v>
      </c>
      <c r="N42" s="58"/>
      <c r="O42" s="58"/>
      <c r="P42" s="58"/>
      <c r="Q42" s="58"/>
      <c r="R42" s="79" t="str">
        <f t="shared" si="0"/>
        <v>WS_Prog-A400T_IPT_COST_A_2018</v>
      </c>
      <c r="S42" s="79" t="str">
        <f t="shared" si="1"/>
        <v>WS_Prog-A400T_IPT</v>
      </c>
      <c r="T42" s="79" t="str">
        <f t="shared" si="2"/>
        <v>MSU_RATE_2018_A</v>
      </c>
      <c r="U42" s="80">
        <f t="shared" si="3"/>
        <v>52.148138646200167</v>
      </c>
      <c r="V42" s="79" t="str">
        <f t="shared" si="4"/>
        <v>WS_Prog-A400T_IPT_COST_B_2018</v>
      </c>
      <c r="W42" s="79" t="str">
        <f t="shared" si="5"/>
        <v>WS_Prog-A400T_IPT</v>
      </c>
      <c r="X42" s="79" t="str">
        <f t="shared" si="6"/>
        <v>MSU_RATE_2018_B</v>
      </c>
      <c r="Y42" s="80">
        <f t="shared" si="7"/>
        <v>78.509301381234124</v>
      </c>
      <c r="Z42" s="79" t="str">
        <f t="shared" si="8"/>
        <v>WS_Prog-A400T_IPT_COST_C_2018</v>
      </c>
      <c r="AA42" s="79" t="str">
        <f t="shared" si="9"/>
        <v>WS_Prog-A400T_IPT</v>
      </c>
      <c r="AB42" s="79" t="str">
        <f t="shared" si="10"/>
        <v>MSU_RATE_2018_C</v>
      </c>
      <c r="AC42" s="80">
        <f t="shared" si="11"/>
        <v>41.2691752522191</v>
      </c>
      <c r="AD42" s="79" t="str">
        <f t="shared" si="12"/>
        <v>WS_Prog-A400T_IPT_COST_D_2018</v>
      </c>
      <c r="AE42" s="79" t="str">
        <f t="shared" si="13"/>
        <v>WS_Prog-A400T_IPT</v>
      </c>
      <c r="AF42" s="79" t="str">
        <f t="shared" si="14"/>
        <v>MSU_RATE_2018_D</v>
      </c>
      <c r="AG42" s="80">
        <f t="shared" si="15"/>
        <v>33.166989372255443</v>
      </c>
      <c r="AH42" s="79" t="str">
        <f t="shared" si="16"/>
        <v>WS_Prog-A400T_IPT_COST_E_2018</v>
      </c>
      <c r="AI42" s="79" t="str">
        <f t="shared" si="17"/>
        <v>WS_Prog-A400T_IPT</v>
      </c>
      <c r="AJ42" s="79" t="str">
        <f t="shared" si="18"/>
        <v>MSU_RATE_2018_E</v>
      </c>
      <c r="AK42" s="80">
        <f t="shared" si="19"/>
        <v>25.064803492291787</v>
      </c>
      <c r="AL42" s="79" t="str">
        <f t="shared" si="20"/>
        <v>WS_Prog-A400T_IPT_COST_Z_2018</v>
      </c>
      <c r="AM42" s="79" t="str">
        <f t="shared" si="21"/>
        <v>WS_Prog-A400T_IPT</v>
      </c>
      <c r="AN42" s="79" t="str">
        <f t="shared" si="22"/>
        <v>MSU_RATE_2018_Z</v>
      </c>
      <c r="AO42" s="80">
        <f t="shared" si="23"/>
        <v>41.735810449615407</v>
      </c>
      <c r="AP42" s="62" t="str">
        <f>_Mappings!C40</f>
        <v>pci:WS_A400T</v>
      </c>
      <c r="AQ42" s="62" t="str">
        <f t="shared" si="24"/>
        <v>-</v>
      </c>
      <c r="AR42" s="62">
        <f t="shared" si="25"/>
        <v>3</v>
      </c>
      <c r="AS42" s="62">
        <f t="shared" si="26"/>
        <v>2.42</v>
      </c>
      <c r="AT42" s="62" t="str">
        <f t="shared" si="27"/>
        <v>-</v>
      </c>
      <c r="AU42" s="62" t="str">
        <f t="shared" si="28"/>
        <v>-</v>
      </c>
    </row>
    <row r="43" spans="1:47" ht="15.75" thickBot="1">
      <c r="A43" s="12" t="s">
        <v>502</v>
      </c>
      <c r="B43" s="20" t="s">
        <v>488</v>
      </c>
      <c r="C43" s="20"/>
      <c r="D43" s="28"/>
      <c r="E43" s="21" t="s">
        <v>508</v>
      </c>
      <c r="F43" s="77">
        <v>16.506291239428165</v>
      </c>
      <c r="G43" s="76">
        <v>16.506291239428165</v>
      </c>
      <c r="H43" s="25">
        <v>16.506291239428165</v>
      </c>
      <c r="I43" s="25">
        <v>16.506291239428165</v>
      </c>
      <c r="J43" s="25">
        <v>16.506291239428165</v>
      </c>
      <c r="K43" s="77">
        <v>16.506291239428165</v>
      </c>
      <c r="L43" s="58">
        <v>2.42</v>
      </c>
      <c r="M43" s="58">
        <v>3</v>
      </c>
      <c r="N43" s="58"/>
      <c r="O43" s="58"/>
      <c r="P43" s="58"/>
      <c r="Q43" s="58"/>
      <c r="R43" s="79" t="str">
        <f t="shared" si="0"/>
        <v>WS_Yamada Dobby_45T_IPT_COST_A_2018</v>
      </c>
      <c r="S43" s="79" t="str">
        <f t="shared" si="1"/>
        <v>WS_Yamada_Dobby_45T_IPT</v>
      </c>
      <c r="T43" s="79" t="str">
        <f t="shared" si="2"/>
        <v>MSU_RATE_2018_A</v>
      </c>
      <c r="U43" s="80">
        <f t="shared" si="3"/>
        <v>16.506291239428165</v>
      </c>
      <c r="V43" s="79" t="str">
        <f t="shared" si="4"/>
        <v>WS_Yamada Dobby_45T_IPT_COST_B_2018</v>
      </c>
      <c r="W43" s="79" t="str">
        <f t="shared" si="5"/>
        <v>WS_Yamada_Dobby_45T_IPT</v>
      </c>
      <c r="X43" s="79" t="str">
        <f t="shared" si="6"/>
        <v>MSU_RATE_2018_B</v>
      </c>
      <c r="Y43" s="80">
        <f t="shared" si="7"/>
        <v>16.506291239428165</v>
      </c>
      <c r="Z43" s="79" t="str">
        <f t="shared" si="8"/>
        <v>WS_Yamada Dobby_45T_IPT_COST_C_2018</v>
      </c>
      <c r="AA43" s="79" t="str">
        <f t="shared" si="9"/>
        <v>WS_Yamada_Dobby_45T_IPT</v>
      </c>
      <c r="AB43" s="79" t="str">
        <f t="shared" si="10"/>
        <v>MSU_RATE_2018_C</v>
      </c>
      <c r="AC43" s="80">
        <f t="shared" si="11"/>
        <v>16.506291239428165</v>
      </c>
      <c r="AD43" s="79" t="str">
        <f t="shared" si="12"/>
        <v>WS_Yamada Dobby_45T_IPT_COST_D_2018</v>
      </c>
      <c r="AE43" s="79" t="str">
        <f t="shared" si="13"/>
        <v>WS_Yamada_Dobby_45T_IPT</v>
      </c>
      <c r="AF43" s="79" t="str">
        <f t="shared" si="14"/>
        <v>MSU_RATE_2018_D</v>
      </c>
      <c r="AG43" s="80">
        <f t="shared" si="15"/>
        <v>16.506291239428165</v>
      </c>
      <c r="AH43" s="79" t="str">
        <f t="shared" si="16"/>
        <v>WS_Yamada Dobby_45T_IPT_COST_E_2018</v>
      </c>
      <c r="AI43" s="79" t="str">
        <f t="shared" si="17"/>
        <v>WS_Yamada_Dobby_45T_IPT</v>
      </c>
      <c r="AJ43" s="79" t="str">
        <f t="shared" si="18"/>
        <v>MSU_RATE_2018_E</v>
      </c>
      <c r="AK43" s="80">
        <f t="shared" si="19"/>
        <v>16.506291239428165</v>
      </c>
      <c r="AL43" s="79" t="str">
        <f t="shared" si="20"/>
        <v>WS_Yamada Dobby_45T_IPT_COST_Z_2018</v>
      </c>
      <c r="AM43" s="79" t="str">
        <f t="shared" si="21"/>
        <v>WS_Yamada_Dobby_45T_IPT</v>
      </c>
      <c r="AN43" s="79" t="str">
        <f t="shared" si="22"/>
        <v>MSU_RATE_2018_Z</v>
      </c>
      <c r="AO43" s="80">
        <f t="shared" si="23"/>
        <v>16.506291239428165</v>
      </c>
      <c r="AP43" s="62" t="str">
        <f>_Mappings!C41</f>
        <v>pci:WS_YamadaDobby-45T</v>
      </c>
      <c r="AQ43" s="62" t="str">
        <f t="shared" si="24"/>
        <v>-</v>
      </c>
      <c r="AR43" s="62">
        <f t="shared" si="25"/>
        <v>3</v>
      </c>
      <c r="AS43" s="62">
        <f t="shared" si="26"/>
        <v>2.42</v>
      </c>
      <c r="AT43" s="62" t="str">
        <f t="shared" si="27"/>
        <v>-</v>
      </c>
      <c r="AU43" s="62" t="str">
        <f t="shared" si="28"/>
        <v>-</v>
      </c>
    </row>
    <row r="44" spans="1:47" ht="15.75" thickBot="1">
      <c r="A44" s="12" t="s">
        <v>502</v>
      </c>
      <c r="B44" s="20" t="s">
        <v>489</v>
      </c>
      <c r="C44" s="20"/>
      <c r="D44" s="28"/>
      <c r="E44" s="21" t="s">
        <v>508</v>
      </c>
      <c r="F44" s="77">
        <v>16.041744351041597</v>
      </c>
      <c r="G44" s="76">
        <v>16.041744351041597</v>
      </c>
      <c r="H44" s="25">
        <v>16.041744351041597</v>
      </c>
      <c r="I44" s="25">
        <v>16.041744351041597</v>
      </c>
      <c r="J44" s="25">
        <v>16.041744351041597</v>
      </c>
      <c r="K44" s="77">
        <v>16.041744351041597</v>
      </c>
      <c r="L44" s="58">
        <v>2.42</v>
      </c>
      <c r="M44" s="58">
        <v>1</v>
      </c>
      <c r="N44" s="58"/>
      <c r="O44" s="58"/>
      <c r="P44" s="58"/>
      <c r="Q44" s="58"/>
      <c r="R44" s="79" t="str">
        <f t="shared" si="0"/>
        <v>WS_Yamada Dobby_80T_IPT_COST_A_2018</v>
      </c>
      <c r="S44" s="79" t="str">
        <f t="shared" si="1"/>
        <v>WS_Yamada_Dobby_80T_IPT</v>
      </c>
      <c r="T44" s="79" t="str">
        <f t="shared" si="2"/>
        <v>MSU_RATE_2018_A</v>
      </c>
      <c r="U44" s="80">
        <f t="shared" si="3"/>
        <v>16.041744351041597</v>
      </c>
      <c r="V44" s="79" t="str">
        <f t="shared" si="4"/>
        <v>WS_Yamada Dobby_80T_IPT_COST_B_2018</v>
      </c>
      <c r="W44" s="79" t="str">
        <f t="shared" si="5"/>
        <v>WS_Yamada_Dobby_80T_IPT</v>
      </c>
      <c r="X44" s="79" t="str">
        <f t="shared" si="6"/>
        <v>MSU_RATE_2018_B</v>
      </c>
      <c r="Y44" s="80">
        <f t="shared" si="7"/>
        <v>16.041744351041597</v>
      </c>
      <c r="Z44" s="79" t="str">
        <f t="shared" si="8"/>
        <v>WS_Yamada Dobby_80T_IPT_COST_C_2018</v>
      </c>
      <c r="AA44" s="79" t="str">
        <f t="shared" si="9"/>
        <v>WS_Yamada_Dobby_80T_IPT</v>
      </c>
      <c r="AB44" s="79" t="str">
        <f t="shared" si="10"/>
        <v>MSU_RATE_2018_C</v>
      </c>
      <c r="AC44" s="80">
        <f t="shared" si="11"/>
        <v>16.041744351041597</v>
      </c>
      <c r="AD44" s="79" t="str">
        <f t="shared" si="12"/>
        <v>WS_Yamada Dobby_80T_IPT_COST_D_2018</v>
      </c>
      <c r="AE44" s="79" t="str">
        <f t="shared" si="13"/>
        <v>WS_Yamada_Dobby_80T_IPT</v>
      </c>
      <c r="AF44" s="79" t="str">
        <f t="shared" si="14"/>
        <v>MSU_RATE_2018_D</v>
      </c>
      <c r="AG44" s="80">
        <f t="shared" si="15"/>
        <v>16.041744351041597</v>
      </c>
      <c r="AH44" s="79" t="str">
        <f t="shared" si="16"/>
        <v>WS_Yamada Dobby_80T_IPT_COST_E_2018</v>
      </c>
      <c r="AI44" s="79" t="str">
        <f t="shared" si="17"/>
        <v>WS_Yamada_Dobby_80T_IPT</v>
      </c>
      <c r="AJ44" s="79" t="str">
        <f t="shared" si="18"/>
        <v>MSU_RATE_2018_E</v>
      </c>
      <c r="AK44" s="80">
        <f t="shared" si="19"/>
        <v>16.041744351041597</v>
      </c>
      <c r="AL44" s="79" t="str">
        <f t="shared" si="20"/>
        <v>WS_Yamada Dobby_80T_IPT_COST_Z_2018</v>
      </c>
      <c r="AM44" s="79" t="str">
        <f t="shared" si="21"/>
        <v>WS_Yamada_Dobby_80T_IPT</v>
      </c>
      <c r="AN44" s="79" t="str">
        <f t="shared" si="22"/>
        <v>MSU_RATE_2018_Z</v>
      </c>
      <c r="AO44" s="80">
        <f t="shared" si="23"/>
        <v>16.041744351041597</v>
      </c>
      <c r="AP44" s="62" t="str">
        <f>_Mappings!C42</f>
        <v>pci:WS_YamadaDobby-80T</v>
      </c>
      <c r="AQ44" s="62" t="str">
        <f t="shared" si="24"/>
        <v>-</v>
      </c>
      <c r="AR44" s="62">
        <f t="shared" si="25"/>
        <v>1</v>
      </c>
      <c r="AS44" s="62">
        <f t="shared" si="26"/>
        <v>2.42</v>
      </c>
      <c r="AT44" s="62" t="str">
        <f t="shared" si="27"/>
        <v>-</v>
      </c>
      <c r="AU44" s="62" t="str">
        <f t="shared" si="28"/>
        <v>-</v>
      </c>
    </row>
    <row r="45" spans="1:47" ht="15.75" thickBot="1">
      <c r="A45" s="12" t="s">
        <v>502</v>
      </c>
      <c r="B45" s="20" t="s">
        <v>490</v>
      </c>
      <c r="C45" s="20"/>
      <c r="D45" s="28"/>
      <c r="E45" s="21" t="s">
        <v>508</v>
      </c>
      <c r="F45" s="77">
        <v>25.330384084064889</v>
      </c>
      <c r="G45" s="76">
        <v>25.330384084064889</v>
      </c>
      <c r="H45" s="25">
        <v>25.330384084064889</v>
      </c>
      <c r="I45" s="25">
        <v>25.330384084064889</v>
      </c>
      <c r="J45" s="25">
        <v>25.330384084064889</v>
      </c>
      <c r="K45" s="77">
        <v>25.330384084064889</v>
      </c>
      <c r="L45" s="58">
        <v>2.42</v>
      </c>
      <c r="M45" s="58">
        <v>1</v>
      </c>
      <c r="N45" s="58"/>
      <c r="O45" s="58"/>
      <c r="P45" s="58"/>
      <c r="Q45" s="58"/>
      <c r="R45" s="79" t="str">
        <f t="shared" si="0"/>
        <v>WS_Bruderer_80 ton_IPT_COST_A_2018</v>
      </c>
      <c r="S45" s="79" t="str">
        <f t="shared" si="1"/>
        <v>WS_Bruderer_80_ton_IPT</v>
      </c>
      <c r="T45" s="79" t="str">
        <f t="shared" si="2"/>
        <v>MSU_RATE_2018_A</v>
      </c>
      <c r="U45" s="80">
        <f t="shared" si="3"/>
        <v>25.330384084064889</v>
      </c>
      <c r="V45" s="79" t="str">
        <f t="shared" si="4"/>
        <v>WS_Bruderer_80 ton_IPT_COST_B_2018</v>
      </c>
      <c r="W45" s="79" t="str">
        <f t="shared" si="5"/>
        <v>WS_Bruderer_80_ton_IPT</v>
      </c>
      <c r="X45" s="79" t="str">
        <f t="shared" si="6"/>
        <v>MSU_RATE_2018_B</v>
      </c>
      <c r="Y45" s="80">
        <f t="shared" si="7"/>
        <v>25.330384084064889</v>
      </c>
      <c r="Z45" s="79" t="str">
        <f t="shared" si="8"/>
        <v>WS_Bruderer_80 ton_IPT_COST_C_2018</v>
      </c>
      <c r="AA45" s="79" t="str">
        <f t="shared" si="9"/>
        <v>WS_Bruderer_80_ton_IPT</v>
      </c>
      <c r="AB45" s="79" t="str">
        <f t="shared" si="10"/>
        <v>MSU_RATE_2018_C</v>
      </c>
      <c r="AC45" s="80">
        <f t="shared" si="11"/>
        <v>25.330384084064889</v>
      </c>
      <c r="AD45" s="79" t="str">
        <f t="shared" si="12"/>
        <v>WS_Bruderer_80 ton_IPT_COST_D_2018</v>
      </c>
      <c r="AE45" s="79" t="str">
        <f t="shared" si="13"/>
        <v>WS_Bruderer_80_ton_IPT</v>
      </c>
      <c r="AF45" s="79" t="str">
        <f t="shared" si="14"/>
        <v>MSU_RATE_2018_D</v>
      </c>
      <c r="AG45" s="80">
        <f t="shared" si="15"/>
        <v>25.330384084064889</v>
      </c>
      <c r="AH45" s="79" t="str">
        <f t="shared" si="16"/>
        <v>WS_Bruderer_80 ton_IPT_COST_E_2018</v>
      </c>
      <c r="AI45" s="79" t="str">
        <f t="shared" si="17"/>
        <v>WS_Bruderer_80_ton_IPT</v>
      </c>
      <c r="AJ45" s="79" t="str">
        <f t="shared" si="18"/>
        <v>MSU_RATE_2018_E</v>
      </c>
      <c r="AK45" s="80">
        <f t="shared" si="19"/>
        <v>25.330384084064889</v>
      </c>
      <c r="AL45" s="79" t="str">
        <f t="shared" si="20"/>
        <v>WS_Bruderer_80 ton_IPT_COST_Z_2018</v>
      </c>
      <c r="AM45" s="79" t="str">
        <f t="shared" si="21"/>
        <v>WS_Bruderer_80_ton_IPT</v>
      </c>
      <c r="AN45" s="79" t="str">
        <f t="shared" si="22"/>
        <v>MSU_RATE_2018_Z</v>
      </c>
      <c r="AO45" s="80">
        <f t="shared" si="23"/>
        <v>25.330384084064889</v>
      </c>
      <c r="AP45" s="62" t="str">
        <f>_Mappings!C43</f>
        <v>pci:WS_Bruderer-80T</v>
      </c>
      <c r="AQ45" s="62" t="str">
        <f t="shared" si="24"/>
        <v>-</v>
      </c>
      <c r="AR45" s="62">
        <f t="shared" si="25"/>
        <v>1</v>
      </c>
      <c r="AS45" s="62">
        <f t="shared" si="26"/>
        <v>2.42</v>
      </c>
      <c r="AT45" s="62" t="str">
        <f t="shared" si="27"/>
        <v>-</v>
      </c>
      <c r="AU45" s="62" t="str">
        <f t="shared" si="28"/>
        <v>-</v>
      </c>
    </row>
    <row r="46" spans="1:47" ht="15.75" thickBot="1">
      <c r="A46" s="14"/>
      <c r="B46" s="20"/>
      <c r="C46" s="20"/>
      <c r="D46" s="28"/>
      <c r="E46" s="21"/>
      <c r="F46" s="23"/>
      <c r="G46" s="22"/>
      <c r="H46" s="25"/>
      <c r="I46" s="25"/>
      <c r="J46" s="25"/>
      <c r="K46" s="28"/>
      <c r="L46" s="58"/>
      <c r="M46" s="58"/>
      <c r="N46" s="58"/>
      <c r="O46" s="58"/>
      <c r="P46" s="58"/>
      <c r="Q46" s="58"/>
      <c r="R46" s="79" t="str">
        <f t="shared" si="0"/>
        <v>-</v>
      </c>
      <c r="S46" s="79" t="str">
        <f t="shared" si="1"/>
        <v>-</v>
      </c>
      <c r="T46" s="79" t="str">
        <f t="shared" si="2"/>
        <v>-</v>
      </c>
      <c r="U46" s="80" t="str">
        <f t="shared" si="3"/>
        <v>-</v>
      </c>
      <c r="V46" s="79" t="str">
        <f t="shared" si="4"/>
        <v>-</v>
      </c>
      <c r="W46" s="79" t="str">
        <f t="shared" si="5"/>
        <v>-</v>
      </c>
      <c r="X46" s="79" t="str">
        <f t="shared" si="6"/>
        <v>-</v>
      </c>
      <c r="Y46" s="80" t="str">
        <f t="shared" si="7"/>
        <v>-</v>
      </c>
      <c r="Z46" s="79" t="str">
        <f t="shared" si="8"/>
        <v>-</v>
      </c>
      <c r="AA46" s="79" t="str">
        <f t="shared" si="9"/>
        <v>-</v>
      </c>
      <c r="AB46" s="79" t="str">
        <f t="shared" si="10"/>
        <v>-</v>
      </c>
      <c r="AC46" s="80" t="str">
        <f t="shared" si="11"/>
        <v>-</v>
      </c>
      <c r="AD46" s="79" t="str">
        <f t="shared" si="12"/>
        <v>-</v>
      </c>
      <c r="AE46" s="79" t="str">
        <f t="shared" si="13"/>
        <v>-</v>
      </c>
      <c r="AF46" s="79" t="str">
        <f t="shared" si="14"/>
        <v>-</v>
      </c>
      <c r="AG46" s="80" t="str">
        <f t="shared" si="15"/>
        <v>-</v>
      </c>
      <c r="AH46" s="79" t="str">
        <f t="shared" si="16"/>
        <v>-</v>
      </c>
      <c r="AI46" s="79" t="str">
        <f t="shared" si="17"/>
        <v>-</v>
      </c>
      <c r="AJ46" s="79" t="str">
        <f t="shared" si="18"/>
        <v>-</v>
      </c>
      <c r="AK46" s="80" t="str">
        <f t="shared" si="19"/>
        <v>-</v>
      </c>
      <c r="AL46" s="79" t="str">
        <f t="shared" si="20"/>
        <v>-</v>
      </c>
      <c r="AM46" s="79" t="str">
        <f t="shared" si="21"/>
        <v>-</v>
      </c>
      <c r="AN46" s="79" t="str">
        <f t="shared" si="22"/>
        <v>-</v>
      </c>
      <c r="AO46" s="80" t="str">
        <f t="shared" si="23"/>
        <v>-</v>
      </c>
      <c r="AP46" s="62">
        <f>_Mappings!C44</f>
        <v>0</v>
      </c>
      <c r="AQ46" s="62" t="str">
        <f t="shared" si="24"/>
        <v>-</v>
      </c>
      <c r="AR46" s="62" t="str">
        <f t="shared" si="25"/>
        <v>-</v>
      </c>
      <c r="AS46" s="62" t="str">
        <f t="shared" si="26"/>
        <v>-</v>
      </c>
      <c r="AT46" s="62" t="str">
        <f t="shared" si="27"/>
        <v>-</v>
      </c>
      <c r="AU46" s="62" t="str">
        <f t="shared" si="28"/>
        <v>-</v>
      </c>
    </row>
    <row r="47" spans="1:47" ht="15.75" thickBot="1">
      <c r="A47" s="14"/>
      <c r="B47" s="20"/>
      <c r="C47" s="20"/>
      <c r="D47" s="28"/>
      <c r="E47" s="21"/>
      <c r="F47" s="23"/>
      <c r="G47" s="22"/>
      <c r="H47" s="25"/>
      <c r="I47" s="25"/>
      <c r="J47" s="25"/>
      <c r="K47" s="28"/>
      <c r="L47" s="58"/>
      <c r="M47" s="58"/>
      <c r="N47" s="58"/>
      <c r="O47" s="58"/>
      <c r="P47" s="58"/>
      <c r="Q47" s="58"/>
      <c r="R47" s="79" t="str">
        <f t="shared" si="0"/>
        <v>-</v>
      </c>
      <c r="S47" s="79" t="str">
        <f t="shared" si="1"/>
        <v>-</v>
      </c>
      <c r="T47" s="79" t="str">
        <f t="shared" si="2"/>
        <v>-</v>
      </c>
      <c r="U47" s="80" t="str">
        <f t="shared" si="3"/>
        <v>-</v>
      </c>
      <c r="V47" s="79" t="str">
        <f t="shared" si="4"/>
        <v>-</v>
      </c>
      <c r="W47" s="79" t="str">
        <f t="shared" si="5"/>
        <v>-</v>
      </c>
      <c r="X47" s="79" t="str">
        <f t="shared" si="6"/>
        <v>-</v>
      </c>
      <c r="Y47" s="80" t="str">
        <f t="shared" si="7"/>
        <v>-</v>
      </c>
      <c r="Z47" s="79" t="str">
        <f t="shared" si="8"/>
        <v>-</v>
      </c>
      <c r="AA47" s="79" t="str">
        <f t="shared" si="9"/>
        <v>-</v>
      </c>
      <c r="AB47" s="79" t="str">
        <f t="shared" si="10"/>
        <v>-</v>
      </c>
      <c r="AC47" s="80" t="str">
        <f t="shared" si="11"/>
        <v>-</v>
      </c>
      <c r="AD47" s="79" t="str">
        <f t="shared" si="12"/>
        <v>-</v>
      </c>
      <c r="AE47" s="79" t="str">
        <f t="shared" si="13"/>
        <v>-</v>
      </c>
      <c r="AF47" s="79" t="str">
        <f t="shared" si="14"/>
        <v>-</v>
      </c>
      <c r="AG47" s="80" t="str">
        <f t="shared" si="15"/>
        <v>-</v>
      </c>
      <c r="AH47" s="79" t="str">
        <f t="shared" si="16"/>
        <v>-</v>
      </c>
      <c r="AI47" s="79" t="str">
        <f t="shared" si="17"/>
        <v>-</v>
      </c>
      <c r="AJ47" s="79" t="str">
        <f t="shared" si="18"/>
        <v>-</v>
      </c>
      <c r="AK47" s="80" t="str">
        <f t="shared" si="19"/>
        <v>-</v>
      </c>
      <c r="AL47" s="79" t="str">
        <f t="shared" si="20"/>
        <v>-</v>
      </c>
      <c r="AM47" s="79" t="str">
        <f t="shared" si="21"/>
        <v>-</v>
      </c>
      <c r="AN47" s="79" t="str">
        <f t="shared" si="22"/>
        <v>-</v>
      </c>
      <c r="AO47" s="80" t="str">
        <f t="shared" si="23"/>
        <v>-</v>
      </c>
      <c r="AP47" s="62">
        <f>_Mappings!C45</f>
        <v>0</v>
      </c>
      <c r="AQ47" s="62" t="str">
        <f t="shared" si="24"/>
        <v>-</v>
      </c>
      <c r="AR47" s="62" t="str">
        <f t="shared" si="25"/>
        <v>-</v>
      </c>
      <c r="AS47" s="62" t="str">
        <f t="shared" si="26"/>
        <v>-</v>
      </c>
      <c r="AT47" s="62" t="str">
        <f t="shared" si="27"/>
        <v>-</v>
      </c>
      <c r="AU47" s="62" t="str">
        <f t="shared" si="28"/>
        <v>-</v>
      </c>
    </row>
    <row r="48" spans="1:47" ht="15.75" thickBot="1">
      <c r="A48" s="14"/>
      <c r="B48" s="20"/>
      <c r="C48" s="20"/>
      <c r="D48" s="28"/>
      <c r="E48" s="21"/>
      <c r="F48" s="23"/>
      <c r="G48" s="22"/>
      <c r="H48" s="26"/>
      <c r="I48" s="26"/>
      <c r="J48" s="26"/>
      <c r="K48" s="28"/>
      <c r="L48" s="58"/>
      <c r="M48" s="58"/>
      <c r="N48" s="58"/>
      <c r="O48" s="58"/>
      <c r="P48" s="58"/>
      <c r="Q48" s="58"/>
      <c r="R48" s="79" t="str">
        <f t="shared" si="0"/>
        <v>-</v>
      </c>
      <c r="S48" s="79" t="str">
        <f t="shared" si="1"/>
        <v>-</v>
      </c>
      <c r="T48" s="79" t="str">
        <f t="shared" si="2"/>
        <v>-</v>
      </c>
      <c r="U48" s="80" t="str">
        <f t="shared" si="3"/>
        <v>-</v>
      </c>
      <c r="V48" s="79" t="str">
        <f t="shared" si="4"/>
        <v>-</v>
      </c>
      <c r="W48" s="79" t="str">
        <f t="shared" si="5"/>
        <v>-</v>
      </c>
      <c r="X48" s="79" t="str">
        <f t="shared" si="6"/>
        <v>-</v>
      </c>
      <c r="Y48" s="80" t="str">
        <f t="shared" si="7"/>
        <v>-</v>
      </c>
      <c r="Z48" s="79" t="str">
        <f t="shared" si="8"/>
        <v>-</v>
      </c>
      <c r="AA48" s="79" t="str">
        <f t="shared" si="9"/>
        <v>-</v>
      </c>
      <c r="AB48" s="79" t="str">
        <f t="shared" si="10"/>
        <v>-</v>
      </c>
      <c r="AC48" s="80" t="str">
        <f t="shared" si="11"/>
        <v>-</v>
      </c>
      <c r="AD48" s="79" t="str">
        <f t="shared" si="12"/>
        <v>-</v>
      </c>
      <c r="AE48" s="79" t="str">
        <f t="shared" si="13"/>
        <v>-</v>
      </c>
      <c r="AF48" s="79" t="str">
        <f t="shared" si="14"/>
        <v>-</v>
      </c>
      <c r="AG48" s="80" t="str">
        <f t="shared" si="15"/>
        <v>-</v>
      </c>
      <c r="AH48" s="79" t="str">
        <f t="shared" si="16"/>
        <v>-</v>
      </c>
      <c r="AI48" s="79" t="str">
        <f t="shared" si="17"/>
        <v>-</v>
      </c>
      <c r="AJ48" s="79" t="str">
        <f t="shared" si="18"/>
        <v>-</v>
      </c>
      <c r="AK48" s="80" t="str">
        <f t="shared" si="19"/>
        <v>-</v>
      </c>
      <c r="AL48" s="79" t="str">
        <f t="shared" si="20"/>
        <v>-</v>
      </c>
      <c r="AM48" s="79" t="str">
        <f t="shared" si="21"/>
        <v>-</v>
      </c>
      <c r="AN48" s="79" t="str">
        <f t="shared" si="22"/>
        <v>-</v>
      </c>
      <c r="AO48" s="80" t="str">
        <f t="shared" si="23"/>
        <v>-</v>
      </c>
      <c r="AP48" s="62">
        <f>_Mappings!C46</f>
        <v>0</v>
      </c>
      <c r="AQ48" s="62" t="str">
        <f t="shared" si="24"/>
        <v>-</v>
      </c>
      <c r="AR48" s="62" t="str">
        <f t="shared" si="25"/>
        <v>-</v>
      </c>
      <c r="AS48" s="62" t="str">
        <f t="shared" si="26"/>
        <v>-</v>
      </c>
      <c r="AT48" s="62" t="str">
        <f t="shared" si="27"/>
        <v>-</v>
      </c>
      <c r="AU48" s="62" t="str">
        <f t="shared" si="28"/>
        <v>-</v>
      </c>
    </row>
    <row r="49" spans="1:47" ht="15.75" thickBot="1">
      <c r="A49" s="14"/>
      <c r="B49" s="20"/>
      <c r="C49" s="20"/>
      <c r="D49" s="28"/>
      <c r="E49" s="21"/>
      <c r="F49" s="23"/>
      <c r="G49" s="22"/>
      <c r="H49" s="26"/>
      <c r="I49" s="26"/>
      <c r="J49" s="26"/>
      <c r="K49" s="28"/>
      <c r="L49" s="58"/>
      <c r="M49" s="58"/>
      <c r="N49" s="58"/>
      <c r="O49" s="58"/>
      <c r="P49" s="58"/>
      <c r="Q49" s="58"/>
      <c r="R49" s="79" t="str">
        <f t="shared" si="0"/>
        <v>-</v>
      </c>
      <c r="S49" s="79" t="str">
        <f t="shared" si="1"/>
        <v>-</v>
      </c>
      <c r="T49" s="79" t="str">
        <f t="shared" si="2"/>
        <v>-</v>
      </c>
      <c r="U49" s="80" t="str">
        <f t="shared" si="3"/>
        <v>-</v>
      </c>
      <c r="V49" s="79" t="str">
        <f t="shared" si="4"/>
        <v>-</v>
      </c>
      <c r="W49" s="79" t="str">
        <f t="shared" si="5"/>
        <v>-</v>
      </c>
      <c r="X49" s="79" t="str">
        <f t="shared" si="6"/>
        <v>-</v>
      </c>
      <c r="Y49" s="80" t="str">
        <f t="shared" si="7"/>
        <v>-</v>
      </c>
      <c r="Z49" s="79" t="str">
        <f t="shared" si="8"/>
        <v>-</v>
      </c>
      <c r="AA49" s="79" t="str">
        <f t="shared" si="9"/>
        <v>-</v>
      </c>
      <c r="AB49" s="79" t="str">
        <f t="shared" si="10"/>
        <v>-</v>
      </c>
      <c r="AC49" s="80" t="str">
        <f t="shared" si="11"/>
        <v>-</v>
      </c>
      <c r="AD49" s="79" t="str">
        <f t="shared" si="12"/>
        <v>-</v>
      </c>
      <c r="AE49" s="79" t="str">
        <f t="shared" si="13"/>
        <v>-</v>
      </c>
      <c r="AF49" s="79" t="str">
        <f t="shared" si="14"/>
        <v>-</v>
      </c>
      <c r="AG49" s="80" t="str">
        <f t="shared" si="15"/>
        <v>-</v>
      </c>
      <c r="AH49" s="79" t="str">
        <f t="shared" si="16"/>
        <v>-</v>
      </c>
      <c r="AI49" s="79" t="str">
        <f t="shared" si="17"/>
        <v>-</v>
      </c>
      <c r="AJ49" s="79" t="str">
        <f t="shared" si="18"/>
        <v>-</v>
      </c>
      <c r="AK49" s="80" t="str">
        <f t="shared" si="19"/>
        <v>-</v>
      </c>
      <c r="AL49" s="79" t="str">
        <f t="shared" si="20"/>
        <v>-</v>
      </c>
      <c r="AM49" s="79" t="str">
        <f t="shared" si="21"/>
        <v>-</v>
      </c>
      <c r="AN49" s="79" t="str">
        <f t="shared" si="22"/>
        <v>-</v>
      </c>
      <c r="AO49" s="80" t="str">
        <f t="shared" si="23"/>
        <v>-</v>
      </c>
      <c r="AP49" s="62">
        <f>_Mappings!C47</f>
        <v>0</v>
      </c>
      <c r="AQ49" s="62" t="str">
        <f t="shared" si="24"/>
        <v>-</v>
      </c>
      <c r="AR49" s="62" t="str">
        <f t="shared" si="25"/>
        <v>-</v>
      </c>
      <c r="AS49" s="62" t="str">
        <f t="shared" si="26"/>
        <v>-</v>
      </c>
      <c r="AT49" s="62" t="str">
        <f t="shared" si="27"/>
        <v>-</v>
      </c>
      <c r="AU49" s="62" t="str">
        <f t="shared" si="28"/>
        <v>-</v>
      </c>
    </row>
    <row r="50" spans="1:47" ht="15.75" thickBot="1">
      <c r="A50" s="14"/>
      <c r="B50" s="20"/>
      <c r="C50" s="20"/>
      <c r="D50" s="28"/>
      <c r="E50" s="21"/>
      <c r="F50" s="23"/>
      <c r="G50" s="22"/>
      <c r="H50" s="26"/>
      <c r="I50" s="26"/>
      <c r="J50" s="26"/>
      <c r="K50" s="28"/>
      <c r="L50" s="58"/>
      <c r="M50" s="58"/>
      <c r="N50" s="58"/>
      <c r="O50" s="58"/>
      <c r="P50" s="58"/>
      <c r="Q50" s="58"/>
      <c r="R50" s="79" t="str">
        <f t="shared" si="0"/>
        <v>-</v>
      </c>
      <c r="S50" s="79" t="str">
        <f t="shared" si="1"/>
        <v>-</v>
      </c>
      <c r="T50" s="79" t="str">
        <f t="shared" si="2"/>
        <v>-</v>
      </c>
      <c r="U50" s="80" t="str">
        <f t="shared" si="3"/>
        <v>-</v>
      </c>
      <c r="V50" s="79" t="str">
        <f t="shared" si="4"/>
        <v>-</v>
      </c>
      <c r="W50" s="79" t="str">
        <f t="shared" si="5"/>
        <v>-</v>
      </c>
      <c r="X50" s="79" t="str">
        <f t="shared" si="6"/>
        <v>-</v>
      </c>
      <c r="Y50" s="80" t="str">
        <f t="shared" si="7"/>
        <v>-</v>
      </c>
      <c r="Z50" s="79" t="str">
        <f t="shared" si="8"/>
        <v>-</v>
      </c>
      <c r="AA50" s="79" t="str">
        <f t="shared" si="9"/>
        <v>-</v>
      </c>
      <c r="AB50" s="79" t="str">
        <f t="shared" si="10"/>
        <v>-</v>
      </c>
      <c r="AC50" s="80" t="str">
        <f t="shared" si="11"/>
        <v>-</v>
      </c>
      <c r="AD50" s="79" t="str">
        <f t="shared" si="12"/>
        <v>-</v>
      </c>
      <c r="AE50" s="79" t="str">
        <f t="shared" si="13"/>
        <v>-</v>
      </c>
      <c r="AF50" s="79" t="str">
        <f t="shared" si="14"/>
        <v>-</v>
      </c>
      <c r="AG50" s="80" t="str">
        <f t="shared" si="15"/>
        <v>-</v>
      </c>
      <c r="AH50" s="79" t="str">
        <f t="shared" si="16"/>
        <v>-</v>
      </c>
      <c r="AI50" s="79" t="str">
        <f t="shared" si="17"/>
        <v>-</v>
      </c>
      <c r="AJ50" s="79" t="str">
        <f t="shared" si="18"/>
        <v>-</v>
      </c>
      <c r="AK50" s="80" t="str">
        <f t="shared" si="19"/>
        <v>-</v>
      </c>
      <c r="AL50" s="79" t="str">
        <f t="shared" si="20"/>
        <v>-</v>
      </c>
      <c r="AM50" s="79" t="str">
        <f t="shared" si="21"/>
        <v>-</v>
      </c>
      <c r="AN50" s="79" t="str">
        <f t="shared" si="22"/>
        <v>-</v>
      </c>
      <c r="AO50" s="80" t="str">
        <f t="shared" si="23"/>
        <v>-</v>
      </c>
      <c r="AP50" s="62">
        <f>_Mappings!C48</f>
        <v>0</v>
      </c>
      <c r="AQ50" s="62" t="str">
        <f t="shared" si="24"/>
        <v>-</v>
      </c>
      <c r="AR50" s="62" t="str">
        <f t="shared" si="25"/>
        <v>-</v>
      </c>
      <c r="AS50" s="62" t="str">
        <f t="shared" si="26"/>
        <v>-</v>
      </c>
      <c r="AT50" s="62" t="str">
        <f t="shared" si="27"/>
        <v>-</v>
      </c>
      <c r="AU50" s="62" t="str">
        <f t="shared" si="28"/>
        <v>-</v>
      </c>
    </row>
    <row r="51" spans="1:47" ht="15.75" thickBot="1">
      <c r="A51" s="14"/>
      <c r="B51" s="20"/>
      <c r="C51" s="20"/>
      <c r="D51" s="28"/>
      <c r="E51" s="21"/>
      <c r="F51" s="23"/>
      <c r="G51" s="22"/>
      <c r="H51" s="28"/>
      <c r="I51" s="28"/>
      <c r="J51" s="28"/>
      <c r="K51" s="28"/>
      <c r="L51" s="58"/>
      <c r="M51" s="58"/>
      <c r="N51" s="58"/>
      <c r="O51" s="58"/>
      <c r="P51" s="58"/>
      <c r="Q51" s="58"/>
      <c r="R51" s="79" t="str">
        <f t="shared" si="0"/>
        <v>-</v>
      </c>
      <c r="S51" s="79" t="str">
        <f t="shared" si="1"/>
        <v>-</v>
      </c>
      <c r="T51" s="79" t="str">
        <f t="shared" si="2"/>
        <v>-</v>
      </c>
      <c r="U51" s="80" t="str">
        <f t="shared" si="3"/>
        <v>-</v>
      </c>
      <c r="V51" s="79" t="str">
        <f t="shared" si="4"/>
        <v>-</v>
      </c>
      <c r="W51" s="79" t="str">
        <f t="shared" si="5"/>
        <v>-</v>
      </c>
      <c r="X51" s="79" t="str">
        <f t="shared" si="6"/>
        <v>-</v>
      </c>
      <c r="Y51" s="80" t="str">
        <f t="shared" si="7"/>
        <v>-</v>
      </c>
      <c r="Z51" s="79" t="str">
        <f t="shared" si="8"/>
        <v>-</v>
      </c>
      <c r="AA51" s="79" t="str">
        <f t="shared" si="9"/>
        <v>-</v>
      </c>
      <c r="AB51" s="79" t="str">
        <f t="shared" si="10"/>
        <v>-</v>
      </c>
      <c r="AC51" s="80" t="str">
        <f t="shared" si="11"/>
        <v>-</v>
      </c>
      <c r="AD51" s="79" t="str">
        <f t="shared" si="12"/>
        <v>-</v>
      </c>
      <c r="AE51" s="79" t="str">
        <f t="shared" si="13"/>
        <v>-</v>
      </c>
      <c r="AF51" s="79" t="str">
        <f t="shared" si="14"/>
        <v>-</v>
      </c>
      <c r="AG51" s="80" t="str">
        <f t="shared" si="15"/>
        <v>-</v>
      </c>
      <c r="AH51" s="79" t="str">
        <f t="shared" si="16"/>
        <v>-</v>
      </c>
      <c r="AI51" s="79" t="str">
        <f t="shared" si="17"/>
        <v>-</v>
      </c>
      <c r="AJ51" s="79" t="str">
        <f t="shared" si="18"/>
        <v>-</v>
      </c>
      <c r="AK51" s="80" t="str">
        <f t="shared" si="19"/>
        <v>-</v>
      </c>
      <c r="AL51" s="79" t="str">
        <f t="shared" si="20"/>
        <v>-</v>
      </c>
      <c r="AM51" s="79" t="str">
        <f t="shared" si="21"/>
        <v>-</v>
      </c>
      <c r="AN51" s="79" t="str">
        <f t="shared" si="22"/>
        <v>-</v>
      </c>
      <c r="AO51" s="80" t="str">
        <f t="shared" si="23"/>
        <v>-</v>
      </c>
      <c r="AP51" s="62">
        <f>_Mappings!C49</f>
        <v>0</v>
      </c>
      <c r="AQ51" s="62" t="str">
        <f t="shared" si="24"/>
        <v>-</v>
      </c>
      <c r="AR51" s="62" t="str">
        <f t="shared" si="25"/>
        <v>-</v>
      </c>
      <c r="AS51" s="62" t="str">
        <f t="shared" si="26"/>
        <v>-</v>
      </c>
      <c r="AT51" s="62" t="str">
        <f t="shared" si="27"/>
        <v>-</v>
      </c>
      <c r="AU51" s="62" t="str">
        <f t="shared" si="28"/>
        <v>-</v>
      </c>
    </row>
    <row r="52" spans="1:47" ht="15.75" thickBot="1">
      <c r="A52" s="14"/>
      <c r="B52" s="20"/>
      <c r="C52" s="20"/>
      <c r="D52" s="28"/>
      <c r="E52" s="21"/>
      <c r="F52" s="23"/>
      <c r="G52" s="22"/>
      <c r="H52" s="28"/>
      <c r="I52" s="28"/>
      <c r="J52" s="28"/>
      <c r="K52" s="28"/>
      <c r="L52" s="58"/>
      <c r="M52" s="58"/>
      <c r="N52" s="58"/>
      <c r="O52" s="58"/>
      <c r="P52" s="58"/>
      <c r="Q52" s="58"/>
      <c r="R52" s="79" t="str">
        <f t="shared" si="0"/>
        <v>-</v>
      </c>
      <c r="S52" s="79" t="str">
        <f t="shared" si="1"/>
        <v>-</v>
      </c>
      <c r="T52" s="79" t="str">
        <f t="shared" si="2"/>
        <v>-</v>
      </c>
      <c r="U52" s="80" t="str">
        <f t="shared" si="3"/>
        <v>-</v>
      </c>
      <c r="V52" s="79" t="str">
        <f t="shared" si="4"/>
        <v>-</v>
      </c>
      <c r="W52" s="79" t="str">
        <f t="shared" si="5"/>
        <v>-</v>
      </c>
      <c r="X52" s="79" t="str">
        <f t="shared" si="6"/>
        <v>-</v>
      </c>
      <c r="Y52" s="80" t="str">
        <f t="shared" si="7"/>
        <v>-</v>
      </c>
      <c r="Z52" s="79" t="str">
        <f t="shared" si="8"/>
        <v>-</v>
      </c>
      <c r="AA52" s="79" t="str">
        <f t="shared" si="9"/>
        <v>-</v>
      </c>
      <c r="AB52" s="79" t="str">
        <f t="shared" si="10"/>
        <v>-</v>
      </c>
      <c r="AC52" s="80" t="str">
        <f t="shared" si="11"/>
        <v>-</v>
      </c>
      <c r="AD52" s="79" t="str">
        <f t="shared" si="12"/>
        <v>-</v>
      </c>
      <c r="AE52" s="79" t="str">
        <f t="shared" si="13"/>
        <v>-</v>
      </c>
      <c r="AF52" s="79" t="str">
        <f t="shared" si="14"/>
        <v>-</v>
      </c>
      <c r="AG52" s="80" t="str">
        <f t="shared" si="15"/>
        <v>-</v>
      </c>
      <c r="AH52" s="79" t="str">
        <f t="shared" si="16"/>
        <v>-</v>
      </c>
      <c r="AI52" s="79" t="str">
        <f t="shared" si="17"/>
        <v>-</v>
      </c>
      <c r="AJ52" s="79" t="str">
        <f t="shared" si="18"/>
        <v>-</v>
      </c>
      <c r="AK52" s="80" t="str">
        <f t="shared" si="19"/>
        <v>-</v>
      </c>
      <c r="AL52" s="79" t="str">
        <f t="shared" si="20"/>
        <v>-</v>
      </c>
      <c r="AM52" s="79" t="str">
        <f t="shared" si="21"/>
        <v>-</v>
      </c>
      <c r="AN52" s="79" t="str">
        <f t="shared" si="22"/>
        <v>-</v>
      </c>
      <c r="AO52" s="80" t="str">
        <f t="shared" si="23"/>
        <v>-</v>
      </c>
      <c r="AP52" s="62">
        <f>_Mappings!C50</f>
        <v>0</v>
      </c>
      <c r="AQ52" s="62" t="str">
        <f t="shared" si="24"/>
        <v>-</v>
      </c>
      <c r="AR52" s="62" t="str">
        <f t="shared" si="25"/>
        <v>-</v>
      </c>
      <c r="AS52" s="62" t="str">
        <f t="shared" si="26"/>
        <v>-</v>
      </c>
      <c r="AT52" s="62" t="str">
        <f t="shared" si="27"/>
        <v>-</v>
      </c>
      <c r="AU52" s="62" t="str">
        <f t="shared" si="28"/>
        <v>-</v>
      </c>
    </row>
    <row r="53" spans="1:47" ht="15.75" thickBot="1">
      <c r="A53" s="14"/>
      <c r="B53" s="20"/>
      <c r="C53" s="20"/>
      <c r="D53" s="28"/>
      <c r="E53" s="21"/>
      <c r="F53" s="23"/>
      <c r="G53" s="22"/>
      <c r="H53" s="28"/>
      <c r="I53" s="28"/>
      <c r="J53" s="28"/>
      <c r="K53" s="28"/>
      <c r="L53" s="58"/>
      <c r="M53" s="58"/>
      <c r="N53" s="58"/>
      <c r="O53" s="58"/>
      <c r="P53" s="58"/>
      <c r="Q53" s="58"/>
      <c r="R53" s="79" t="str">
        <f t="shared" si="0"/>
        <v>-</v>
      </c>
      <c r="S53" s="79" t="str">
        <f t="shared" si="1"/>
        <v>-</v>
      </c>
      <c r="T53" s="79" t="str">
        <f t="shared" si="2"/>
        <v>-</v>
      </c>
      <c r="U53" s="80" t="str">
        <f t="shared" si="3"/>
        <v>-</v>
      </c>
      <c r="V53" s="79" t="str">
        <f t="shared" si="4"/>
        <v>-</v>
      </c>
      <c r="W53" s="79" t="str">
        <f t="shared" si="5"/>
        <v>-</v>
      </c>
      <c r="X53" s="79" t="str">
        <f t="shared" si="6"/>
        <v>-</v>
      </c>
      <c r="Y53" s="80" t="str">
        <f t="shared" si="7"/>
        <v>-</v>
      </c>
      <c r="Z53" s="79" t="str">
        <f t="shared" si="8"/>
        <v>-</v>
      </c>
      <c r="AA53" s="79" t="str">
        <f t="shared" si="9"/>
        <v>-</v>
      </c>
      <c r="AB53" s="79" t="str">
        <f t="shared" si="10"/>
        <v>-</v>
      </c>
      <c r="AC53" s="80" t="str">
        <f t="shared" si="11"/>
        <v>-</v>
      </c>
      <c r="AD53" s="79" t="str">
        <f t="shared" si="12"/>
        <v>-</v>
      </c>
      <c r="AE53" s="79" t="str">
        <f t="shared" si="13"/>
        <v>-</v>
      </c>
      <c r="AF53" s="79" t="str">
        <f t="shared" si="14"/>
        <v>-</v>
      </c>
      <c r="AG53" s="80" t="str">
        <f t="shared" si="15"/>
        <v>-</v>
      </c>
      <c r="AH53" s="79" t="str">
        <f t="shared" si="16"/>
        <v>-</v>
      </c>
      <c r="AI53" s="79" t="str">
        <f t="shared" si="17"/>
        <v>-</v>
      </c>
      <c r="AJ53" s="79" t="str">
        <f t="shared" si="18"/>
        <v>-</v>
      </c>
      <c r="AK53" s="80" t="str">
        <f t="shared" si="19"/>
        <v>-</v>
      </c>
      <c r="AL53" s="79" t="str">
        <f t="shared" si="20"/>
        <v>-</v>
      </c>
      <c r="AM53" s="79" t="str">
        <f t="shared" si="21"/>
        <v>-</v>
      </c>
      <c r="AN53" s="79" t="str">
        <f t="shared" si="22"/>
        <v>-</v>
      </c>
      <c r="AO53" s="80" t="str">
        <f t="shared" si="23"/>
        <v>-</v>
      </c>
      <c r="AP53" s="62">
        <f>_Mappings!C51</f>
        <v>0</v>
      </c>
      <c r="AQ53" s="62" t="str">
        <f t="shared" si="24"/>
        <v>-</v>
      </c>
      <c r="AR53" s="62" t="str">
        <f t="shared" si="25"/>
        <v>-</v>
      </c>
      <c r="AS53" s="62" t="str">
        <f t="shared" si="26"/>
        <v>-</v>
      </c>
      <c r="AT53" s="62" t="str">
        <f t="shared" si="27"/>
        <v>-</v>
      </c>
      <c r="AU53" s="62" t="str">
        <f t="shared" si="28"/>
        <v>-</v>
      </c>
    </row>
    <row r="54" spans="1:47" ht="15.75" thickBot="1">
      <c r="A54" s="14"/>
      <c r="B54" s="27"/>
      <c r="C54" s="27"/>
      <c r="D54" s="27"/>
      <c r="E54" s="27"/>
      <c r="F54" s="23"/>
      <c r="G54" s="22"/>
      <c r="H54" s="28"/>
      <c r="I54" s="28"/>
      <c r="J54" s="28"/>
      <c r="K54" s="28"/>
      <c r="L54" s="58"/>
      <c r="M54" s="58"/>
      <c r="N54" s="58"/>
      <c r="O54" s="58"/>
      <c r="P54" s="58"/>
      <c r="Q54" s="58"/>
      <c r="R54" s="79" t="str">
        <f t="shared" si="0"/>
        <v>-</v>
      </c>
      <c r="S54" s="79" t="str">
        <f t="shared" si="1"/>
        <v>-</v>
      </c>
      <c r="T54" s="79" t="str">
        <f t="shared" si="2"/>
        <v>-</v>
      </c>
      <c r="U54" s="80" t="str">
        <f t="shared" si="3"/>
        <v>-</v>
      </c>
      <c r="V54" s="79" t="str">
        <f t="shared" si="4"/>
        <v>-</v>
      </c>
      <c r="W54" s="79" t="str">
        <f t="shared" si="5"/>
        <v>-</v>
      </c>
      <c r="X54" s="79" t="str">
        <f t="shared" si="6"/>
        <v>-</v>
      </c>
      <c r="Y54" s="80" t="str">
        <f t="shared" si="7"/>
        <v>-</v>
      </c>
      <c r="Z54" s="79" t="str">
        <f t="shared" si="8"/>
        <v>-</v>
      </c>
      <c r="AA54" s="79" t="str">
        <f t="shared" si="9"/>
        <v>-</v>
      </c>
      <c r="AB54" s="79" t="str">
        <f t="shared" si="10"/>
        <v>-</v>
      </c>
      <c r="AC54" s="80" t="str">
        <f t="shared" si="11"/>
        <v>-</v>
      </c>
      <c r="AD54" s="79" t="str">
        <f t="shared" si="12"/>
        <v>-</v>
      </c>
      <c r="AE54" s="79" t="str">
        <f t="shared" si="13"/>
        <v>-</v>
      </c>
      <c r="AF54" s="79" t="str">
        <f t="shared" si="14"/>
        <v>-</v>
      </c>
      <c r="AG54" s="80" t="str">
        <f t="shared" si="15"/>
        <v>-</v>
      </c>
      <c r="AH54" s="79" t="str">
        <f t="shared" si="16"/>
        <v>-</v>
      </c>
      <c r="AI54" s="79" t="str">
        <f t="shared" si="17"/>
        <v>-</v>
      </c>
      <c r="AJ54" s="79" t="str">
        <f t="shared" si="18"/>
        <v>-</v>
      </c>
      <c r="AK54" s="80" t="str">
        <f t="shared" si="19"/>
        <v>-</v>
      </c>
      <c r="AL54" s="79" t="str">
        <f t="shared" si="20"/>
        <v>-</v>
      </c>
      <c r="AM54" s="79" t="str">
        <f t="shared" si="21"/>
        <v>-</v>
      </c>
      <c r="AN54" s="79" t="str">
        <f t="shared" si="22"/>
        <v>-</v>
      </c>
      <c r="AO54" s="80" t="str">
        <f t="shared" si="23"/>
        <v>-</v>
      </c>
      <c r="AP54" s="62">
        <f>_Mappings!C52</f>
        <v>0</v>
      </c>
      <c r="AQ54" s="62" t="str">
        <f t="shared" si="24"/>
        <v>-</v>
      </c>
      <c r="AR54" s="62" t="str">
        <f t="shared" si="25"/>
        <v>-</v>
      </c>
      <c r="AS54" s="62" t="str">
        <f t="shared" si="26"/>
        <v>-</v>
      </c>
      <c r="AT54" s="62" t="str">
        <f t="shared" si="27"/>
        <v>-</v>
      </c>
      <c r="AU54" s="62" t="str">
        <f t="shared" si="28"/>
        <v>-</v>
      </c>
    </row>
    <row r="55" spans="1:47" ht="15.75" thickBot="1">
      <c r="A55" s="14"/>
      <c r="B55" s="27"/>
      <c r="C55" s="27"/>
      <c r="D55" s="27"/>
      <c r="E55" s="27"/>
      <c r="F55" s="23"/>
      <c r="G55" s="22"/>
      <c r="H55" s="28"/>
      <c r="I55" s="28"/>
      <c r="J55" s="28"/>
      <c r="K55" s="28"/>
      <c r="L55" s="58"/>
      <c r="M55" s="58"/>
      <c r="N55" s="58"/>
      <c r="O55" s="58"/>
      <c r="P55" s="58"/>
      <c r="Q55" s="58"/>
      <c r="R55" s="79" t="str">
        <f t="shared" si="0"/>
        <v>-</v>
      </c>
      <c r="S55" s="79" t="str">
        <f t="shared" si="1"/>
        <v>-</v>
      </c>
      <c r="T55" s="79" t="str">
        <f t="shared" si="2"/>
        <v>-</v>
      </c>
      <c r="U55" s="80" t="str">
        <f t="shared" si="3"/>
        <v>-</v>
      </c>
      <c r="V55" s="79" t="str">
        <f t="shared" si="4"/>
        <v>-</v>
      </c>
      <c r="W55" s="79" t="str">
        <f t="shared" si="5"/>
        <v>-</v>
      </c>
      <c r="X55" s="79" t="str">
        <f t="shared" si="6"/>
        <v>-</v>
      </c>
      <c r="Y55" s="80" t="str">
        <f t="shared" si="7"/>
        <v>-</v>
      </c>
      <c r="Z55" s="79" t="str">
        <f t="shared" si="8"/>
        <v>-</v>
      </c>
      <c r="AA55" s="79" t="str">
        <f t="shared" si="9"/>
        <v>-</v>
      </c>
      <c r="AB55" s="79" t="str">
        <f t="shared" si="10"/>
        <v>-</v>
      </c>
      <c r="AC55" s="80" t="str">
        <f t="shared" si="11"/>
        <v>-</v>
      </c>
      <c r="AD55" s="79" t="str">
        <f t="shared" si="12"/>
        <v>-</v>
      </c>
      <c r="AE55" s="79" t="str">
        <f t="shared" si="13"/>
        <v>-</v>
      </c>
      <c r="AF55" s="79" t="str">
        <f t="shared" si="14"/>
        <v>-</v>
      </c>
      <c r="AG55" s="80" t="str">
        <f t="shared" si="15"/>
        <v>-</v>
      </c>
      <c r="AH55" s="79" t="str">
        <f t="shared" si="16"/>
        <v>-</v>
      </c>
      <c r="AI55" s="79" t="str">
        <f t="shared" si="17"/>
        <v>-</v>
      </c>
      <c r="AJ55" s="79" t="str">
        <f t="shared" si="18"/>
        <v>-</v>
      </c>
      <c r="AK55" s="80" t="str">
        <f t="shared" si="19"/>
        <v>-</v>
      </c>
      <c r="AL55" s="79" t="str">
        <f t="shared" si="20"/>
        <v>-</v>
      </c>
      <c r="AM55" s="79" t="str">
        <f t="shared" si="21"/>
        <v>-</v>
      </c>
      <c r="AN55" s="79" t="str">
        <f t="shared" si="22"/>
        <v>-</v>
      </c>
      <c r="AO55" s="80" t="str">
        <f t="shared" si="23"/>
        <v>-</v>
      </c>
      <c r="AP55" s="62">
        <f>_Mappings!C53</f>
        <v>0</v>
      </c>
      <c r="AQ55" s="62" t="str">
        <f t="shared" si="24"/>
        <v>-</v>
      </c>
      <c r="AR55" s="62" t="str">
        <f t="shared" si="25"/>
        <v>-</v>
      </c>
      <c r="AS55" s="62" t="str">
        <f t="shared" si="26"/>
        <v>-</v>
      </c>
      <c r="AT55" s="62" t="str">
        <f t="shared" si="27"/>
        <v>-</v>
      </c>
      <c r="AU55" s="62" t="str">
        <f t="shared" si="28"/>
        <v>-</v>
      </c>
    </row>
    <row r="56" spans="1:47" ht="15.75" thickBot="1">
      <c r="A56" s="14"/>
      <c r="B56" s="27"/>
      <c r="C56" s="27"/>
      <c r="D56" s="27"/>
      <c r="E56" s="27"/>
      <c r="F56" s="23"/>
      <c r="G56" s="22"/>
      <c r="H56" s="28"/>
      <c r="I56" s="28"/>
      <c r="J56" s="28"/>
      <c r="K56" s="28"/>
      <c r="L56" s="58"/>
      <c r="M56" s="58"/>
      <c r="N56" s="58"/>
      <c r="O56" s="58"/>
      <c r="P56" s="58"/>
      <c r="Q56" s="58"/>
      <c r="R56" s="79" t="str">
        <f t="shared" si="0"/>
        <v>-</v>
      </c>
      <c r="S56" s="79" t="str">
        <f t="shared" si="1"/>
        <v>-</v>
      </c>
      <c r="T56" s="79" t="str">
        <f t="shared" si="2"/>
        <v>-</v>
      </c>
      <c r="U56" s="80" t="str">
        <f t="shared" si="3"/>
        <v>-</v>
      </c>
      <c r="V56" s="79" t="str">
        <f t="shared" si="4"/>
        <v>-</v>
      </c>
      <c r="W56" s="79" t="str">
        <f t="shared" si="5"/>
        <v>-</v>
      </c>
      <c r="X56" s="79" t="str">
        <f t="shared" si="6"/>
        <v>-</v>
      </c>
      <c r="Y56" s="80" t="str">
        <f t="shared" si="7"/>
        <v>-</v>
      </c>
      <c r="Z56" s="79" t="str">
        <f t="shared" si="8"/>
        <v>-</v>
      </c>
      <c r="AA56" s="79" t="str">
        <f t="shared" si="9"/>
        <v>-</v>
      </c>
      <c r="AB56" s="79" t="str">
        <f t="shared" si="10"/>
        <v>-</v>
      </c>
      <c r="AC56" s="80" t="str">
        <f t="shared" si="11"/>
        <v>-</v>
      </c>
      <c r="AD56" s="79" t="str">
        <f t="shared" si="12"/>
        <v>-</v>
      </c>
      <c r="AE56" s="79" t="str">
        <f t="shared" si="13"/>
        <v>-</v>
      </c>
      <c r="AF56" s="79" t="str">
        <f t="shared" si="14"/>
        <v>-</v>
      </c>
      <c r="AG56" s="80" t="str">
        <f t="shared" si="15"/>
        <v>-</v>
      </c>
      <c r="AH56" s="79" t="str">
        <f t="shared" si="16"/>
        <v>-</v>
      </c>
      <c r="AI56" s="79" t="str">
        <f t="shared" si="17"/>
        <v>-</v>
      </c>
      <c r="AJ56" s="79" t="str">
        <f t="shared" si="18"/>
        <v>-</v>
      </c>
      <c r="AK56" s="80" t="str">
        <f t="shared" si="19"/>
        <v>-</v>
      </c>
      <c r="AL56" s="79" t="str">
        <f t="shared" si="20"/>
        <v>-</v>
      </c>
      <c r="AM56" s="79" t="str">
        <f t="shared" si="21"/>
        <v>-</v>
      </c>
      <c r="AN56" s="79" t="str">
        <f t="shared" si="22"/>
        <v>-</v>
      </c>
      <c r="AO56" s="80" t="str">
        <f t="shared" si="23"/>
        <v>-</v>
      </c>
      <c r="AP56" s="62">
        <f>_Mappings!C54</f>
        <v>0</v>
      </c>
      <c r="AQ56" s="62" t="str">
        <f t="shared" si="24"/>
        <v>-</v>
      </c>
      <c r="AR56" s="62" t="str">
        <f t="shared" si="25"/>
        <v>-</v>
      </c>
      <c r="AS56" s="62" t="str">
        <f t="shared" si="26"/>
        <v>-</v>
      </c>
      <c r="AT56" s="62" t="str">
        <f t="shared" si="27"/>
        <v>-</v>
      </c>
      <c r="AU56" s="62" t="str">
        <f t="shared" si="28"/>
        <v>-</v>
      </c>
    </row>
    <row r="57" spans="1:47" ht="15.75" thickBot="1">
      <c r="A57" s="14"/>
      <c r="B57" s="27"/>
      <c r="C57" s="27"/>
      <c r="D57" s="27"/>
      <c r="E57" s="27"/>
      <c r="F57" s="23"/>
      <c r="G57" s="22"/>
      <c r="H57" s="28"/>
      <c r="I57" s="28"/>
      <c r="J57" s="28"/>
      <c r="K57" s="28"/>
      <c r="L57" s="58"/>
      <c r="M57" s="58"/>
      <c r="N57" s="58"/>
      <c r="O57" s="58"/>
      <c r="P57" s="58"/>
      <c r="Q57" s="58"/>
      <c r="R57" s="79" t="str">
        <f t="shared" si="0"/>
        <v>-</v>
      </c>
      <c r="S57" s="79" t="str">
        <f t="shared" si="1"/>
        <v>-</v>
      </c>
      <c r="T57" s="79" t="str">
        <f t="shared" si="2"/>
        <v>-</v>
      </c>
      <c r="U57" s="80" t="str">
        <f t="shared" si="3"/>
        <v>-</v>
      </c>
      <c r="V57" s="79" t="str">
        <f t="shared" si="4"/>
        <v>-</v>
      </c>
      <c r="W57" s="79" t="str">
        <f t="shared" si="5"/>
        <v>-</v>
      </c>
      <c r="X57" s="79" t="str">
        <f t="shared" si="6"/>
        <v>-</v>
      </c>
      <c r="Y57" s="80" t="str">
        <f t="shared" si="7"/>
        <v>-</v>
      </c>
      <c r="Z57" s="79" t="str">
        <f t="shared" si="8"/>
        <v>-</v>
      </c>
      <c r="AA57" s="79" t="str">
        <f t="shared" si="9"/>
        <v>-</v>
      </c>
      <c r="AB57" s="79" t="str">
        <f t="shared" si="10"/>
        <v>-</v>
      </c>
      <c r="AC57" s="80" t="str">
        <f t="shared" si="11"/>
        <v>-</v>
      </c>
      <c r="AD57" s="79" t="str">
        <f t="shared" si="12"/>
        <v>-</v>
      </c>
      <c r="AE57" s="79" t="str">
        <f t="shared" si="13"/>
        <v>-</v>
      </c>
      <c r="AF57" s="79" t="str">
        <f t="shared" si="14"/>
        <v>-</v>
      </c>
      <c r="AG57" s="80" t="str">
        <f t="shared" si="15"/>
        <v>-</v>
      </c>
      <c r="AH57" s="79" t="str">
        <f t="shared" si="16"/>
        <v>-</v>
      </c>
      <c r="AI57" s="79" t="str">
        <f t="shared" si="17"/>
        <v>-</v>
      </c>
      <c r="AJ57" s="79" t="str">
        <f t="shared" si="18"/>
        <v>-</v>
      </c>
      <c r="AK57" s="80" t="str">
        <f t="shared" si="19"/>
        <v>-</v>
      </c>
      <c r="AL57" s="79" t="str">
        <f t="shared" si="20"/>
        <v>-</v>
      </c>
      <c r="AM57" s="79" t="str">
        <f t="shared" si="21"/>
        <v>-</v>
      </c>
      <c r="AN57" s="79" t="str">
        <f t="shared" si="22"/>
        <v>-</v>
      </c>
      <c r="AO57" s="80" t="str">
        <f t="shared" si="23"/>
        <v>-</v>
      </c>
      <c r="AP57" s="62">
        <f>_Mappings!C55</f>
        <v>0</v>
      </c>
      <c r="AQ57" s="62" t="str">
        <f t="shared" si="24"/>
        <v>-</v>
      </c>
      <c r="AR57" s="62" t="str">
        <f t="shared" si="25"/>
        <v>-</v>
      </c>
      <c r="AS57" s="62" t="str">
        <f t="shared" si="26"/>
        <v>-</v>
      </c>
      <c r="AT57" s="62" t="str">
        <f t="shared" si="27"/>
        <v>-</v>
      </c>
      <c r="AU57" s="62" t="str">
        <f t="shared" si="28"/>
        <v>-</v>
      </c>
    </row>
    <row r="58" spans="1:47" ht="15.75" thickBot="1">
      <c r="A58" s="14"/>
      <c r="B58" s="29"/>
      <c r="C58" s="29"/>
      <c r="D58" s="29"/>
      <c r="E58" s="27"/>
      <c r="F58" s="23"/>
      <c r="G58" s="22"/>
      <c r="H58" s="28"/>
      <c r="I58" s="28"/>
      <c r="J58" s="28"/>
      <c r="K58" s="28"/>
      <c r="L58" s="58"/>
      <c r="M58" s="58"/>
      <c r="N58" s="58"/>
      <c r="O58" s="58"/>
      <c r="P58" s="58"/>
      <c r="Q58" s="58"/>
      <c r="R58" s="79" t="str">
        <f t="shared" si="0"/>
        <v>-</v>
      </c>
      <c r="S58" s="79" t="str">
        <f t="shared" si="1"/>
        <v>-</v>
      </c>
      <c r="T58" s="79" t="str">
        <f t="shared" si="2"/>
        <v>-</v>
      </c>
      <c r="U58" s="80" t="str">
        <f t="shared" si="3"/>
        <v>-</v>
      </c>
      <c r="V58" s="79" t="str">
        <f t="shared" si="4"/>
        <v>-</v>
      </c>
      <c r="W58" s="79" t="str">
        <f t="shared" si="5"/>
        <v>-</v>
      </c>
      <c r="X58" s="79" t="str">
        <f t="shared" si="6"/>
        <v>-</v>
      </c>
      <c r="Y58" s="80" t="str">
        <f t="shared" si="7"/>
        <v>-</v>
      </c>
      <c r="Z58" s="79" t="str">
        <f t="shared" si="8"/>
        <v>-</v>
      </c>
      <c r="AA58" s="79" t="str">
        <f t="shared" si="9"/>
        <v>-</v>
      </c>
      <c r="AB58" s="79" t="str">
        <f t="shared" si="10"/>
        <v>-</v>
      </c>
      <c r="AC58" s="80" t="str">
        <f t="shared" si="11"/>
        <v>-</v>
      </c>
      <c r="AD58" s="79" t="str">
        <f t="shared" si="12"/>
        <v>-</v>
      </c>
      <c r="AE58" s="79" t="str">
        <f t="shared" si="13"/>
        <v>-</v>
      </c>
      <c r="AF58" s="79" t="str">
        <f t="shared" si="14"/>
        <v>-</v>
      </c>
      <c r="AG58" s="80" t="str">
        <f t="shared" si="15"/>
        <v>-</v>
      </c>
      <c r="AH58" s="79" t="str">
        <f t="shared" si="16"/>
        <v>-</v>
      </c>
      <c r="AI58" s="79" t="str">
        <f t="shared" si="17"/>
        <v>-</v>
      </c>
      <c r="AJ58" s="79" t="str">
        <f t="shared" si="18"/>
        <v>-</v>
      </c>
      <c r="AK58" s="80" t="str">
        <f t="shared" si="19"/>
        <v>-</v>
      </c>
      <c r="AL58" s="79" t="str">
        <f t="shared" si="20"/>
        <v>-</v>
      </c>
      <c r="AM58" s="79" t="str">
        <f t="shared" si="21"/>
        <v>-</v>
      </c>
      <c r="AN58" s="79" t="str">
        <f t="shared" si="22"/>
        <v>-</v>
      </c>
      <c r="AO58" s="80" t="str">
        <f t="shared" si="23"/>
        <v>-</v>
      </c>
      <c r="AP58" s="62">
        <f>_Mappings!C56</f>
        <v>0</v>
      </c>
      <c r="AQ58" s="62" t="str">
        <f t="shared" si="24"/>
        <v>-</v>
      </c>
      <c r="AR58" s="62" t="str">
        <f t="shared" si="25"/>
        <v>-</v>
      </c>
      <c r="AS58" s="62" t="str">
        <f t="shared" si="26"/>
        <v>-</v>
      </c>
      <c r="AT58" s="62" t="str">
        <f t="shared" si="27"/>
        <v>-</v>
      </c>
      <c r="AU58" s="62" t="str">
        <f t="shared" si="28"/>
        <v>-</v>
      </c>
    </row>
    <row r="59" spans="1:47" ht="15.75" thickBot="1">
      <c r="A59" s="14"/>
      <c r="B59" s="29"/>
      <c r="C59" s="29"/>
      <c r="D59" s="29"/>
      <c r="E59" s="27"/>
      <c r="F59" s="23"/>
      <c r="G59" s="22"/>
      <c r="H59" s="28"/>
      <c r="I59" s="28"/>
      <c r="J59" s="28"/>
      <c r="K59" s="28"/>
      <c r="L59" s="58"/>
      <c r="M59" s="58"/>
      <c r="N59" s="58"/>
      <c r="O59" s="58"/>
      <c r="P59" s="58"/>
      <c r="Q59" s="58"/>
      <c r="R59" s="79" t="str">
        <f t="shared" si="0"/>
        <v>-</v>
      </c>
      <c r="S59" s="79" t="str">
        <f t="shared" si="1"/>
        <v>-</v>
      </c>
      <c r="T59" s="79" t="str">
        <f t="shared" si="2"/>
        <v>-</v>
      </c>
      <c r="U59" s="80" t="str">
        <f t="shared" si="3"/>
        <v>-</v>
      </c>
      <c r="V59" s="79" t="str">
        <f t="shared" si="4"/>
        <v>-</v>
      </c>
      <c r="W59" s="79" t="str">
        <f t="shared" si="5"/>
        <v>-</v>
      </c>
      <c r="X59" s="79" t="str">
        <f t="shared" si="6"/>
        <v>-</v>
      </c>
      <c r="Y59" s="80" t="str">
        <f t="shared" si="7"/>
        <v>-</v>
      </c>
      <c r="Z59" s="79" t="str">
        <f t="shared" si="8"/>
        <v>-</v>
      </c>
      <c r="AA59" s="79" t="str">
        <f t="shared" si="9"/>
        <v>-</v>
      </c>
      <c r="AB59" s="79" t="str">
        <f t="shared" si="10"/>
        <v>-</v>
      </c>
      <c r="AC59" s="80" t="str">
        <f t="shared" si="11"/>
        <v>-</v>
      </c>
      <c r="AD59" s="79" t="str">
        <f t="shared" si="12"/>
        <v>-</v>
      </c>
      <c r="AE59" s="79" t="str">
        <f t="shared" si="13"/>
        <v>-</v>
      </c>
      <c r="AF59" s="79" t="str">
        <f t="shared" si="14"/>
        <v>-</v>
      </c>
      <c r="AG59" s="80" t="str">
        <f t="shared" si="15"/>
        <v>-</v>
      </c>
      <c r="AH59" s="79" t="str">
        <f t="shared" si="16"/>
        <v>-</v>
      </c>
      <c r="AI59" s="79" t="str">
        <f t="shared" si="17"/>
        <v>-</v>
      </c>
      <c r="AJ59" s="79" t="str">
        <f t="shared" si="18"/>
        <v>-</v>
      </c>
      <c r="AK59" s="80" t="str">
        <f t="shared" si="19"/>
        <v>-</v>
      </c>
      <c r="AL59" s="79" t="str">
        <f t="shared" si="20"/>
        <v>-</v>
      </c>
      <c r="AM59" s="79" t="str">
        <f t="shared" si="21"/>
        <v>-</v>
      </c>
      <c r="AN59" s="79" t="str">
        <f t="shared" si="22"/>
        <v>-</v>
      </c>
      <c r="AO59" s="80" t="str">
        <f t="shared" si="23"/>
        <v>-</v>
      </c>
      <c r="AP59" s="62">
        <f>_Mappings!C57</f>
        <v>0</v>
      </c>
      <c r="AQ59" s="62" t="str">
        <f t="shared" si="24"/>
        <v>-</v>
      </c>
      <c r="AR59" s="62" t="str">
        <f t="shared" si="25"/>
        <v>-</v>
      </c>
      <c r="AS59" s="62" t="str">
        <f t="shared" si="26"/>
        <v>-</v>
      </c>
      <c r="AT59" s="62" t="str">
        <f t="shared" si="27"/>
        <v>-</v>
      </c>
      <c r="AU59" s="62" t="str">
        <f t="shared" si="28"/>
        <v>-</v>
      </c>
    </row>
    <row r="60" spans="1:47" ht="15.75" thickBot="1">
      <c r="A60" s="14"/>
      <c r="B60" s="29"/>
      <c r="C60" s="29"/>
      <c r="D60" s="29"/>
      <c r="E60" s="27"/>
      <c r="F60" s="23"/>
      <c r="G60" s="22"/>
      <c r="H60" s="28"/>
      <c r="I60" s="28"/>
      <c r="J60" s="28"/>
      <c r="K60" s="28"/>
      <c r="L60" s="58"/>
      <c r="M60" s="58"/>
      <c r="N60" s="58"/>
      <c r="O60" s="58"/>
      <c r="P60" s="58"/>
      <c r="Q60" s="58"/>
      <c r="R60" s="79" t="str">
        <f t="shared" si="0"/>
        <v>-</v>
      </c>
      <c r="S60" s="79" t="str">
        <f t="shared" si="1"/>
        <v>-</v>
      </c>
      <c r="T60" s="79" t="str">
        <f t="shared" si="2"/>
        <v>-</v>
      </c>
      <c r="U60" s="80" t="str">
        <f t="shared" si="3"/>
        <v>-</v>
      </c>
      <c r="V60" s="79" t="str">
        <f t="shared" si="4"/>
        <v>-</v>
      </c>
      <c r="W60" s="79" t="str">
        <f t="shared" si="5"/>
        <v>-</v>
      </c>
      <c r="X60" s="79" t="str">
        <f t="shared" si="6"/>
        <v>-</v>
      </c>
      <c r="Y60" s="80" t="str">
        <f t="shared" si="7"/>
        <v>-</v>
      </c>
      <c r="Z60" s="79" t="str">
        <f t="shared" si="8"/>
        <v>-</v>
      </c>
      <c r="AA60" s="79" t="str">
        <f t="shared" si="9"/>
        <v>-</v>
      </c>
      <c r="AB60" s="79" t="str">
        <f t="shared" si="10"/>
        <v>-</v>
      </c>
      <c r="AC60" s="80" t="str">
        <f t="shared" si="11"/>
        <v>-</v>
      </c>
      <c r="AD60" s="79" t="str">
        <f t="shared" si="12"/>
        <v>-</v>
      </c>
      <c r="AE60" s="79" t="str">
        <f t="shared" si="13"/>
        <v>-</v>
      </c>
      <c r="AF60" s="79" t="str">
        <f t="shared" si="14"/>
        <v>-</v>
      </c>
      <c r="AG60" s="80" t="str">
        <f t="shared" si="15"/>
        <v>-</v>
      </c>
      <c r="AH60" s="79" t="str">
        <f t="shared" si="16"/>
        <v>-</v>
      </c>
      <c r="AI60" s="79" t="str">
        <f t="shared" si="17"/>
        <v>-</v>
      </c>
      <c r="AJ60" s="79" t="str">
        <f t="shared" si="18"/>
        <v>-</v>
      </c>
      <c r="AK60" s="80" t="str">
        <f t="shared" si="19"/>
        <v>-</v>
      </c>
      <c r="AL60" s="79" t="str">
        <f t="shared" si="20"/>
        <v>-</v>
      </c>
      <c r="AM60" s="79" t="str">
        <f t="shared" si="21"/>
        <v>-</v>
      </c>
      <c r="AN60" s="79" t="str">
        <f t="shared" si="22"/>
        <v>-</v>
      </c>
      <c r="AO60" s="80" t="str">
        <f t="shared" si="23"/>
        <v>-</v>
      </c>
      <c r="AP60" s="62">
        <f>_Mappings!C58</f>
        <v>0</v>
      </c>
      <c r="AQ60" s="62" t="str">
        <f t="shared" si="24"/>
        <v>-</v>
      </c>
      <c r="AR60" s="62" t="str">
        <f t="shared" si="25"/>
        <v>-</v>
      </c>
      <c r="AS60" s="62" t="str">
        <f t="shared" si="26"/>
        <v>-</v>
      </c>
      <c r="AT60" s="62" t="str">
        <f t="shared" si="27"/>
        <v>-</v>
      </c>
      <c r="AU60" s="62" t="str">
        <f t="shared" si="28"/>
        <v>-</v>
      </c>
    </row>
    <row r="61" spans="1:47" ht="15.75" thickBot="1">
      <c r="A61" s="14"/>
      <c r="B61" s="29"/>
      <c r="C61" s="29"/>
      <c r="D61" s="29"/>
      <c r="E61" s="27"/>
      <c r="F61" s="23"/>
      <c r="G61" s="22"/>
      <c r="H61" s="28"/>
      <c r="I61" s="28"/>
      <c r="J61" s="28"/>
      <c r="K61" s="28"/>
      <c r="L61" s="58"/>
      <c r="M61" s="58"/>
      <c r="N61" s="58"/>
      <c r="O61" s="58"/>
      <c r="P61" s="58"/>
      <c r="Q61" s="58"/>
      <c r="R61" s="79" t="str">
        <f t="shared" si="0"/>
        <v>-</v>
      </c>
      <c r="S61" s="79" t="str">
        <f t="shared" si="1"/>
        <v>-</v>
      </c>
      <c r="T61" s="79" t="str">
        <f t="shared" si="2"/>
        <v>-</v>
      </c>
      <c r="U61" s="80" t="str">
        <f t="shared" si="3"/>
        <v>-</v>
      </c>
      <c r="V61" s="79" t="str">
        <f t="shared" si="4"/>
        <v>-</v>
      </c>
      <c r="W61" s="79" t="str">
        <f t="shared" si="5"/>
        <v>-</v>
      </c>
      <c r="X61" s="79" t="str">
        <f t="shared" si="6"/>
        <v>-</v>
      </c>
      <c r="Y61" s="80" t="str">
        <f t="shared" si="7"/>
        <v>-</v>
      </c>
      <c r="Z61" s="79" t="str">
        <f t="shared" si="8"/>
        <v>-</v>
      </c>
      <c r="AA61" s="79" t="str">
        <f t="shared" si="9"/>
        <v>-</v>
      </c>
      <c r="AB61" s="79" t="str">
        <f t="shared" si="10"/>
        <v>-</v>
      </c>
      <c r="AC61" s="80" t="str">
        <f t="shared" si="11"/>
        <v>-</v>
      </c>
      <c r="AD61" s="79" t="str">
        <f t="shared" si="12"/>
        <v>-</v>
      </c>
      <c r="AE61" s="79" t="str">
        <f t="shared" si="13"/>
        <v>-</v>
      </c>
      <c r="AF61" s="79" t="str">
        <f t="shared" si="14"/>
        <v>-</v>
      </c>
      <c r="AG61" s="80" t="str">
        <f t="shared" si="15"/>
        <v>-</v>
      </c>
      <c r="AH61" s="79" t="str">
        <f t="shared" si="16"/>
        <v>-</v>
      </c>
      <c r="AI61" s="79" t="str">
        <f t="shared" si="17"/>
        <v>-</v>
      </c>
      <c r="AJ61" s="79" t="str">
        <f t="shared" si="18"/>
        <v>-</v>
      </c>
      <c r="AK61" s="80" t="str">
        <f t="shared" si="19"/>
        <v>-</v>
      </c>
      <c r="AL61" s="79" t="str">
        <f t="shared" si="20"/>
        <v>-</v>
      </c>
      <c r="AM61" s="79" t="str">
        <f t="shared" si="21"/>
        <v>-</v>
      </c>
      <c r="AN61" s="79" t="str">
        <f t="shared" si="22"/>
        <v>-</v>
      </c>
      <c r="AO61" s="80" t="str">
        <f t="shared" si="23"/>
        <v>-</v>
      </c>
      <c r="AP61" s="62">
        <f>_Mappings!C59</f>
        <v>0</v>
      </c>
      <c r="AQ61" s="62" t="str">
        <f t="shared" si="24"/>
        <v>-</v>
      </c>
      <c r="AR61" s="62" t="str">
        <f t="shared" si="25"/>
        <v>-</v>
      </c>
      <c r="AS61" s="62" t="str">
        <f t="shared" si="26"/>
        <v>-</v>
      </c>
      <c r="AT61" s="62" t="str">
        <f t="shared" si="27"/>
        <v>-</v>
      </c>
      <c r="AU61" s="62" t="str">
        <f t="shared" si="28"/>
        <v>-</v>
      </c>
    </row>
    <row r="62" spans="1:47" ht="15.75" thickBot="1">
      <c r="A62" s="14"/>
      <c r="B62" s="29"/>
      <c r="C62" s="29"/>
      <c r="D62" s="29"/>
      <c r="E62" s="27"/>
      <c r="F62" s="23"/>
      <c r="G62" s="22"/>
      <c r="H62" s="28"/>
      <c r="I62" s="28"/>
      <c r="J62" s="28"/>
      <c r="K62" s="28"/>
      <c r="L62" s="58"/>
      <c r="M62" s="58"/>
      <c r="N62" s="58"/>
      <c r="O62" s="58"/>
      <c r="P62" s="58"/>
      <c r="Q62" s="58"/>
      <c r="R62" s="79" t="str">
        <f t="shared" si="0"/>
        <v>-</v>
      </c>
      <c r="S62" s="79" t="str">
        <f t="shared" si="1"/>
        <v>-</v>
      </c>
      <c r="T62" s="79" t="str">
        <f t="shared" si="2"/>
        <v>-</v>
      </c>
      <c r="U62" s="80" t="str">
        <f t="shared" si="3"/>
        <v>-</v>
      </c>
      <c r="V62" s="79" t="str">
        <f t="shared" si="4"/>
        <v>-</v>
      </c>
      <c r="W62" s="79" t="str">
        <f t="shared" si="5"/>
        <v>-</v>
      </c>
      <c r="X62" s="79" t="str">
        <f t="shared" si="6"/>
        <v>-</v>
      </c>
      <c r="Y62" s="80" t="str">
        <f t="shared" si="7"/>
        <v>-</v>
      </c>
      <c r="Z62" s="79" t="str">
        <f t="shared" si="8"/>
        <v>-</v>
      </c>
      <c r="AA62" s="79" t="str">
        <f t="shared" si="9"/>
        <v>-</v>
      </c>
      <c r="AB62" s="79" t="str">
        <f t="shared" si="10"/>
        <v>-</v>
      </c>
      <c r="AC62" s="80" t="str">
        <f t="shared" si="11"/>
        <v>-</v>
      </c>
      <c r="AD62" s="79" t="str">
        <f t="shared" si="12"/>
        <v>-</v>
      </c>
      <c r="AE62" s="79" t="str">
        <f t="shared" si="13"/>
        <v>-</v>
      </c>
      <c r="AF62" s="79" t="str">
        <f t="shared" si="14"/>
        <v>-</v>
      </c>
      <c r="AG62" s="80" t="str">
        <f t="shared" si="15"/>
        <v>-</v>
      </c>
      <c r="AH62" s="79" t="str">
        <f t="shared" si="16"/>
        <v>-</v>
      </c>
      <c r="AI62" s="79" t="str">
        <f t="shared" si="17"/>
        <v>-</v>
      </c>
      <c r="AJ62" s="79" t="str">
        <f t="shared" si="18"/>
        <v>-</v>
      </c>
      <c r="AK62" s="80" t="str">
        <f t="shared" si="19"/>
        <v>-</v>
      </c>
      <c r="AL62" s="79" t="str">
        <f t="shared" si="20"/>
        <v>-</v>
      </c>
      <c r="AM62" s="79" t="str">
        <f t="shared" si="21"/>
        <v>-</v>
      </c>
      <c r="AN62" s="79" t="str">
        <f t="shared" si="22"/>
        <v>-</v>
      </c>
      <c r="AO62" s="80" t="str">
        <f t="shared" si="23"/>
        <v>-</v>
      </c>
      <c r="AP62" s="62">
        <f>_Mappings!C60</f>
        <v>0</v>
      </c>
      <c r="AQ62" s="62" t="str">
        <f t="shared" si="24"/>
        <v>-</v>
      </c>
      <c r="AR62" s="62" t="str">
        <f t="shared" si="25"/>
        <v>-</v>
      </c>
      <c r="AS62" s="62" t="str">
        <f t="shared" si="26"/>
        <v>-</v>
      </c>
      <c r="AT62" s="62" t="str">
        <f t="shared" si="27"/>
        <v>-</v>
      </c>
      <c r="AU62" s="62" t="str">
        <f t="shared" si="28"/>
        <v>-</v>
      </c>
    </row>
    <row r="63" spans="1:47" ht="15.75" thickBot="1">
      <c r="A63" s="14"/>
      <c r="B63" s="29"/>
      <c r="C63" s="29"/>
      <c r="D63" s="29"/>
      <c r="E63" s="27"/>
      <c r="F63" s="23"/>
      <c r="G63" s="22"/>
      <c r="H63" s="28"/>
      <c r="I63" s="28"/>
      <c r="J63" s="28"/>
      <c r="K63" s="28"/>
      <c r="L63" s="58"/>
      <c r="M63" s="58"/>
      <c r="N63" s="58"/>
      <c r="O63" s="58"/>
      <c r="P63" s="58"/>
      <c r="Q63" s="58"/>
      <c r="R63" s="79" t="str">
        <f t="shared" si="0"/>
        <v>-</v>
      </c>
      <c r="S63" s="79" t="str">
        <f t="shared" si="1"/>
        <v>-</v>
      </c>
      <c r="T63" s="79" t="str">
        <f t="shared" si="2"/>
        <v>-</v>
      </c>
      <c r="U63" s="80" t="str">
        <f t="shared" si="3"/>
        <v>-</v>
      </c>
      <c r="V63" s="79" t="str">
        <f t="shared" si="4"/>
        <v>-</v>
      </c>
      <c r="W63" s="79" t="str">
        <f t="shared" si="5"/>
        <v>-</v>
      </c>
      <c r="X63" s="79" t="str">
        <f t="shared" si="6"/>
        <v>-</v>
      </c>
      <c r="Y63" s="80" t="str">
        <f t="shared" si="7"/>
        <v>-</v>
      </c>
      <c r="Z63" s="79" t="str">
        <f t="shared" si="8"/>
        <v>-</v>
      </c>
      <c r="AA63" s="79" t="str">
        <f t="shared" si="9"/>
        <v>-</v>
      </c>
      <c r="AB63" s="79" t="str">
        <f t="shared" si="10"/>
        <v>-</v>
      </c>
      <c r="AC63" s="80" t="str">
        <f t="shared" si="11"/>
        <v>-</v>
      </c>
      <c r="AD63" s="79" t="str">
        <f t="shared" si="12"/>
        <v>-</v>
      </c>
      <c r="AE63" s="79" t="str">
        <f t="shared" si="13"/>
        <v>-</v>
      </c>
      <c r="AF63" s="79" t="str">
        <f t="shared" si="14"/>
        <v>-</v>
      </c>
      <c r="AG63" s="80" t="str">
        <f t="shared" si="15"/>
        <v>-</v>
      </c>
      <c r="AH63" s="79" t="str">
        <f t="shared" si="16"/>
        <v>-</v>
      </c>
      <c r="AI63" s="79" t="str">
        <f t="shared" si="17"/>
        <v>-</v>
      </c>
      <c r="AJ63" s="79" t="str">
        <f t="shared" si="18"/>
        <v>-</v>
      </c>
      <c r="AK63" s="80" t="str">
        <f t="shared" si="19"/>
        <v>-</v>
      </c>
      <c r="AL63" s="79" t="str">
        <f t="shared" si="20"/>
        <v>-</v>
      </c>
      <c r="AM63" s="79" t="str">
        <f t="shared" si="21"/>
        <v>-</v>
      </c>
      <c r="AN63" s="79" t="str">
        <f t="shared" si="22"/>
        <v>-</v>
      </c>
      <c r="AO63" s="80" t="str">
        <f t="shared" si="23"/>
        <v>-</v>
      </c>
      <c r="AP63" s="62">
        <f>_Mappings!C61</f>
        <v>0</v>
      </c>
      <c r="AQ63" s="62" t="str">
        <f t="shared" si="24"/>
        <v>-</v>
      </c>
      <c r="AR63" s="62" t="str">
        <f t="shared" si="25"/>
        <v>-</v>
      </c>
      <c r="AS63" s="62" t="str">
        <f t="shared" si="26"/>
        <v>-</v>
      </c>
      <c r="AT63" s="62" t="str">
        <f t="shared" si="27"/>
        <v>-</v>
      </c>
      <c r="AU63" s="62" t="str">
        <f t="shared" si="28"/>
        <v>-</v>
      </c>
    </row>
    <row r="64" spans="1:47" ht="15.75" thickBot="1">
      <c r="A64" s="14"/>
      <c r="B64" s="27"/>
      <c r="C64" s="27"/>
      <c r="D64" s="27"/>
      <c r="E64" s="27"/>
      <c r="F64" s="23"/>
      <c r="G64" s="22"/>
      <c r="H64" s="28"/>
      <c r="I64" s="28"/>
      <c r="J64" s="28"/>
      <c r="K64" s="28"/>
      <c r="L64" s="58"/>
      <c r="M64" s="58"/>
      <c r="N64" s="58"/>
      <c r="O64" s="58"/>
      <c r="P64" s="58"/>
      <c r="Q64" s="58"/>
      <c r="R64" s="79" t="str">
        <f t="shared" si="0"/>
        <v>-</v>
      </c>
      <c r="S64" s="79" t="str">
        <f t="shared" si="1"/>
        <v>-</v>
      </c>
      <c r="T64" s="79" t="str">
        <f t="shared" si="2"/>
        <v>-</v>
      </c>
      <c r="U64" s="80" t="str">
        <f t="shared" si="3"/>
        <v>-</v>
      </c>
      <c r="V64" s="79" t="str">
        <f t="shared" si="4"/>
        <v>-</v>
      </c>
      <c r="W64" s="79" t="str">
        <f t="shared" si="5"/>
        <v>-</v>
      </c>
      <c r="X64" s="79" t="str">
        <f t="shared" si="6"/>
        <v>-</v>
      </c>
      <c r="Y64" s="80" t="str">
        <f t="shared" si="7"/>
        <v>-</v>
      </c>
      <c r="Z64" s="79" t="str">
        <f t="shared" si="8"/>
        <v>-</v>
      </c>
      <c r="AA64" s="79" t="str">
        <f t="shared" si="9"/>
        <v>-</v>
      </c>
      <c r="AB64" s="79" t="str">
        <f t="shared" si="10"/>
        <v>-</v>
      </c>
      <c r="AC64" s="80" t="str">
        <f t="shared" si="11"/>
        <v>-</v>
      </c>
      <c r="AD64" s="79" t="str">
        <f t="shared" si="12"/>
        <v>-</v>
      </c>
      <c r="AE64" s="79" t="str">
        <f t="shared" si="13"/>
        <v>-</v>
      </c>
      <c r="AF64" s="79" t="str">
        <f t="shared" si="14"/>
        <v>-</v>
      </c>
      <c r="AG64" s="80" t="str">
        <f t="shared" si="15"/>
        <v>-</v>
      </c>
      <c r="AH64" s="79" t="str">
        <f t="shared" si="16"/>
        <v>-</v>
      </c>
      <c r="AI64" s="79" t="str">
        <f t="shared" si="17"/>
        <v>-</v>
      </c>
      <c r="AJ64" s="79" t="str">
        <f t="shared" si="18"/>
        <v>-</v>
      </c>
      <c r="AK64" s="80" t="str">
        <f t="shared" si="19"/>
        <v>-</v>
      </c>
      <c r="AL64" s="79" t="str">
        <f t="shared" si="20"/>
        <v>-</v>
      </c>
      <c r="AM64" s="79" t="str">
        <f t="shared" si="21"/>
        <v>-</v>
      </c>
      <c r="AN64" s="79" t="str">
        <f t="shared" si="22"/>
        <v>-</v>
      </c>
      <c r="AO64" s="80" t="str">
        <f t="shared" si="23"/>
        <v>-</v>
      </c>
      <c r="AP64" s="62">
        <f>_Mappings!C62</f>
        <v>0</v>
      </c>
      <c r="AQ64" s="62" t="str">
        <f t="shared" si="24"/>
        <v>-</v>
      </c>
      <c r="AR64" s="62" t="str">
        <f t="shared" si="25"/>
        <v>-</v>
      </c>
      <c r="AS64" s="62" t="str">
        <f t="shared" si="26"/>
        <v>-</v>
      </c>
      <c r="AT64" s="62" t="str">
        <f t="shared" si="27"/>
        <v>-</v>
      </c>
      <c r="AU64" s="62" t="str">
        <f t="shared" si="28"/>
        <v>-</v>
      </c>
    </row>
    <row r="65" spans="1:47" ht="15.75" thickBot="1">
      <c r="A65" s="14"/>
      <c r="B65" s="66"/>
      <c r="C65" s="66"/>
      <c r="D65" s="66"/>
      <c r="E65" s="27"/>
      <c r="F65" s="23"/>
      <c r="G65" s="22"/>
      <c r="H65" s="28"/>
      <c r="I65" s="28"/>
      <c r="J65" s="28"/>
      <c r="K65" s="28"/>
      <c r="L65" s="58"/>
      <c r="M65" s="58"/>
      <c r="N65" s="58"/>
      <c r="O65" s="58"/>
      <c r="P65" s="58"/>
      <c r="Q65" s="58"/>
      <c r="R65" s="79" t="str">
        <f t="shared" si="0"/>
        <v>-</v>
      </c>
      <c r="S65" s="79" t="str">
        <f t="shared" si="1"/>
        <v>-</v>
      </c>
      <c r="T65" s="79" t="str">
        <f t="shared" si="2"/>
        <v>-</v>
      </c>
      <c r="U65" s="80" t="str">
        <f t="shared" si="3"/>
        <v>-</v>
      </c>
      <c r="V65" s="79" t="str">
        <f t="shared" si="4"/>
        <v>-</v>
      </c>
      <c r="W65" s="79" t="str">
        <f t="shared" si="5"/>
        <v>-</v>
      </c>
      <c r="X65" s="79" t="str">
        <f t="shared" si="6"/>
        <v>-</v>
      </c>
      <c r="Y65" s="80" t="str">
        <f t="shared" si="7"/>
        <v>-</v>
      </c>
      <c r="Z65" s="79" t="str">
        <f t="shared" si="8"/>
        <v>-</v>
      </c>
      <c r="AA65" s="79" t="str">
        <f t="shared" si="9"/>
        <v>-</v>
      </c>
      <c r="AB65" s="79" t="str">
        <f t="shared" si="10"/>
        <v>-</v>
      </c>
      <c r="AC65" s="80" t="str">
        <f t="shared" si="11"/>
        <v>-</v>
      </c>
      <c r="AD65" s="79" t="str">
        <f t="shared" si="12"/>
        <v>-</v>
      </c>
      <c r="AE65" s="79" t="str">
        <f t="shared" si="13"/>
        <v>-</v>
      </c>
      <c r="AF65" s="79" t="str">
        <f t="shared" si="14"/>
        <v>-</v>
      </c>
      <c r="AG65" s="80" t="str">
        <f t="shared" si="15"/>
        <v>-</v>
      </c>
      <c r="AH65" s="79" t="str">
        <f t="shared" si="16"/>
        <v>-</v>
      </c>
      <c r="AI65" s="79" t="str">
        <f t="shared" si="17"/>
        <v>-</v>
      </c>
      <c r="AJ65" s="79" t="str">
        <f t="shared" si="18"/>
        <v>-</v>
      </c>
      <c r="AK65" s="80" t="str">
        <f t="shared" si="19"/>
        <v>-</v>
      </c>
      <c r="AL65" s="79" t="str">
        <f t="shared" si="20"/>
        <v>-</v>
      </c>
      <c r="AM65" s="79" t="str">
        <f t="shared" si="21"/>
        <v>-</v>
      </c>
      <c r="AN65" s="79" t="str">
        <f t="shared" si="22"/>
        <v>-</v>
      </c>
      <c r="AO65" s="80" t="str">
        <f t="shared" si="23"/>
        <v>-</v>
      </c>
      <c r="AP65" s="62">
        <f>_Mappings!C63</f>
        <v>0</v>
      </c>
      <c r="AQ65" s="62" t="str">
        <f t="shared" si="24"/>
        <v>-</v>
      </c>
      <c r="AR65" s="62" t="str">
        <f t="shared" si="25"/>
        <v>-</v>
      </c>
      <c r="AS65" s="62" t="str">
        <f t="shared" si="26"/>
        <v>-</v>
      </c>
      <c r="AT65" s="62" t="str">
        <f t="shared" si="27"/>
        <v>-</v>
      </c>
      <c r="AU65" s="62" t="str">
        <f t="shared" si="28"/>
        <v>-</v>
      </c>
    </row>
    <row r="66" spans="1:47" ht="15.75" thickBot="1">
      <c r="A66" s="14"/>
      <c r="B66" s="29"/>
      <c r="C66" s="29"/>
      <c r="D66" s="29"/>
      <c r="E66" s="27"/>
      <c r="F66" s="23"/>
      <c r="G66" s="22"/>
      <c r="H66" s="28"/>
      <c r="I66" s="28"/>
      <c r="J66" s="28"/>
      <c r="K66" s="28"/>
      <c r="L66" s="58"/>
      <c r="M66" s="58"/>
      <c r="N66" s="58"/>
      <c r="O66" s="58"/>
      <c r="P66" s="58"/>
      <c r="Q66" s="58"/>
      <c r="R66" s="79" t="str">
        <f t="shared" si="0"/>
        <v>-</v>
      </c>
      <c r="S66" s="79" t="str">
        <f t="shared" si="1"/>
        <v>-</v>
      </c>
      <c r="T66" s="79" t="str">
        <f t="shared" si="2"/>
        <v>-</v>
      </c>
      <c r="U66" s="80" t="str">
        <f t="shared" si="3"/>
        <v>-</v>
      </c>
      <c r="V66" s="79" t="str">
        <f t="shared" si="4"/>
        <v>-</v>
      </c>
      <c r="W66" s="79" t="str">
        <f t="shared" si="5"/>
        <v>-</v>
      </c>
      <c r="X66" s="79" t="str">
        <f t="shared" si="6"/>
        <v>-</v>
      </c>
      <c r="Y66" s="80" t="str">
        <f t="shared" si="7"/>
        <v>-</v>
      </c>
      <c r="Z66" s="79" t="str">
        <f t="shared" si="8"/>
        <v>-</v>
      </c>
      <c r="AA66" s="79" t="str">
        <f t="shared" si="9"/>
        <v>-</v>
      </c>
      <c r="AB66" s="79" t="str">
        <f t="shared" si="10"/>
        <v>-</v>
      </c>
      <c r="AC66" s="80" t="str">
        <f t="shared" si="11"/>
        <v>-</v>
      </c>
      <c r="AD66" s="79" t="str">
        <f t="shared" si="12"/>
        <v>-</v>
      </c>
      <c r="AE66" s="79" t="str">
        <f t="shared" si="13"/>
        <v>-</v>
      </c>
      <c r="AF66" s="79" t="str">
        <f t="shared" si="14"/>
        <v>-</v>
      </c>
      <c r="AG66" s="80" t="str">
        <f t="shared" si="15"/>
        <v>-</v>
      </c>
      <c r="AH66" s="79" t="str">
        <f t="shared" si="16"/>
        <v>-</v>
      </c>
      <c r="AI66" s="79" t="str">
        <f t="shared" si="17"/>
        <v>-</v>
      </c>
      <c r="AJ66" s="79" t="str">
        <f t="shared" si="18"/>
        <v>-</v>
      </c>
      <c r="AK66" s="80" t="str">
        <f t="shared" si="19"/>
        <v>-</v>
      </c>
      <c r="AL66" s="79" t="str">
        <f t="shared" si="20"/>
        <v>-</v>
      </c>
      <c r="AM66" s="79" t="str">
        <f t="shared" si="21"/>
        <v>-</v>
      </c>
      <c r="AN66" s="79" t="str">
        <f t="shared" si="22"/>
        <v>-</v>
      </c>
      <c r="AO66" s="80" t="str">
        <f t="shared" si="23"/>
        <v>-</v>
      </c>
      <c r="AP66" s="62">
        <f>_Mappings!C64</f>
        <v>0</v>
      </c>
      <c r="AQ66" s="62" t="str">
        <f t="shared" si="24"/>
        <v>-</v>
      </c>
      <c r="AR66" s="62" t="str">
        <f t="shared" si="25"/>
        <v>-</v>
      </c>
      <c r="AS66" s="62" t="str">
        <f t="shared" si="26"/>
        <v>-</v>
      </c>
      <c r="AT66" s="62" t="str">
        <f t="shared" si="27"/>
        <v>-</v>
      </c>
      <c r="AU66" s="62" t="str">
        <f t="shared" si="28"/>
        <v>-</v>
      </c>
    </row>
    <row r="67" spans="1:47" ht="15.75" thickBot="1">
      <c r="A67" s="14"/>
      <c r="B67" s="29"/>
      <c r="C67" s="29"/>
      <c r="D67" s="29"/>
      <c r="E67" s="27"/>
      <c r="F67" s="23"/>
      <c r="G67" s="22"/>
      <c r="H67" s="28"/>
      <c r="I67" s="28"/>
      <c r="J67" s="28"/>
      <c r="K67" s="28"/>
      <c r="L67" s="58"/>
      <c r="M67" s="58"/>
      <c r="N67" s="58"/>
      <c r="O67" s="58"/>
      <c r="P67" s="58"/>
      <c r="Q67" s="58"/>
      <c r="R67" s="79" t="str">
        <f t="shared" si="0"/>
        <v>-</v>
      </c>
      <c r="S67" s="79" t="str">
        <f t="shared" si="1"/>
        <v>-</v>
      </c>
      <c r="T67" s="79" t="str">
        <f t="shared" si="2"/>
        <v>-</v>
      </c>
      <c r="U67" s="80" t="str">
        <f t="shared" si="3"/>
        <v>-</v>
      </c>
      <c r="V67" s="79" t="str">
        <f t="shared" si="4"/>
        <v>-</v>
      </c>
      <c r="W67" s="79" t="str">
        <f t="shared" si="5"/>
        <v>-</v>
      </c>
      <c r="X67" s="79" t="str">
        <f t="shared" si="6"/>
        <v>-</v>
      </c>
      <c r="Y67" s="80" t="str">
        <f t="shared" si="7"/>
        <v>-</v>
      </c>
      <c r="Z67" s="79" t="str">
        <f t="shared" si="8"/>
        <v>-</v>
      </c>
      <c r="AA67" s="79" t="str">
        <f t="shared" si="9"/>
        <v>-</v>
      </c>
      <c r="AB67" s="79" t="str">
        <f t="shared" si="10"/>
        <v>-</v>
      </c>
      <c r="AC67" s="80" t="str">
        <f t="shared" si="11"/>
        <v>-</v>
      </c>
      <c r="AD67" s="79" t="str">
        <f t="shared" si="12"/>
        <v>-</v>
      </c>
      <c r="AE67" s="79" t="str">
        <f t="shared" si="13"/>
        <v>-</v>
      </c>
      <c r="AF67" s="79" t="str">
        <f t="shared" si="14"/>
        <v>-</v>
      </c>
      <c r="AG67" s="80" t="str">
        <f t="shared" si="15"/>
        <v>-</v>
      </c>
      <c r="AH67" s="79" t="str">
        <f t="shared" si="16"/>
        <v>-</v>
      </c>
      <c r="AI67" s="79" t="str">
        <f t="shared" si="17"/>
        <v>-</v>
      </c>
      <c r="AJ67" s="79" t="str">
        <f t="shared" si="18"/>
        <v>-</v>
      </c>
      <c r="AK67" s="80" t="str">
        <f t="shared" si="19"/>
        <v>-</v>
      </c>
      <c r="AL67" s="79" t="str">
        <f t="shared" si="20"/>
        <v>-</v>
      </c>
      <c r="AM67" s="79" t="str">
        <f t="shared" si="21"/>
        <v>-</v>
      </c>
      <c r="AN67" s="79" t="str">
        <f t="shared" si="22"/>
        <v>-</v>
      </c>
      <c r="AO67" s="80" t="str">
        <f t="shared" si="23"/>
        <v>-</v>
      </c>
      <c r="AP67" s="62">
        <f>_Mappings!C65</f>
        <v>0</v>
      </c>
      <c r="AQ67" s="62" t="str">
        <f t="shared" si="24"/>
        <v>-</v>
      </c>
      <c r="AR67" s="62" t="str">
        <f t="shared" si="25"/>
        <v>-</v>
      </c>
      <c r="AS67" s="62" t="str">
        <f t="shared" si="26"/>
        <v>-</v>
      </c>
      <c r="AT67" s="62" t="str">
        <f t="shared" si="27"/>
        <v>-</v>
      </c>
      <c r="AU67" s="62" t="str">
        <f t="shared" si="28"/>
        <v>-</v>
      </c>
    </row>
    <row r="68" spans="1:47" ht="15.75" thickBot="1">
      <c r="A68" s="14"/>
      <c r="B68" s="29"/>
      <c r="C68" s="29"/>
      <c r="D68" s="29"/>
      <c r="E68" s="27"/>
      <c r="F68" s="23"/>
      <c r="G68" s="22"/>
      <c r="H68" s="28"/>
      <c r="I68" s="28"/>
      <c r="J68" s="28"/>
      <c r="K68" s="28"/>
      <c r="L68" s="58"/>
      <c r="M68" s="58"/>
      <c r="N68" s="58"/>
      <c r="O68" s="58"/>
      <c r="P68" s="58"/>
      <c r="Q68" s="58"/>
      <c r="R68" s="79" t="str">
        <f t="shared" si="0"/>
        <v>-</v>
      </c>
      <c r="S68" s="79" t="str">
        <f t="shared" si="1"/>
        <v>-</v>
      </c>
      <c r="T68" s="79" t="str">
        <f t="shared" si="2"/>
        <v>-</v>
      </c>
      <c r="U68" s="80" t="str">
        <f t="shared" si="3"/>
        <v>-</v>
      </c>
      <c r="V68" s="79" t="str">
        <f t="shared" si="4"/>
        <v>-</v>
      </c>
      <c r="W68" s="79" t="str">
        <f t="shared" si="5"/>
        <v>-</v>
      </c>
      <c r="X68" s="79" t="str">
        <f t="shared" si="6"/>
        <v>-</v>
      </c>
      <c r="Y68" s="80" t="str">
        <f t="shared" si="7"/>
        <v>-</v>
      </c>
      <c r="Z68" s="79" t="str">
        <f t="shared" si="8"/>
        <v>-</v>
      </c>
      <c r="AA68" s="79" t="str">
        <f t="shared" si="9"/>
        <v>-</v>
      </c>
      <c r="AB68" s="79" t="str">
        <f t="shared" si="10"/>
        <v>-</v>
      </c>
      <c r="AC68" s="80" t="str">
        <f t="shared" si="11"/>
        <v>-</v>
      </c>
      <c r="AD68" s="79" t="str">
        <f t="shared" si="12"/>
        <v>-</v>
      </c>
      <c r="AE68" s="79" t="str">
        <f t="shared" si="13"/>
        <v>-</v>
      </c>
      <c r="AF68" s="79" t="str">
        <f t="shared" si="14"/>
        <v>-</v>
      </c>
      <c r="AG68" s="80" t="str">
        <f t="shared" si="15"/>
        <v>-</v>
      </c>
      <c r="AH68" s="79" t="str">
        <f t="shared" si="16"/>
        <v>-</v>
      </c>
      <c r="AI68" s="79" t="str">
        <f t="shared" si="17"/>
        <v>-</v>
      </c>
      <c r="AJ68" s="79" t="str">
        <f t="shared" si="18"/>
        <v>-</v>
      </c>
      <c r="AK68" s="80" t="str">
        <f t="shared" si="19"/>
        <v>-</v>
      </c>
      <c r="AL68" s="79" t="str">
        <f t="shared" si="20"/>
        <v>-</v>
      </c>
      <c r="AM68" s="79" t="str">
        <f t="shared" si="21"/>
        <v>-</v>
      </c>
      <c r="AN68" s="79" t="str">
        <f t="shared" si="22"/>
        <v>-</v>
      </c>
      <c r="AO68" s="80" t="str">
        <f t="shared" si="23"/>
        <v>-</v>
      </c>
      <c r="AP68" s="62">
        <f>_Mappings!C66</f>
        <v>0</v>
      </c>
      <c r="AQ68" s="62" t="str">
        <f t="shared" si="24"/>
        <v>-</v>
      </c>
      <c r="AR68" s="62" t="str">
        <f t="shared" si="25"/>
        <v>-</v>
      </c>
      <c r="AS68" s="62" t="str">
        <f t="shared" si="26"/>
        <v>-</v>
      </c>
      <c r="AT68" s="62" t="str">
        <f t="shared" si="27"/>
        <v>-</v>
      </c>
      <c r="AU68" s="62" t="str">
        <f t="shared" si="28"/>
        <v>-</v>
      </c>
    </row>
    <row r="69" spans="1:47" ht="15.75" thickBot="1">
      <c r="A69" s="14"/>
      <c r="B69" s="29"/>
      <c r="C69" s="29"/>
      <c r="D69" s="29"/>
      <c r="E69" s="27"/>
      <c r="F69" s="23"/>
      <c r="G69" s="22"/>
      <c r="H69" s="28"/>
      <c r="I69" s="28"/>
      <c r="J69" s="28"/>
      <c r="K69" s="28"/>
      <c r="L69" s="58"/>
      <c r="M69" s="58"/>
      <c r="N69" s="58"/>
      <c r="O69" s="58"/>
      <c r="P69" s="58"/>
      <c r="Q69" s="58"/>
      <c r="R69" s="79" t="str">
        <f t="shared" si="0"/>
        <v>-</v>
      </c>
      <c r="S69" s="79" t="str">
        <f t="shared" si="1"/>
        <v>-</v>
      </c>
      <c r="T69" s="79" t="str">
        <f t="shared" si="2"/>
        <v>-</v>
      </c>
      <c r="U69" s="80" t="str">
        <f t="shared" si="3"/>
        <v>-</v>
      </c>
      <c r="V69" s="79" t="str">
        <f t="shared" si="4"/>
        <v>-</v>
      </c>
      <c r="W69" s="79" t="str">
        <f t="shared" si="5"/>
        <v>-</v>
      </c>
      <c r="X69" s="79" t="str">
        <f t="shared" si="6"/>
        <v>-</v>
      </c>
      <c r="Y69" s="80" t="str">
        <f t="shared" si="7"/>
        <v>-</v>
      </c>
      <c r="Z69" s="79" t="str">
        <f t="shared" si="8"/>
        <v>-</v>
      </c>
      <c r="AA69" s="79" t="str">
        <f t="shared" si="9"/>
        <v>-</v>
      </c>
      <c r="AB69" s="79" t="str">
        <f t="shared" si="10"/>
        <v>-</v>
      </c>
      <c r="AC69" s="80" t="str">
        <f t="shared" si="11"/>
        <v>-</v>
      </c>
      <c r="AD69" s="79" t="str">
        <f t="shared" si="12"/>
        <v>-</v>
      </c>
      <c r="AE69" s="79" t="str">
        <f t="shared" si="13"/>
        <v>-</v>
      </c>
      <c r="AF69" s="79" t="str">
        <f t="shared" si="14"/>
        <v>-</v>
      </c>
      <c r="AG69" s="80" t="str">
        <f t="shared" si="15"/>
        <v>-</v>
      </c>
      <c r="AH69" s="79" t="str">
        <f t="shared" si="16"/>
        <v>-</v>
      </c>
      <c r="AI69" s="79" t="str">
        <f t="shared" si="17"/>
        <v>-</v>
      </c>
      <c r="AJ69" s="79" t="str">
        <f t="shared" si="18"/>
        <v>-</v>
      </c>
      <c r="AK69" s="80" t="str">
        <f t="shared" si="19"/>
        <v>-</v>
      </c>
      <c r="AL69" s="79" t="str">
        <f t="shared" si="20"/>
        <v>-</v>
      </c>
      <c r="AM69" s="79" t="str">
        <f t="shared" si="21"/>
        <v>-</v>
      </c>
      <c r="AN69" s="79" t="str">
        <f t="shared" si="22"/>
        <v>-</v>
      </c>
      <c r="AO69" s="80" t="str">
        <f t="shared" si="23"/>
        <v>-</v>
      </c>
      <c r="AP69" s="62">
        <f>_Mappings!C67</f>
        <v>0</v>
      </c>
      <c r="AQ69" s="62" t="str">
        <f t="shared" si="24"/>
        <v>-</v>
      </c>
      <c r="AR69" s="62" t="str">
        <f t="shared" si="25"/>
        <v>-</v>
      </c>
      <c r="AS69" s="62" t="str">
        <f t="shared" si="26"/>
        <v>-</v>
      </c>
      <c r="AT69" s="62" t="str">
        <f t="shared" si="27"/>
        <v>-</v>
      </c>
      <c r="AU69" s="62" t="str">
        <f t="shared" si="28"/>
        <v>-</v>
      </c>
    </row>
    <row r="70" spans="1:47" ht="15.75" thickBot="1">
      <c r="A70" s="14"/>
      <c r="B70" s="5"/>
      <c r="C70" s="5"/>
      <c r="D70" s="5"/>
      <c r="E70" s="5"/>
      <c r="F70" s="23"/>
      <c r="G70" s="22"/>
      <c r="H70" s="5"/>
      <c r="I70" s="5"/>
      <c r="J70" s="5"/>
      <c r="K70" s="5"/>
      <c r="L70" s="5"/>
      <c r="M70" s="5"/>
      <c r="N70" s="5"/>
      <c r="O70" s="5"/>
      <c r="P70" s="5"/>
      <c r="Q70" s="5"/>
      <c r="R70" s="79" t="str">
        <f t="shared" si="0"/>
        <v>-</v>
      </c>
      <c r="S70" s="79" t="str">
        <f t="shared" si="1"/>
        <v>-</v>
      </c>
      <c r="T70" s="79" t="str">
        <f t="shared" si="2"/>
        <v>-</v>
      </c>
      <c r="U70" s="80" t="str">
        <f t="shared" si="3"/>
        <v>-</v>
      </c>
      <c r="V70" s="79" t="str">
        <f t="shared" si="4"/>
        <v>-</v>
      </c>
      <c r="W70" s="79" t="str">
        <f t="shared" si="5"/>
        <v>-</v>
      </c>
      <c r="X70" s="79" t="str">
        <f t="shared" si="6"/>
        <v>-</v>
      </c>
      <c r="Y70" s="80" t="str">
        <f t="shared" si="7"/>
        <v>-</v>
      </c>
      <c r="Z70" s="79" t="str">
        <f t="shared" si="8"/>
        <v>-</v>
      </c>
      <c r="AA70" s="79" t="str">
        <f t="shared" si="9"/>
        <v>-</v>
      </c>
      <c r="AB70" s="79" t="str">
        <f t="shared" si="10"/>
        <v>-</v>
      </c>
      <c r="AC70" s="80" t="str">
        <f t="shared" si="11"/>
        <v>-</v>
      </c>
      <c r="AD70" s="79" t="str">
        <f t="shared" si="12"/>
        <v>-</v>
      </c>
      <c r="AE70" s="79" t="str">
        <f t="shared" si="13"/>
        <v>-</v>
      </c>
      <c r="AF70" s="79" t="str">
        <f t="shared" si="14"/>
        <v>-</v>
      </c>
      <c r="AG70" s="80" t="str">
        <f t="shared" si="15"/>
        <v>-</v>
      </c>
      <c r="AH70" s="79" t="str">
        <f t="shared" si="16"/>
        <v>-</v>
      </c>
      <c r="AI70" s="79" t="str">
        <f t="shared" si="17"/>
        <v>-</v>
      </c>
      <c r="AJ70" s="79" t="str">
        <f t="shared" si="18"/>
        <v>-</v>
      </c>
      <c r="AK70" s="80" t="str">
        <f t="shared" si="19"/>
        <v>-</v>
      </c>
      <c r="AL70" s="79" t="str">
        <f t="shared" si="20"/>
        <v>-</v>
      </c>
      <c r="AM70" s="79" t="str">
        <f t="shared" si="21"/>
        <v>-</v>
      </c>
      <c r="AN70" s="79" t="str">
        <f t="shared" si="22"/>
        <v>-</v>
      </c>
      <c r="AO70" s="80" t="str">
        <f t="shared" si="23"/>
        <v>-</v>
      </c>
      <c r="AP70" s="62">
        <f>_Mappings!C68</f>
        <v>0</v>
      </c>
      <c r="AQ70" s="62" t="str">
        <f t="shared" si="24"/>
        <v>-</v>
      </c>
      <c r="AR70" s="62" t="str">
        <f t="shared" si="25"/>
        <v>-</v>
      </c>
      <c r="AS70" s="62" t="str">
        <f t="shared" si="26"/>
        <v>-</v>
      </c>
      <c r="AT70" s="62" t="str">
        <f t="shared" si="27"/>
        <v>-</v>
      </c>
      <c r="AU70" s="62" t="str">
        <f t="shared" si="28"/>
        <v>-</v>
      </c>
    </row>
    <row r="71" spans="1:47" ht="15.75" thickBot="1">
      <c r="A71" s="14"/>
      <c r="B71" s="12"/>
      <c r="C71" s="12"/>
      <c r="D71" s="12"/>
      <c r="E71" s="12"/>
      <c r="F71" s="23"/>
      <c r="G71" s="22"/>
      <c r="H71" s="12"/>
      <c r="I71" s="12"/>
      <c r="J71" s="12"/>
      <c r="K71" s="12"/>
      <c r="L71" s="57"/>
      <c r="M71" s="57"/>
      <c r="N71" s="57"/>
      <c r="O71" s="57"/>
      <c r="P71" s="57"/>
      <c r="Q71" s="57"/>
      <c r="R71" s="79" t="str">
        <f t="shared" si="0"/>
        <v>-</v>
      </c>
      <c r="S71" s="79" t="str">
        <f t="shared" si="1"/>
        <v>-</v>
      </c>
      <c r="T71" s="79" t="str">
        <f t="shared" si="2"/>
        <v>-</v>
      </c>
      <c r="U71" s="80" t="str">
        <f t="shared" si="3"/>
        <v>-</v>
      </c>
      <c r="V71" s="79" t="str">
        <f t="shared" si="4"/>
        <v>-</v>
      </c>
      <c r="W71" s="79" t="str">
        <f t="shared" si="5"/>
        <v>-</v>
      </c>
      <c r="X71" s="79" t="str">
        <f t="shared" si="6"/>
        <v>-</v>
      </c>
      <c r="Y71" s="80" t="str">
        <f t="shared" si="7"/>
        <v>-</v>
      </c>
      <c r="Z71" s="79" t="str">
        <f t="shared" si="8"/>
        <v>-</v>
      </c>
      <c r="AA71" s="79" t="str">
        <f t="shared" si="9"/>
        <v>-</v>
      </c>
      <c r="AB71" s="79" t="str">
        <f t="shared" si="10"/>
        <v>-</v>
      </c>
      <c r="AC71" s="80" t="str">
        <f t="shared" si="11"/>
        <v>-</v>
      </c>
      <c r="AD71" s="79" t="str">
        <f t="shared" si="12"/>
        <v>-</v>
      </c>
      <c r="AE71" s="79" t="str">
        <f t="shared" si="13"/>
        <v>-</v>
      </c>
      <c r="AF71" s="79" t="str">
        <f t="shared" si="14"/>
        <v>-</v>
      </c>
      <c r="AG71" s="80" t="str">
        <f t="shared" si="15"/>
        <v>-</v>
      </c>
      <c r="AH71" s="79" t="str">
        <f t="shared" si="16"/>
        <v>-</v>
      </c>
      <c r="AI71" s="79" t="str">
        <f t="shared" si="17"/>
        <v>-</v>
      </c>
      <c r="AJ71" s="79" t="str">
        <f t="shared" si="18"/>
        <v>-</v>
      </c>
      <c r="AK71" s="80" t="str">
        <f t="shared" si="19"/>
        <v>-</v>
      </c>
      <c r="AL71" s="79" t="str">
        <f t="shared" si="20"/>
        <v>-</v>
      </c>
      <c r="AM71" s="79" t="str">
        <f t="shared" si="21"/>
        <v>-</v>
      </c>
      <c r="AN71" s="79" t="str">
        <f t="shared" si="22"/>
        <v>-</v>
      </c>
      <c r="AO71" s="80" t="str">
        <f t="shared" si="23"/>
        <v>-</v>
      </c>
      <c r="AP71" s="62">
        <f>_Mappings!C69</f>
        <v>0</v>
      </c>
      <c r="AQ71" s="62" t="str">
        <f t="shared" si="24"/>
        <v>-</v>
      </c>
      <c r="AR71" s="62" t="str">
        <f t="shared" si="25"/>
        <v>-</v>
      </c>
      <c r="AS71" s="62" t="str">
        <f t="shared" si="26"/>
        <v>-</v>
      </c>
      <c r="AT71" s="62" t="str">
        <f t="shared" si="27"/>
        <v>-</v>
      </c>
      <c r="AU71" s="62" t="str">
        <f t="shared" si="28"/>
        <v>-</v>
      </c>
    </row>
    <row r="72" spans="1:47" ht="15.75" thickBot="1">
      <c r="A72" s="14"/>
      <c r="B72" s="12"/>
      <c r="C72" s="12"/>
      <c r="D72" s="12"/>
      <c r="E72" s="12"/>
      <c r="F72" s="23"/>
      <c r="G72" s="22"/>
      <c r="H72" s="12"/>
      <c r="I72" s="12"/>
      <c r="J72" s="12"/>
      <c r="K72" s="12"/>
      <c r="L72" s="57"/>
      <c r="M72" s="57"/>
      <c r="N72" s="57"/>
      <c r="O72" s="57"/>
      <c r="P72" s="57"/>
      <c r="Q72" s="57"/>
      <c r="R72" s="79" t="str">
        <f t="shared" si="0"/>
        <v>-</v>
      </c>
      <c r="S72" s="79" t="str">
        <f t="shared" si="1"/>
        <v>-</v>
      </c>
      <c r="T72" s="79" t="str">
        <f t="shared" si="2"/>
        <v>-</v>
      </c>
      <c r="U72" s="80" t="str">
        <f t="shared" si="3"/>
        <v>-</v>
      </c>
      <c r="V72" s="79" t="str">
        <f t="shared" si="4"/>
        <v>-</v>
      </c>
      <c r="W72" s="79" t="str">
        <f t="shared" si="5"/>
        <v>-</v>
      </c>
      <c r="X72" s="79" t="str">
        <f t="shared" si="6"/>
        <v>-</v>
      </c>
      <c r="Y72" s="80" t="str">
        <f t="shared" si="7"/>
        <v>-</v>
      </c>
      <c r="Z72" s="79" t="str">
        <f t="shared" si="8"/>
        <v>-</v>
      </c>
      <c r="AA72" s="79" t="str">
        <f t="shared" si="9"/>
        <v>-</v>
      </c>
      <c r="AB72" s="79" t="str">
        <f t="shared" si="10"/>
        <v>-</v>
      </c>
      <c r="AC72" s="80" t="str">
        <f t="shared" si="11"/>
        <v>-</v>
      </c>
      <c r="AD72" s="79" t="str">
        <f t="shared" si="12"/>
        <v>-</v>
      </c>
      <c r="AE72" s="79" t="str">
        <f t="shared" si="13"/>
        <v>-</v>
      </c>
      <c r="AF72" s="79" t="str">
        <f t="shared" si="14"/>
        <v>-</v>
      </c>
      <c r="AG72" s="80" t="str">
        <f t="shared" si="15"/>
        <v>-</v>
      </c>
      <c r="AH72" s="79" t="str">
        <f t="shared" si="16"/>
        <v>-</v>
      </c>
      <c r="AI72" s="79" t="str">
        <f t="shared" si="17"/>
        <v>-</v>
      </c>
      <c r="AJ72" s="79" t="str">
        <f t="shared" si="18"/>
        <v>-</v>
      </c>
      <c r="AK72" s="80" t="str">
        <f t="shared" si="19"/>
        <v>-</v>
      </c>
      <c r="AL72" s="79" t="str">
        <f t="shared" si="20"/>
        <v>-</v>
      </c>
      <c r="AM72" s="79" t="str">
        <f t="shared" si="21"/>
        <v>-</v>
      </c>
      <c r="AN72" s="79" t="str">
        <f t="shared" si="22"/>
        <v>-</v>
      </c>
      <c r="AO72" s="80" t="str">
        <f t="shared" si="23"/>
        <v>-</v>
      </c>
      <c r="AP72" s="62">
        <f>_Mappings!C70</f>
        <v>0</v>
      </c>
      <c r="AQ72" s="62" t="str">
        <f t="shared" si="24"/>
        <v>-</v>
      </c>
      <c r="AR72" s="62" t="str">
        <f t="shared" si="25"/>
        <v>-</v>
      </c>
      <c r="AS72" s="62" t="str">
        <f t="shared" si="26"/>
        <v>-</v>
      </c>
      <c r="AT72" s="62" t="str">
        <f t="shared" si="27"/>
        <v>-</v>
      </c>
      <c r="AU72" s="62" t="str">
        <f t="shared" si="28"/>
        <v>-</v>
      </c>
    </row>
    <row r="73" spans="1:47" ht="15.75" thickBot="1">
      <c r="A73" s="14"/>
      <c r="B73" s="12"/>
      <c r="C73" s="12"/>
      <c r="D73" s="12"/>
      <c r="E73" s="12"/>
      <c r="F73" s="23"/>
      <c r="G73" s="22"/>
      <c r="H73" s="12"/>
      <c r="I73" s="12"/>
      <c r="J73" s="12"/>
      <c r="K73" s="12"/>
      <c r="L73" s="57"/>
      <c r="M73" s="57"/>
      <c r="N73" s="57"/>
      <c r="O73" s="57"/>
      <c r="P73" s="57"/>
      <c r="Q73" s="57"/>
      <c r="R73" s="79" t="str">
        <f t="shared" si="0"/>
        <v>-</v>
      </c>
      <c r="S73" s="79" t="str">
        <f t="shared" si="1"/>
        <v>-</v>
      </c>
      <c r="T73" s="79" t="str">
        <f t="shared" si="2"/>
        <v>-</v>
      </c>
      <c r="U73" s="80" t="str">
        <f t="shared" si="3"/>
        <v>-</v>
      </c>
      <c r="V73" s="79" t="str">
        <f t="shared" si="4"/>
        <v>-</v>
      </c>
      <c r="W73" s="79" t="str">
        <f t="shared" si="5"/>
        <v>-</v>
      </c>
      <c r="X73" s="79" t="str">
        <f t="shared" si="6"/>
        <v>-</v>
      </c>
      <c r="Y73" s="80" t="str">
        <f t="shared" si="7"/>
        <v>-</v>
      </c>
      <c r="Z73" s="79" t="str">
        <f t="shared" si="8"/>
        <v>-</v>
      </c>
      <c r="AA73" s="79" t="str">
        <f t="shared" si="9"/>
        <v>-</v>
      </c>
      <c r="AB73" s="79" t="str">
        <f t="shared" si="10"/>
        <v>-</v>
      </c>
      <c r="AC73" s="80" t="str">
        <f t="shared" si="11"/>
        <v>-</v>
      </c>
      <c r="AD73" s="79" t="str">
        <f t="shared" si="12"/>
        <v>-</v>
      </c>
      <c r="AE73" s="79" t="str">
        <f t="shared" si="13"/>
        <v>-</v>
      </c>
      <c r="AF73" s="79" t="str">
        <f t="shared" si="14"/>
        <v>-</v>
      </c>
      <c r="AG73" s="80" t="str">
        <f t="shared" si="15"/>
        <v>-</v>
      </c>
      <c r="AH73" s="79" t="str">
        <f t="shared" si="16"/>
        <v>-</v>
      </c>
      <c r="AI73" s="79" t="str">
        <f t="shared" si="17"/>
        <v>-</v>
      </c>
      <c r="AJ73" s="79" t="str">
        <f t="shared" si="18"/>
        <v>-</v>
      </c>
      <c r="AK73" s="80" t="str">
        <f t="shared" si="19"/>
        <v>-</v>
      </c>
      <c r="AL73" s="79" t="str">
        <f t="shared" si="20"/>
        <v>-</v>
      </c>
      <c r="AM73" s="79" t="str">
        <f t="shared" si="21"/>
        <v>-</v>
      </c>
      <c r="AN73" s="79" t="str">
        <f t="shared" si="22"/>
        <v>-</v>
      </c>
      <c r="AO73" s="80" t="str">
        <f t="shared" si="23"/>
        <v>-</v>
      </c>
      <c r="AP73" s="62">
        <f>_Mappings!C71</f>
        <v>0</v>
      </c>
      <c r="AQ73" s="62" t="str">
        <f t="shared" si="24"/>
        <v>-</v>
      </c>
      <c r="AR73" s="62" t="str">
        <f t="shared" si="25"/>
        <v>-</v>
      </c>
      <c r="AS73" s="62" t="str">
        <f t="shared" si="26"/>
        <v>-</v>
      </c>
      <c r="AT73" s="62" t="str">
        <f t="shared" si="27"/>
        <v>-</v>
      </c>
      <c r="AU73" s="62" t="str">
        <f t="shared" si="28"/>
        <v>-</v>
      </c>
    </row>
    <row r="74" spans="1:47" ht="15.75" thickBot="1">
      <c r="A74" s="14"/>
      <c r="B74" s="12"/>
      <c r="C74" s="12"/>
      <c r="D74" s="12"/>
      <c r="E74" s="12"/>
      <c r="F74" s="23"/>
      <c r="G74" s="22"/>
      <c r="H74" s="12"/>
      <c r="I74" s="12"/>
      <c r="J74" s="12"/>
      <c r="K74" s="12"/>
      <c r="L74" s="57"/>
      <c r="M74" s="57"/>
      <c r="N74" s="57"/>
      <c r="O74" s="57"/>
      <c r="P74" s="57"/>
      <c r="Q74" s="57"/>
      <c r="R74" s="79" t="str">
        <f t="shared" si="0"/>
        <v>-</v>
      </c>
      <c r="S74" s="79" t="str">
        <f t="shared" si="1"/>
        <v>-</v>
      </c>
      <c r="T74" s="79" t="str">
        <f t="shared" si="2"/>
        <v>-</v>
      </c>
      <c r="U74" s="80" t="str">
        <f t="shared" si="3"/>
        <v>-</v>
      </c>
      <c r="V74" s="79" t="str">
        <f t="shared" si="4"/>
        <v>-</v>
      </c>
      <c r="W74" s="79" t="str">
        <f t="shared" si="5"/>
        <v>-</v>
      </c>
      <c r="X74" s="79" t="str">
        <f t="shared" si="6"/>
        <v>-</v>
      </c>
      <c r="Y74" s="80" t="str">
        <f t="shared" si="7"/>
        <v>-</v>
      </c>
      <c r="Z74" s="79" t="str">
        <f t="shared" si="8"/>
        <v>-</v>
      </c>
      <c r="AA74" s="79" t="str">
        <f t="shared" si="9"/>
        <v>-</v>
      </c>
      <c r="AB74" s="79" t="str">
        <f t="shared" si="10"/>
        <v>-</v>
      </c>
      <c r="AC74" s="80" t="str">
        <f t="shared" si="11"/>
        <v>-</v>
      </c>
      <c r="AD74" s="79" t="str">
        <f t="shared" si="12"/>
        <v>-</v>
      </c>
      <c r="AE74" s="79" t="str">
        <f t="shared" si="13"/>
        <v>-</v>
      </c>
      <c r="AF74" s="79" t="str">
        <f t="shared" si="14"/>
        <v>-</v>
      </c>
      <c r="AG74" s="80" t="str">
        <f t="shared" si="15"/>
        <v>-</v>
      </c>
      <c r="AH74" s="79" t="str">
        <f t="shared" si="16"/>
        <v>-</v>
      </c>
      <c r="AI74" s="79" t="str">
        <f t="shared" si="17"/>
        <v>-</v>
      </c>
      <c r="AJ74" s="79" t="str">
        <f t="shared" si="18"/>
        <v>-</v>
      </c>
      <c r="AK74" s="80" t="str">
        <f t="shared" si="19"/>
        <v>-</v>
      </c>
      <c r="AL74" s="79" t="str">
        <f t="shared" si="20"/>
        <v>-</v>
      </c>
      <c r="AM74" s="79" t="str">
        <f t="shared" si="21"/>
        <v>-</v>
      </c>
      <c r="AN74" s="79" t="str">
        <f t="shared" si="22"/>
        <v>-</v>
      </c>
      <c r="AO74" s="80" t="str">
        <f t="shared" si="23"/>
        <v>-</v>
      </c>
      <c r="AP74" s="62">
        <f>_Mappings!C72</f>
        <v>0</v>
      </c>
      <c r="AQ74" s="62" t="str">
        <f t="shared" si="24"/>
        <v>-</v>
      </c>
      <c r="AR74" s="62" t="str">
        <f t="shared" si="25"/>
        <v>-</v>
      </c>
      <c r="AS74" s="62" t="str">
        <f t="shared" si="26"/>
        <v>-</v>
      </c>
      <c r="AT74" s="62" t="str">
        <f t="shared" si="27"/>
        <v>-</v>
      </c>
      <c r="AU74" s="62" t="str">
        <f t="shared" si="28"/>
        <v>-</v>
      </c>
    </row>
    <row r="75" spans="1:47" ht="15.75" thickBot="1">
      <c r="A75" s="14"/>
      <c r="B75" s="12"/>
      <c r="C75" s="12"/>
      <c r="D75" s="12"/>
      <c r="E75" s="12"/>
      <c r="F75" s="23"/>
      <c r="G75" s="22"/>
      <c r="H75" s="12"/>
      <c r="I75" s="12"/>
      <c r="J75" s="12"/>
      <c r="K75" s="12"/>
      <c r="L75" s="57"/>
      <c r="M75" s="57"/>
      <c r="N75" s="57"/>
      <c r="O75" s="57"/>
      <c r="P75" s="57"/>
      <c r="Q75" s="57"/>
      <c r="R75" s="79" t="str">
        <f t="shared" ref="R75:R79" si="29">IF(ISBLANK($F75),"-",SUBSTITUTE(CONCATENATE("WS_",$B75,"_",$A75,"_COST_A_2018")," - ","_"))</f>
        <v>-</v>
      </c>
      <c r="S75" s="79" t="str">
        <f t="shared" ref="S75:S79" si="30">IF(ISBLANK($F75),"-",SUBSTITUTE(SUBSTITUTE(CONCATENATE("WS_",$B75,"_",$A75), " - ","_")," ","_")   )</f>
        <v>-</v>
      </c>
      <c r="T75" s="79" t="str">
        <f t="shared" ref="T75:T79" si="31">IF(ISBLANK($F75),"-","MSU_RATE_2018_A")</f>
        <v>-</v>
      </c>
      <c r="U75" s="80" t="str">
        <f t="shared" ref="U75:U79" si="32">IF(ISBLANK($F75),"-",$F75)</f>
        <v>-</v>
      </c>
      <c r="V75" s="79" t="str">
        <f t="shared" ref="V75:V79" si="33">IF(ISBLANK($G75),"-",SUBSTITUTE(CONCATENATE("WS_",$B75,"_",$A75,"_COST_B_2018")," - ","_"))</f>
        <v>-</v>
      </c>
      <c r="W75" s="79" t="str">
        <f t="shared" ref="W75:W79" si="34">IF(ISBLANK($G75),"-",SUBSTITUTE(SUBSTITUTE(CONCATENATE("WS_",$B75,"_",$A75), " - ","_")," ","_")   )</f>
        <v>-</v>
      </c>
      <c r="X75" s="79" t="str">
        <f t="shared" ref="X75:X79" si="35">IF(ISBLANK($G75),"-","MSU_RATE_2018_B")</f>
        <v>-</v>
      </c>
      <c r="Y75" s="80" t="str">
        <f t="shared" ref="Y75:Y79" si="36">IF(ISBLANK($G75),"-",$G75)</f>
        <v>-</v>
      </c>
      <c r="Z75" s="79" t="str">
        <f t="shared" ref="Z75:Z79" si="37">IF(ISBLANK($H75),"-",SUBSTITUTE(CONCATENATE("WS_",$B75,"_",$A75,"_COST_C_2018")," - ","_"))</f>
        <v>-</v>
      </c>
      <c r="AA75" s="79" t="str">
        <f t="shared" ref="AA75:AA79" si="38">IF(ISBLANK($H75),"-",SUBSTITUTE(SUBSTITUTE(CONCATENATE("WS_",$B75,"_",$A75), " - ","_")," ","_")   )</f>
        <v>-</v>
      </c>
      <c r="AB75" s="79" t="str">
        <f t="shared" ref="AB75:AB79" si="39">IF(ISBLANK($H75),"-","MSU_RATE_2018_C")</f>
        <v>-</v>
      </c>
      <c r="AC75" s="80" t="str">
        <f t="shared" ref="AC75:AC79" si="40">IF(ISBLANK($H75),"-",$H75)</f>
        <v>-</v>
      </c>
      <c r="AD75" s="79" t="str">
        <f t="shared" ref="AD75:AD79" si="41">IF(ISBLANK($I75),"-",SUBSTITUTE(CONCATENATE("WS_",$B75,"_",$A75,"_COST_D_2018")," - ","_"))</f>
        <v>-</v>
      </c>
      <c r="AE75" s="79" t="str">
        <f t="shared" ref="AE75:AE79" si="42">IF(ISBLANK($I75),"-",SUBSTITUTE(SUBSTITUTE(CONCATENATE("WS_",$B75,"_",$A75), " - ","_")," ","_")   )</f>
        <v>-</v>
      </c>
      <c r="AF75" s="79" t="str">
        <f t="shared" ref="AF75:AF79" si="43">IF(ISBLANK($I75),"-","MSU_RATE_2018_D")</f>
        <v>-</v>
      </c>
      <c r="AG75" s="80" t="str">
        <f t="shared" ref="AG75:AG79" si="44">IF(ISBLANK($I75),"-",$I75)</f>
        <v>-</v>
      </c>
      <c r="AH75" s="79" t="str">
        <f t="shared" ref="AH75:AH79" si="45">IF(ISBLANK($J75),"-",SUBSTITUTE(CONCATENATE("WS_",$B75,"_",$A75,"_COST_E_2018")," - ","_"))</f>
        <v>-</v>
      </c>
      <c r="AI75" s="79" t="str">
        <f t="shared" ref="AI75:AI79" si="46">IF(ISBLANK($J75),"-",SUBSTITUTE(SUBSTITUTE(CONCATENATE("WS_",$B75,"_",$A75), " - ","_")," ","_")   )</f>
        <v>-</v>
      </c>
      <c r="AJ75" s="79" t="str">
        <f t="shared" ref="AJ75:AJ79" si="47">IF(ISBLANK($J75),"-","MSU_RATE_2018_E")</f>
        <v>-</v>
      </c>
      <c r="AK75" s="80" t="str">
        <f t="shared" ref="AK75:AK79" si="48">IF(ISBLANK($J75),"-",$J75)</f>
        <v>-</v>
      </c>
      <c r="AL75" s="79" t="str">
        <f t="shared" ref="AL75:AL79" si="49">IF(ISBLANK($K75),"-",SUBSTITUTE(CONCATENATE("WS_",$B75,"_",$A75,"_COST_Z_2018")," - ","_"))</f>
        <v>-</v>
      </c>
      <c r="AM75" s="79" t="str">
        <f t="shared" ref="AM75:AM79" si="50">IF(ISBLANK($K75),"-",SUBSTITUTE(SUBSTITUTE(CONCATENATE("WS_",$B75,"_",$A75), " - ","_")," ","_")   )</f>
        <v>-</v>
      </c>
      <c r="AN75" s="79" t="str">
        <f t="shared" ref="AN75:AN79" si="51">IF(ISBLANK($K75),"-","MSU_RATE_2018_Z")</f>
        <v>-</v>
      </c>
      <c r="AO75" s="80" t="str">
        <f t="shared" ref="AO75:AO79" si="52">IF(ISBLANK($K75),"-",$K75)</f>
        <v>-</v>
      </c>
      <c r="AP75" s="62">
        <f>_Mappings!C73</f>
        <v>0</v>
      </c>
      <c r="AQ75" s="62" t="str">
        <f t="shared" ref="AQ75" si="53">IF(NOT(ISBLANK(O75)),K75,"-")</f>
        <v>-</v>
      </c>
      <c r="AR75" s="62" t="str">
        <f t="shared" ref="AR75:AR79" si="54">IF(AND(NOT(ISBLANK($M75)), NOT(ISERROR(SEARCH($AR$9,$E75)))),$M75,"-")</f>
        <v>-</v>
      </c>
      <c r="AS75" s="62" t="str">
        <f t="shared" ref="AS75:AS79" si="55">IF(AND(NOT(ISBLANK($L75)), NOT(ISERROR(SEARCH($AS$9,$E75)))),$L75,"-")</f>
        <v>-</v>
      </c>
      <c r="AT75" s="62" t="str">
        <f t="shared" ref="AT75:AT79" si="56">IF(AND(NOT(ISBLANK($M75)), NOT(ISERROR(SEARCH($AT$9,$E75)))),$M75,"-")</f>
        <v>-</v>
      </c>
      <c r="AU75" s="62" t="str">
        <f t="shared" ref="AU75:AU79" si="57">IF(AND(NOT(ISBLANK($L75)), NOT(ISERROR(SEARCH($AU$9,$E75)))),$L75,"-")</f>
        <v>-</v>
      </c>
    </row>
    <row r="76" spans="1:47" ht="15.75" thickBot="1">
      <c r="A76" s="14"/>
      <c r="B76" s="12"/>
      <c r="C76" s="12"/>
      <c r="D76" s="12"/>
      <c r="E76" s="12"/>
      <c r="F76" s="23"/>
      <c r="G76" s="22"/>
      <c r="H76" s="12"/>
      <c r="I76" s="12"/>
      <c r="J76" s="12"/>
      <c r="K76" s="12"/>
      <c r="L76" s="57"/>
      <c r="M76" s="57"/>
      <c r="N76" s="57"/>
      <c r="O76" s="57"/>
      <c r="P76" s="57"/>
      <c r="Q76" s="57"/>
      <c r="R76" s="79" t="str">
        <f t="shared" si="29"/>
        <v>-</v>
      </c>
      <c r="S76" s="79" t="str">
        <f t="shared" si="30"/>
        <v>-</v>
      </c>
      <c r="T76" s="79" t="str">
        <f t="shared" si="31"/>
        <v>-</v>
      </c>
      <c r="U76" s="80" t="str">
        <f t="shared" si="32"/>
        <v>-</v>
      </c>
      <c r="V76" s="79" t="str">
        <f t="shared" si="33"/>
        <v>-</v>
      </c>
      <c r="W76" s="79" t="str">
        <f t="shared" si="34"/>
        <v>-</v>
      </c>
      <c r="X76" s="79" t="str">
        <f t="shared" si="35"/>
        <v>-</v>
      </c>
      <c r="Y76" s="80" t="str">
        <f t="shared" si="36"/>
        <v>-</v>
      </c>
      <c r="Z76" s="79" t="str">
        <f t="shared" si="37"/>
        <v>-</v>
      </c>
      <c r="AA76" s="79" t="str">
        <f t="shared" si="38"/>
        <v>-</v>
      </c>
      <c r="AB76" s="79" t="str">
        <f t="shared" si="39"/>
        <v>-</v>
      </c>
      <c r="AC76" s="80" t="str">
        <f t="shared" si="40"/>
        <v>-</v>
      </c>
      <c r="AD76" s="79" t="str">
        <f t="shared" si="41"/>
        <v>-</v>
      </c>
      <c r="AE76" s="79" t="str">
        <f t="shared" si="42"/>
        <v>-</v>
      </c>
      <c r="AF76" s="79" t="str">
        <f t="shared" si="43"/>
        <v>-</v>
      </c>
      <c r="AG76" s="80" t="str">
        <f t="shared" si="44"/>
        <v>-</v>
      </c>
      <c r="AH76" s="79" t="str">
        <f t="shared" si="45"/>
        <v>-</v>
      </c>
      <c r="AI76" s="79" t="str">
        <f t="shared" si="46"/>
        <v>-</v>
      </c>
      <c r="AJ76" s="79" t="str">
        <f t="shared" si="47"/>
        <v>-</v>
      </c>
      <c r="AK76" s="80" t="str">
        <f t="shared" si="48"/>
        <v>-</v>
      </c>
      <c r="AL76" s="79" t="str">
        <f t="shared" si="49"/>
        <v>-</v>
      </c>
      <c r="AM76" s="79" t="str">
        <f t="shared" si="50"/>
        <v>-</v>
      </c>
      <c r="AN76" s="79" t="str">
        <f t="shared" si="51"/>
        <v>-</v>
      </c>
      <c r="AO76" s="80" t="str">
        <f t="shared" si="52"/>
        <v>-</v>
      </c>
      <c r="AR76" s="62" t="str">
        <f t="shared" si="54"/>
        <v>-</v>
      </c>
      <c r="AS76" s="62" t="str">
        <f t="shared" si="55"/>
        <v>-</v>
      </c>
      <c r="AT76" s="62" t="str">
        <f t="shared" si="56"/>
        <v>-</v>
      </c>
      <c r="AU76" s="62" t="str">
        <f t="shared" si="57"/>
        <v>-</v>
      </c>
    </row>
    <row r="77" spans="1:47" ht="15.75" thickBot="1">
      <c r="A77" s="14"/>
      <c r="B77" s="12"/>
      <c r="C77" s="12"/>
      <c r="D77" s="12"/>
      <c r="E77" s="12"/>
      <c r="F77" s="23"/>
      <c r="G77" s="22"/>
      <c r="H77" s="12"/>
      <c r="I77" s="12"/>
      <c r="J77" s="12"/>
      <c r="K77" s="12"/>
      <c r="L77" s="57"/>
      <c r="M77" s="57"/>
      <c r="N77" s="57"/>
      <c r="O77" s="57"/>
      <c r="P77" s="57"/>
      <c r="Q77" s="57"/>
      <c r="R77" s="79" t="str">
        <f t="shared" si="29"/>
        <v>-</v>
      </c>
      <c r="S77" s="79" t="str">
        <f t="shared" si="30"/>
        <v>-</v>
      </c>
      <c r="T77" s="79" t="str">
        <f t="shared" si="31"/>
        <v>-</v>
      </c>
      <c r="U77" s="80" t="str">
        <f t="shared" si="32"/>
        <v>-</v>
      </c>
      <c r="V77" s="79" t="str">
        <f t="shared" si="33"/>
        <v>-</v>
      </c>
      <c r="W77" s="79" t="str">
        <f t="shared" si="34"/>
        <v>-</v>
      </c>
      <c r="X77" s="79" t="str">
        <f t="shared" si="35"/>
        <v>-</v>
      </c>
      <c r="Y77" s="80" t="str">
        <f t="shared" si="36"/>
        <v>-</v>
      </c>
      <c r="Z77" s="79" t="str">
        <f t="shared" si="37"/>
        <v>-</v>
      </c>
      <c r="AA77" s="79" t="str">
        <f t="shared" si="38"/>
        <v>-</v>
      </c>
      <c r="AB77" s="79" t="str">
        <f t="shared" si="39"/>
        <v>-</v>
      </c>
      <c r="AC77" s="80" t="str">
        <f t="shared" si="40"/>
        <v>-</v>
      </c>
      <c r="AD77" s="79" t="str">
        <f t="shared" si="41"/>
        <v>-</v>
      </c>
      <c r="AE77" s="79" t="str">
        <f t="shared" si="42"/>
        <v>-</v>
      </c>
      <c r="AF77" s="79" t="str">
        <f t="shared" si="43"/>
        <v>-</v>
      </c>
      <c r="AG77" s="80" t="str">
        <f t="shared" si="44"/>
        <v>-</v>
      </c>
      <c r="AH77" s="79" t="str">
        <f t="shared" si="45"/>
        <v>-</v>
      </c>
      <c r="AI77" s="79" t="str">
        <f t="shared" si="46"/>
        <v>-</v>
      </c>
      <c r="AJ77" s="79" t="str">
        <f t="shared" si="47"/>
        <v>-</v>
      </c>
      <c r="AK77" s="80" t="str">
        <f t="shared" si="48"/>
        <v>-</v>
      </c>
      <c r="AL77" s="79" t="str">
        <f t="shared" si="49"/>
        <v>-</v>
      </c>
      <c r="AM77" s="79" t="str">
        <f t="shared" si="50"/>
        <v>-</v>
      </c>
      <c r="AN77" s="79" t="str">
        <f t="shared" si="51"/>
        <v>-</v>
      </c>
      <c r="AO77" s="80" t="str">
        <f t="shared" si="52"/>
        <v>-</v>
      </c>
      <c r="AR77" s="62" t="str">
        <f t="shared" si="54"/>
        <v>-</v>
      </c>
      <c r="AS77" s="62" t="str">
        <f t="shared" si="55"/>
        <v>-</v>
      </c>
      <c r="AT77" s="62" t="str">
        <f t="shared" si="56"/>
        <v>-</v>
      </c>
      <c r="AU77" s="62" t="str">
        <f t="shared" si="57"/>
        <v>-</v>
      </c>
    </row>
    <row r="78" spans="1:47" ht="15.75" thickBot="1">
      <c r="A78" s="14"/>
      <c r="B78" s="12"/>
      <c r="C78" s="12"/>
      <c r="D78" s="12"/>
      <c r="E78" s="12"/>
      <c r="F78" s="23"/>
      <c r="G78" s="22"/>
      <c r="H78" s="12"/>
      <c r="I78" s="12"/>
      <c r="J78" s="12"/>
      <c r="K78" s="12"/>
      <c r="L78" s="57"/>
      <c r="M78" s="57"/>
      <c r="N78" s="57"/>
      <c r="O78" s="57"/>
      <c r="P78" s="57"/>
      <c r="Q78" s="57"/>
      <c r="R78" s="79" t="str">
        <f t="shared" si="29"/>
        <v>-</v>
      </c>
      <c r="S78" s="79" t="str">
        <f t="shared" si="30"/>
        <v>-</v>
      </c>
      <c r="T78" s="79" t="str">
        <f t="shared" si="31"/>
        <v>-</v>
      </c>
      <c r="U78" s="80" t="str">
        <f t="shared" si="32"/>
        <v>-</v>
      </c>
      <c r="V78" s="79" t="str">
        <f t="shared" si="33"/>
        <v>-</v>
      </c>
      <c r="W78" s="79" t="str">
        <f t="shared" si="34"/>
        <v>-</v>
      </c>
      <c r="X78" s="79" t="str">
        <f t="shared" si="35"/>
        <v>-</v>
      </c>
      <c r="Y78" s="80" t="str">
        <f t="shared" si="36"/>
        <v>-</v>
      </c>
      <c r="Z78" s="79" t="str">
        <f t="shared" si="37"/>
        <v>-</v>
      </c>
      <c r="AA78" s="79" t="str">
        <f t="shared" si="38"/>
        <v>-</v>
      </c>
      <c r="AB78" s="79" t="str">
        <f t="shared" si="39"/>
        <v>-</v>
      </c>
      <c r="AC78" s="80" t="str">
        <f t="shared" si="40"/>
        <v>-</v>
      </c>
      <c r="AD78" s="79" t="str">
        <f t="shared" si="41"/>
        <v>-</v>
      </c>
      <c r="AE78" s="79" t="str">
        <f t="shared" si="42"/>
        <v>-</v>
      </c>
      <c r="AF78" s="79" t="str">
        <f t="shared" si="43"/>
        <v>-</v>
      </c>
      <c r="AG78" s="80" t="str">
        <f t="shared" si="44"/>
        <v>-</v>
      </c>
      <c r="AH78" s="79" t="str">
        <f t="shared" si="45"/>
        <v>-</v>
      </c>
      <c r="AI78" s="79" t="str">
        <f t="shared" si="46"/>
        <v>-</v>
      </c>
      <c r="AJ78" s="79" t="str">
        <f t="shared" si="47"/>
        <v>-</v>
      </c>
      <c r="AK78" s="80" t="str">
        <f t="shared" si="48"/>
        <v>-</v>
      </c>
      <c r="AL78" s="79" t="str">
        <f t="shared" si="49"/>
        <v>-</v>
      </c>
      <c r="AM78" s="79" t="str">
        <f t="shared" si="50"/>
        <v>-</v>
      </c>
      <c r="AN78" s="79" t="str">
        <f t="shared" si="51"/>
        <v>-</v>
      </c>
      <c r="AO78" s="80" t="str">
        <f t="shared" si="52"/>
        <v>-</v>
      </c>
      <c r="AR78" s="62" t="str">
        <f t="shared" si="54"/>
        <v>-</v>
      </c>
      <c r="AS78" s="62" t="str">
        <f t="shared" si="55"/>
        <v>-</v>
      </c>
      <c r="AT78" s="62" t="str">
        <f t="shared" si="56"/>
        <v>-</v>
      </c>
      <c r="AU78" s="62" t="str">
        <f t="shared" si="57"/>
        <v>-</v>
      </c>
    </row>
    <row r="79" spans="1:47" ht="15.75" thickBot="1">
      <c r="A79" s="14"/>
      <c r="B79" s="12"/>
      <c r="C79" s="12"/>
      <c r="D79" s="12"/>
      <c r="E79" s="12"/>
      <c r="F79" s="23"/>
      <c r="G79" s="22"/>
      <c r="H79" s="12"/>
      <c r="I79" s="12"/>
      <c r="J79" s="12"/>
      <c r="K79" s="12"/>
      <c r="L79" s="57"/>
      <c r="M79" s="57"/>
      <c r="N79" s="57"/>
      <c r="O79" s="57"/>
      <c r="P79" s="57"/>
      <c r="Q79" s="57"/>
      <c r="R79" s="79" t="str">
        <f t="shared" si="29"/>
        <v>-</v>
      </c>
      <c r="S79" s="79" t="str">
        <f t="shared" si="30"/>
        <v>-</v>
      </c>
      <c r="T79" s="79" t="str">
        <f t="shared" si="31"/>
        <v>-</v>
      </c>
      <c r="U79" s="80" t="str">
        <f t="shared" si="32"/>
        <v>-</v>
      </c>
      <c r="V79" s="79" t="str">
        <f t="shared" si="33"/>
        <v>-</v>
      </c>
      <c r="W79" s="79" t="str">
        <f t="shared" si="34"/>
        <v>-</v>
      </c>
      <c r="X79" s="79" t="str">
        <f t="shared" si="35"/>
        <v>-</v>
      </c>
      <c r="Y79" s="80" t="str">
        <f t="shared" si="36"/>
        <v>-</v>
      </c>
      <c r="Z79" s="79" t="str">
        <f t="shared" si="37"/>
        <v>-</v>
      </c>
      <c r="AA79" s="79" t="str">
        <f t="shared" si="38"/>
        <v>-</v>
      </c>
      <c r="AB79" s="79" t="str">
        <f t="shared" si="39"/>
        <v>-</v>
      </c>
      <c r="AC79" s="80" t="str">
        <f t="shared" si="40"/>
        <v>-</v>
      </c>
      <c r="AD79" s="79" t="str">
        <f t="shared" si="41"/>
        <v>-</v>
      </c>
      <c r="AE79" s="79" t="str">
        <f t="shared" si="42"/>
        <v>-</v>
      </c>
      <c r="AF79" s="79" t="str">
        <f t="shared" si="43"/>
        <v>-</v>
      </c>
      <c r="AG79" s="80" t="str">
        <f t="shared" si="44"/>
        <v>-</v>
      </c>
      <c r="AH79" s="79" t="str">
        <f t="shared" si="45"/>
        <v>-</v>
      </c>
      <c r="AI79" s="79" t="str">
        <f t="shared" si="46"/>
        <v>-</v>
      </c>
      <c r="AJ79" s="79" t="str">
        <f t="shared" si="47"/>
        <v>-</v>
      </c>
      <c r="AK79" s="80" t="str">
        <f t="shared" si="48"/>
        <v>-</v>
      </c>
      <c r="AL79" s="79" t="str">
        <f t="shared" si="49"/>
        <v>-</v>
      </c>
      <c r="AM79" s="79" t="str">
        <f t="shared" si="50"/>
        <v>-</v>
      </c>
      <c r="AN79" s="79" t="str">
        <f t="shared" si="51"/>
        <v>-</v>
      </c>
      <c r="AO79" s="80" t="str">
        <f t="shared" si="52"/>
        <v>-</v>
      </c>
      <c r="AR79" s="62" t="str">
        <f t="shared" si="54"/>
        <v>-</v>
      </c>
      <c r="AS79" s="62" t="str">
        <f t="shared" si="55"/>
        <v>-</v>
      </c>
      <c r="AT79" s="62" t="str">
        <f t="shared" si="56"/>
        <v>-</v>
      </c>
      <c r="AU79" s="62" t="str">
        <f t="shared" si="57"/>
        <v>-</v>
      </c>
    </row>
    <row r="80" spans="1:47" ht="15.75" thickBot="1">
      <c r="A80" s="14"/>
      <c r="B80" s="12"/>
      <c r="C80" s="12"/>
      <c r="D80" s="12"/>
      <c r="E80" s="12"/>
      <c r="F80" s="23"/>
      <c r="G80" s="22"/>
      <c r="H80" s="12"/>
      <c r="I80" s="12"/>
      <c r="J80" s="12"/>
      <c r="K80" s="12"/>
      <c r="L80" s="57"/>
      <c r="M80" s="57"/>
      <c r="N80" s="57"/>
      <c r="O80" s="57"/>
      <c r="P80" s="57"/>
      <c r="Q80" s="57"/>
      <c r="R80" s="17"/>
      <c r="S80" s="17"/>
      <c r="T80" s="17"/>
      <c r="U80" s="61"/>
      <c r="V80" s="17"/>
      <c r="W80" s="17"/>
      <c r="X80" s="17"/>
      <c r="Y80" s="61"/>
      <c r="Z80" s="17"/>
      <c r="AA80" s="17"/>
      <c r="AB80" s="17"/>
      <c r="AC80" s="61"/>
      <c r="AD80" s="17"/>
      <c r="AE80" s="17"/>
      <c r="AF80" s="17"/>
      <c r="AG80" s="61"/>
      <c r="AH80" s="17"/>
      <c r="AI80" s="17"/>
      <c r="AJ80" s="17"/>
      <c r="AK80" s="61"/>
      <c r="AL80" s="17"/>
      <c r="AM80" s="17"/>
      <c r="AN80" s="17"/>
      <c r="AO80" s="61"/>
    </row>
    <row r="81" spans="1:41" ht="15.75" thickBot="1">
      <c r="A81" s="14"/>
      <c r="B81" s="12"/>
      <c r="C81" s="12"/>
      <c r="D81" s="12"/>
      <c r="E81" s="12"/>
      <c r="F81" s="23"/>
      <c r="G81" s="22"/>
      <c r="H81" s="12"/>
      <c r="I81" s="12"/>
      <c r="J81" s="12"/>
      <c r="K81" s="12"/>
      <c r="L81" s="57"/>
      <c r="M81" s="57"/>
      <c r="N81" s="57"/>
      <c r="O81" s="57"/>
      <c r="P81" s="57"/>
      <c r="Q81" s="57"/>
      <c r="R81" s="17"/>
      <c r="S81" s="17"/>
      <c r="T81" s="17"/>
      <c r="U81" s="61"/>
      <c r="V81" s="17"/>
      <c r="W81" s="17"/>
      <c r="X81" s="17"/>
      <c r="Y81" s="61"/>
      <c r="Z81" s="17"/>
      <c r="AA81" s="17"/>
      <c r="AB81" s="17"/>
      <c r="AC81" s="61"/>
      <c r="AD81" s="17"/>
      <c r="AE81" s="17"/>
      <c r="AF81" s="17"/>
      <c r="AG81" s="61"/>
      <c r="AH81" s="17"/>
      <c r="AI81" s="17"/>
      <c r="AJ81" s="17"/>
      <c r="AK81" s="61"/>
      <c r="AL81" s="17"/>
      <c r="AM81" s="17"/>
      <c r="AN81" s="17"/>
      <c r="AO81" s="61"/>
    </row>
    <row r="82" spans="1:41" ht="15.75" thickBot="1">
      <c r="A82" s="14"/>
      <c r="B82" s="12"/>
      <c r="C82" s="12"/>
      <c r="D82" s="12"/>
      <c r="E82" s="12"/>
      <c r="F82" s="23"/>
      <c r="G82" s="22"/>
      <c r="H82" s="12"/>
      <c r="I82" s="12"/>
      <c r="J82" s="12"/>
      <c r="K82" s="12"/>
      <c r="L82" s="57"/>
      <c r="M82" s="57"/>
      <c r="N82" s="57"/>
      <c r="O82" s="57"/>
      <c r="P82" s="57"/>
      <c r="Q82" s="57"/>
      <c r="R82" s="17"/>
      <c r="S82" s="17"/>
      <c r="T82" s="17"/>
      <c r="U82" s="61"/>
      <c r="V82" s="17"/>
      <c r="W82" s="17"/>
      <c r="X82" s="17"/>
      <c r="Y82" s="61"/>
      <c r="Z82" s="17"/>
      <c r="AA82" s="17"/>
      <c r="AB82" s="17"/>
      <c r="AC82" s="61"/>
      <c r="AD82" s="17"/>
      <c r="AE82" s="17"/>
      <c r="AF82" s="17"/>
      <c r="AG82" s="61"/>
      <c r="AH82" s="17"/>
      <c r="AI82" s="17"/>
      <c r="AJ82" s="17"/>
      <c r="AK82" s="61"/>
      <c r="AL82" s="17"/>
      <c r="AM82" s="17"/>
      <c r="AN82" s="17"/>
      <c r="AO82" s="61"/>
    </row>
    <row r="83" spans="1:41" ht="15.75" thickBot="1">
      <c r="A83" s="14"/>
      <c r="B83" s="12"/>
      <c r="C83" s="12"/>
      <c r="D83" s="12"/>
      <c r="E83" s="12"/>
      <c r="F83" s="23"/>
      <c r="G83" s="22"/>
      <c r="H83" s="12"/>
      <c r="I83" s="12"/>
      <c r="J83" s="12"/>
      <c r="K83" s="12"/>
      <c r="L83" s="57"/>
      <c r="M83" s="57"/>
      <c r="N83" s="57"/>
      <c r="O83" s="57"/>
      <c r="P83" s="57"/>
      <c r="Q83" s="57"/>
      <c r="R83" s="17"/>
      <c r="S83" s="17"/>
      <c r="T83" s="17"/>
      <c r="U83" s="61"/>
      <c r="V83" s="17"/>
      <c r="W83" s="17"/>
      <c r="X83" s="17"/>
      <c r="Y83" s="61"/>
      <c r="Z83" s="17"/>
      <c r="AA83" s="17"/>
      <c r="AB83" s="17"/>
      <c r="AC83" s="61"/>
      <c r="AD83" s="17"/>
      <c r="AE83" s="17"/>
      <c r="AF83" s="17"/>
      <c r="AG83" s="61"/>
      <c r="AH83" s="17"/>
      <c r="AI83" s="17"/>
      <c r="AJ83" s="17"/>
      <c r="AK83" s="61"/>
      <c r="AL83" s="17"/>
      <c r="AM83" s="17"/>
      <c r="AN83" s="17"/>
      <c r="AO83" s="61"/>
    </row>
    <row r="84" spans="1:41" ht="15.75" thickBot="1">
      <c r="A84" s="14"/>
      <c r="B84" s="12"/>
      <c r="C84" s="12"/>
      <c r="D84" s="12"/>
      <c r="E84" s="12"/>
      <c r="F84" s="23"/>
      <c r="G84" s="22"/>
      <c r="H84" s="12"/>
      <c r="I84" s="12"/>
      <c r="J84" s="12"/>
      <c r="K84" s="12"/>
      <c r="L84" s="57"/>
      <c r="M84" s="57"/>
      <c r="N84" s="57"/>
      <c r="O84" s="57"/>
      <c r="P84" s="57"/>
      <c r="Q84" s="57"/>
      <c r="R84" s="17"/>
      <c r="S84" s="17"/>
      <c r="T84" s="17"/>
      <c r="U84" s="61"/>
      <c r="V84" s="17"/>
      <c r="W84" s="17"/>
      <c r="X84" s="17"/>
      <c r="Y84" s="61"/>
      <c r="Z84" s="17"/>
      <c r="AA84" s="17"/>
      <c r="AB84" s="17"/>
      <c r="AC84" s="61"/>
      <c r="AD84" s="17"/>
      <c r="AE84" s="17"/>
      <c r="AF84" s="17"/>
      <c r="AG84" s="61"/>
      <c r="AH84" s="17"/>
      <c r="AI84" s="17"/>
      <c r="AJ84" s="17"/>
      <c r="AK84" s="61"/>
      <c r="AL84" s="17"/>
      <c r="AM84" s="17"/>
      <c r="AN84" s="17"/>
      <c r="AO84" s="61"/>
    </row>
    <row r="85" spans="1:41" ht="15.75" thickBot="1">
      <c r="A85" s="14"/>
      <c r="B85" s="12"/>
      <c r="C85" s="12"/>
      <c r="D85" s="12"/>
      <c r="E85" s="12"/>
      <c r="F85" s="23"/>
      <c r="G85" s="22"/>
      <c r="H85" s="12"/>
      <c r="I85" s="12"/>
      <c r="J85" s="12"/>
      <c r="K85" s="12"/>
      <c r="L85" s="57"/>
      <c r="M85" s="57"/>
      <c r="N85" s="57"/>
      <c r="O85" s="57"/>
      <c r="P85" s="57"/>
      <c r="Q85" s="57"/>
      <c r="R85" s="17"/>
      <c r="S85" s="17"/>
      <c r="T85" s="17"/>
      <c r="U85" s="61"/>
      <c r="V85" s="17"/>
      <c r="W85" s="17"/>
      <c r="X85" s="17"/>
      <c r="Y85" s="61"/>
      <c r="Z85" s="17"/>
      <c r="AA85" s="17"/>
      <c r="AB85" s="17"/>
      <c r="AC85" s="61"/>
      <c r="AD85" s="17"/>
      <c r="AE85" s="17"/>
      <c r="AF85" s="17"/>
      <c r="AG85" s="61"/>
      <c r="AH85" s="17"/>
      <c r="AI85" s="17"/>
      <c r="AJ85" s="17"/>
      <c r="AK85" s="61"/>
      <c r="AL85" s="17"/>
      <c r="AM85" s="17"/>
      <c r="AN85" s="17"/>
      <c r="AO85" s="61"/>
    </row>
    <row r="86" spans="1:41" ht="15.75" thickBot="1">
      <c r="A86" s="14"/>
      <c r="B86" s="30"/>
      <c r="C86" s="30"/>
      <c r="D86" s="30"/>
      <c r="E86" s="31"/>
      <c r="F86" s="32"/>
      <c r="G86" s="32"/>
      <c r="H86" s="32"/>
      <c r="I86" s="32"/>
      <c r="J86" s="33"/>
      <c r="K86" s="34"/>
      <c r="L86" s="34"/>
      <c r="M86" s="34"/>
      <c r="N86" s="34"/>
      <c r="O86" s="34"/>
      <c r="P86" s="34"/>
      <c r="Q86" s="34"/>
      <c r="R86" s="17"/>
      <c r="S86" s="17"/>
      <c r="T86" s="17"/>
      <c r="U86" s="61"/>
      <c r="V86" s="17"/>
      <c r="W86" s="17"/>
      <c r="X86" s="17"/>
      <c r="Y86" s="61"/>
      <c r="Z86" s="17"/>
      <c r="AA86" s="17"/>
      <c r="AB86" s="17"/>
      <c r="AC86" s="61"/>
      <c r="AD86" s="17"/>
      <c r="AE86" s="17"/>
      <c r="AF86" s="17"/>
      <c r="AG86" s="61"/>
      <c r="AH86" s="17"/>
      <c r="AI86" s="17"/>
      <c r="AJ86" s="17"/>
      <c r="AK86" s="61"/>
      <c r="AL86" s="17"/>
      <c r="AM86" s="17"/>
      <c r="AN86" s="17"/>
      <c r="AO86" s="61"/>
    </row>
    <row r="87" spans="1:41" ht="15.75" thickBot="1">
      <c r="A87" s="14"/>
      <c r="B87" s="35"/>
      <c r="C87" s="35"/>
      <c r="D87" s="35"/>
      <c r="E87" s="36"/>
      <c r="F87" s="37"/>
      <c r="G87" s="37"/>
      <c r="H87" s="37"/>
      <c r="I87" s="37"/>
      <c r="J87" s="38"/>
      <c r="K87" s="35"/>
      <c r="L87" s="59"/>
      <c r="M87" s="59"/>
      <c r="N87" s="59"/>
      <c r="O87" s="59"/>
      <c r="P87" s="59"/>
      <c r="Q87" s="59"/>
      <c r="R87" s="17"/>
      <c r="S87" s="17"/>
      <c r="T87" s="17"/>
      <c r="U87" s="61"/>
      <c r="V87" s="17"/>
      <c r="W87" s="17"/>
      <c r="X87" s="17"/>
      <c r="Y87" s="61"/>
      <c r="Z87" s="17"/>
      <c r="AA87" s="17"/>
      <c r="AB87" s="17"/>
      <c r="AC87" s="61"/>
      <c r="AD87" s="17"/>
      <c r="AE87" s="17"/>
      <c r="AF87" s="17"/>
      <c r="AG87" s="61"/>
      <c r="AH87" s="17"/>
      <c r="AI87" s="17"/>
      <c r="AJ87" s="17"/>
      <c r="AK87" s="61"/>
      <c r="AL87" s="17"/>
      <c r="AM87" s="17"/>
      <c r="AN87" s="17"/>
      <c r="AO87" s="61"/>
    </row>
    <row r="88" spans="1:41" ht="15.75" thickBot="1">
      <c r="A88" s="14"/>
      <c r="B88" s="35"/>
      <c r="C88" s="35"/>
      <c r="D88" s="35"/>
      <c r="E88" s="36"/>
      <c r="F88" s="37"/>
      <c r="G88" s="37"/>
      <c r="H88" s="37"/>
      <c r="I88" s="37"/>
      <c r="J88" s="39"/>
      <c r="K88" s="35"/>
      <c r="L88" s="59"/>
      <c r="M88" s="59"/>
      <c r="N88" s="59"/>
      <c r="O88" s="59"/>
      <c r="P88" s="59"/>
      <c r="Q88" s="59"/>
      <c r="R88" s="17"/>
      <c r="S88" s="17"/>
      <c r="T88" s="17"/>
      <c r="U88" s="61"/>
      <c r="V88" s="17"/>
      <c r="W88" s="17"/>
      <c r="X88" s="17"/>
      <c r="Y88" s="61"/>
      <c r="Z88" s="17"/>
      <c r="AA88" s="17"/>
      <c r="AB88" s="17"/>
      <c r="AC88" s="61"/>
      <c r="AD88" s="17"/>
      <c r="AE88" s="17"/>
      <c r="AF88" s="17"/>
      <c r="AG88" s="61"/>
      <c r="AH88" s="17"/>
      <c r="AI88" s="17"/>
      <c r="AJ88" s="17"/>
      <c r="AK88" s="61"/>
      <c r="AL88" s="17"/>
      <c r="AM88" s="17"/>
      <c r="AN88" s="17"/>
      <c r="AO88" s="61"/>
    </row>
    <row r="89" spans="1:41" ht="15.75" thickBot="1">
      <c r="A89" s="14"/>
      <c r="B89" s="35"/>
      <c r="C89" s="35"/>
      <c r="D89" s="35"/>
      <c r="E89" s="36"/>
      <c r="F89" s="37"/>
      <c r="G89" s="37"/>
      <c r="H89" s="37"/>
      <c r="I89" s="37"/>
      <c r="J89" s="39"/>
      <c r="K89" s="35"/>
      <c r="L89" s="59"/>
      <c r="M89" s="59"/>
      <c r="N89" s="59"/>
      <c r="O89" s="59"/>
      <c r="P89" s="59"/>
      <c r="Q89" s="59"/>
      <c r="R89" s="17"/>
      <c r="S89" s="17"/>
      <c r="T89" s="17"/>
      <c r="U89" s="61"/>
      <c r="V89" s="17"/>
      <c r="W89" s="17"/>
      <c r="X89" s="17"/>
      <c r="Y89" s="61"/>
      <c r="Z89" s="17"/>
      <c r="AA89" s="17"/>
      <c r="AB89" s="17"/>
      <c r="AC89" s="61"/>
      <c r="AD89" s="17"/>
      <c r="AE89" s="17"/>
      <c r="AF89" s="17"/>
      <c r="AG89" s="61"/>
      <c r="AH89" s="17"/>
      <c r="AI89" s="17"/>
      <c r="AJ89" s="17"/>
      <c r="AK89" s="61"/>
      <c r="AL89" s="17"/>
      <c r="AM89" s="17"/>
      <c r="AN89" s="17"/>
      <c r="AO89" s="61"/>
    </row>
    <row r="90" spans="1:41" ht="15.75" thickBot="1">
      <c r="A90" s="14"/>
      <c r="B90" s="35"/>
      <c r="C90" s="35"/>
      <c r="D90" s="35"/>
      <c r="E90" s="36"/>
      <c r="F90" s="37"/>
      <c r="G90" s="37"/>
      <c r="H90" s="37"/>
      <c r="I90" s="37"/>
      <c r="J90" s="39"/>
      <c r="K90" s="35"/>
      <c r="L90" s="59"/>
      <c r="M90" s="59"/>
      <c r="N90" s="59"/>
      <c r="O90" s="59"/>
      <c r="P90" s="59"/>
      <c r="Q90" s="59"/>
      <c r="R90" s="17"/>
      <c r="S90" s="17"/>
      <c r="T90" s="17"/>
      <c r="U90" s="61"/>
      <c r="V90" s="17"/>
      <c r="W90" s="17"/>
      <c r="X90" s="17"/>
      <c r="Y90" s="61"/>
      <c r="Z90" s="17"/>
      <c r="AA90" s="17"/>
      <c r="AB90" s="17"/>
      <c r="AC90" s="61"/>
      <c r="AD90" s="17"/>
      <c r="AE90" s="17"/>
      <c r="AF90" s="17"/>
      <c r="AG90" s="61"/>
      <c r="AH90" s="17"/>
      <c r="AI90" s="17"/>
      <c r="AJ90" s="17"/>
      <c r="AK90" s="61"/>
      <c r="AL90" s="17"/>
      <c r="AM90" s="17"/>
      <c r="AN90" s="17"/>
      <c r="AO90" s="61"/>
    </row>
    <row r="91" spans="1:41" ht="15.75" thickBot="1">
      <c r="A91" s="14"/>
      <c r="B91" s="35"/>
      <c r="C91" s="35"/>
      <c r="D91" s="35"/>
      <c r="E91" s="36"/>
      <c r="F91" s="37"/>
      <c r="G91" s="37"/>
      <c r="H91" s="37"/>
      <c r="I91" s="37"/>
      <c r="J91" s="39"/>
      <c r="K91" s="35"/>
      <c r="L91" s="59"/>
      <c r="M91" s="59"/>
      <c r="N91" s="59"/>
      <c r="O91" s="59"/>
      <c r="P91" s="59"/>
      <c r="Q91" s="59"/>
      <c r="R91" s="17"/>
      <c r="S91" s="17"/>
      <c r="T91" s="17"/>
      <c r="U91" s="61"/>
      <c r="V91" s="17"/>
      <c r="W91" s="17"/>
      <c r="X91" s="17"/>
      <c r="Y91" s="61"/>
      <c r="Z91" s="17"/>
      <c r="AA91" s="17"/>
      <c r="AB91" s="17"/>
      <c r="AC91" s="61"/>
      <c r="AD91" s="17"/>
      <c r="AE91" s="17"/>
      <c r="AF91" s="17"/>
      <c r="AG91" s="61"/>
      <c r="AH91" s="17"/>
      <c r="AI91" s="17"/>
      <c r="AJ91" s="17"/>
      <c r="AK91" s="61"/>
      <c r="AL91" s="17"/>
      <c r="AM91" s="17"/>
      <c r="AN91" s="17"/>
      <c r="AO91" s="61"/>
    </row>
    <row r="92" spans="1:41" ht="15.75" thickBot="1">
      <c r="A92" s="14"/>
      <c r="B92" s="35"/>
      <c r="C92" s="35"/>
      <c r="D92" s="35"/>
      <c r="E92" s="36"/>
      <c r="F92" s="37"/>
      <c r="G92" s="37"/>
      <c r="H92" s="37"/>
      <c r="I92" s="37"/>
      <c r="J92" s="39"/>
      <c r="K92" s="35"/>
      <c r="L92" s="59"/>
      <c r="M92" s="59"/>
      <c r="N92" s="59"/>
      <c r="O92" s="59"/>
      <c r="P92" s="59"/>
      <c r="Q92" s="59"/>
      <c r="R92" s="17"/>
      <c r="S92" s="17"/>
      <c r="T92" s="17"/>
      <c r="U92" s="61"/>
      <c r="V92" s="17"/>
      <c r="W92" s="17"/>
      <c r="X92" s="17"/>
      <c r="Y92" s="61"/>
      <c r="Z92" s="17"/>
      <c r="AA92" s="17"/>
      <c r="AB92" s="17"/>
      <c r="AC92" s="61"/>
      <c r="AD92" s="17"/>
      <c r="AE92" s="17"/>
      <c r="AF92" s="17"/>
      <c r="AG92" s="61"/>
      <c r="AH92" s="17"/>
      <c r="AI92" s="17"/>
      <c r="AJ92" s="17"/>
      <c r="AK92" s="61"/>
      <c r="AL92" s="17"/>
      <c r="AM92" s="17"/>
      <c r="AN92" s="17"/>
      <c r="AO92" s="61"/>
    </row>
    <row r="93" spans="1:41" ht="15.75" thickBot="1">
      <c r="A93" s="14"/>
      <c r="B93" s="35"/>
      <c r="C93" s="35"/>
      <c r="D93" s="35"/>
      <c r="E93" s="36"/>
      <c r="F93" s="37"/>
      <c r="G93" s="37"/>
      <c r="H93" s="37"/>
      <c r="I93" s="37"/>
      <c r="J93" s="39"/>
      <c r="K93" s="35"/>
      <c r="L93" s="59"/>
      <c r="M93" s="59"/>
      <c r="N93" s="59"/>
      <c r="O93" s="59"/>
      <c r="P93" s="59"/>
      <c r="Q93" s="59"/>
      <c r="R93" s="17"/>
      <c r="S93" s="17"/>
      <c r="T93" s="17"/>
      <c r="U93" s="61"/>
      <c r="V93" s="17"/>
      <c r="W93" s="17"/>
      <c r="X93" s="17"/>
      <c r="Y93" s="61"/>
      <c r="Z93" s="17"/>
      <c r="AA93" s="17"/>
      <c r="AB93" s="17"/>
      <c r="AC93" s="61"/>
      <c r="AD93" s="17"/>
      <c r="AE93" s="17"/>
      <c r="AF93" s="17"/>
      <c r="AG93" s="61"/>
      <c r="AH93" s="17"/>
      <c r="AI93" s="17"/>
      <c r="AJ93" s="17"/>
      <c r="AK93" s="61"/>
      <c r="AL93" s="17"/>
      <c r="AM93" s="17"/>
      <c r="AN93" s="17"/>
      <c r="AO93" s="61"/>
    </row>
    <row r="94" spans="1:41" ht="15.75" thickBot="1">
      <c r="A94" s="14"/>
      <c r="B94" s="35"/>
      <c r="C94" s="35"/>
      <c r="D94" s="35"/>
      <c r="E94" s="36"/>
      <c r="F94" s="37"/>
      <c r="G94" s="37"/>
      <c r="H94" s="37"/>
      <c r="I94" s="37"/>
      <c r="J94" s="39"/>
      <c r="K94" s="35"/>
      <c r="L94" s="59"/>
      <c r="M94" s="59"/>
      <c r="N94" s="59"/>
      <c r="O94" s="59"/>
      <c r="P94" s="59"/>
      <c r="Q94" s="59"/>
      <c r="R94" s="17"/>
      <c r="S94" s="17"/>
      <c r="T94" s="17"/>
      <c r="U94" s="61"/>
      <c r="V94" s="17"/>
      <c r="W94" s="17"/>
      <c r="X94" s="17"/>
      <c r="Y94" s="61"/>
      <c r="Z94" s="17"/>
      <c r="AA94" s="17"/>
      <c r="AB94" s="17"/>
      <c r="AC94" s="61"/>
      <c r="AD94" s="17"/>
      <c r="AE94" s="17"/>
      <c r="AF94" s="17"/>
      <c r="AG94" s="61"/>
      <c r="AH94" s="17"/>
      <c r="AI94" s="17"/>
      <c r="AJ94" s="17"/>
      <c r="AK94" s="61"/>
      <c r="AL94" s="17"/>
      <c r="AM94" s="17"/>
      <c r="AN94" s="17"/>
      <c r="AO94" s="61"/>
    </row>
    <row r="95" spans="1:41" ht="15.75" thickBot="1">
      <c r="A95" s="14"/>
      <c r="B95" s="35"/>
      <c r="C95" s="35"/>
      <c r="D95" s="35"/>
      <c r="E95" s="36"/>
      <c r="F95" s="37"/>
      <c r="G95" s="37"/>
      <c r="H95" s="37"/>
      <c r="I95" s="37"/>
      <c r="J95" s="39"/>
      <c r="K95" s="35"/>
      <c r="L95" s="59"/>
      <c r="M95" s="59"/>
      <c r="N95" s="59"/>
      <c r="O95" s="59"/>
      <c r="P95" s="59"/>
      <c r="Q95" s="59"/>
      <c r="R95" s="17"/>
      <c r="S95" s="17"/>
      <c r="T95" s="17"/>
      <c r="U95" s="61"/>
      <c r="V95" s="17"/>
      <c r="W95" s="17"/>
      <c r="X95" s="17"/>
      <c r="Y95" s="61"/>
      <c r="Z95" s="17"/>
      <c r="AA95" s="17"/>
      <c r="AB95" s="17"/>
      <c r="AC95" s="61"/>
      <c r="AD95" s="17"/>
      <c r="AE95" s="17"/>
      <c r="AF95" s="17"/>
      <c r="AG95" s="61"/>
      <c r="AH95" s="17"/>
      <c r="AI95" s="17"/>
      <c r="AJ95" s="17"/>
      <c r="AK95" s="61"/>
      <c r="AL95" s="17"/>
      <c r="AM95" s="17"/>
      <c r="AN95" s="17"/>
      <c r="AO95" s="61"/>
    </row>
    <row r="96" spans="1:41" ht="15.75" thickBot="1">
      <c r="A96" s="14"/>
      <c r="B96" s="35"/>
      <c r="C96" s="35"/>
      <c r="D96" s="35"/>
      <c r="E96" s="36"/>
      <c r="F96" s="37"/>
      <c r="G96" s="37"/>
      <c r="H96" s="37"/>
      <c r="I96" s="37"/>
      <c r="J96" s="39"/>
      <c r="K96" s="35"/>
      <c r="L96" s="59"/>
      <c r="M96" s="59"/>
      <c r="N96" s="59"/>
      <c r="O96" s="59"/>
      <c r="P96" s="59"/>
      <c r="Q96" s="59"/>
      <c r="R96" s="17"/>
      <c r="S96" s="17"/>
      <c r="T96" s="17"/>
      <c r="U96" s="61"/>
      <c r="V96" s="17"/>
      <c r="W96" s="17"/>
      <c r="X96" s="17"/>
      <c r="Y96" s="61"/>
      <c r="Z96" s="17"/>
      <c r="AA96" s="17"/>
      <c r="AB96" s="17"/>
      <c r="AC96" s="61"/>
      <c r="AD96" s="17"/>
      <c r="AE96" s="17"/>
      <c r="AF96" s="17"/>
      <c r="AG96" s="61"/>
      <c r="AH96" s="17"/>
      <c r="AI96" s="17"/>
      <c r="AJ96" s="17"/>
      <c r="AK96" s="61"/>
      <c r="AL96" s="17"/>
      <c r="AM96" s="17"/>
      <c r="AN96" s="17"/>
      <c r="AO96" s="61"/>
    </row>
    <row r="97" spans="1:41" ht="15.75" thickBot="1">
      <c r="A97" s="14"/>
      <c r="B97" s="35"/>
      <c r="C97" s="35"/>
      <c r="D97" s="35"/>
      <c r="E97" s="36"/>
      <c r="F97" s="37"/>
      <c r="G97" s="37"/>
      <c r="H97" s="37"/>
      <c r="I97" s="37"/>
      <c r="J97" s="39"/>
      <c r="K97" s="35"/>
      <c r="L97" s="59"/>
      <c r="M97" s="59"/>
      <c r="N97" s="59"/>
      <c r="O97" s="59"/>
      <c r="P97" s="59"/>
      <c r="Q97" s="59"/>
      <c r="R97" s="17"/>
      <c r="S97" s="17"/>
      <c r="T97" s="17"/>
      <c r="U97" s="61"/>
      <c r="V97" s="17"/>
      <c r="W97" s="17"/>
      <c r="X97" s="17"/>
      <c r="Y97" s="61"/>
      <c r="Z97" s="17"/>
      <c r="AA97" s="17"/>
      <c r="AB97" s="17"/>
      <c r="AC97" s="61"/>
      <c r="AD97" s="17"/>
      <c r="AE97" s="17"/>
      <c r="AF97" s="17"/>
      <c r="AG97" s="61"/>
      <c r="AH97" s="17"/>
      <c r="AI97" s="17"/>
      <c r="AJ97" s="17"/>
      <c r="AK97" s="61"/>
      <c r="AL97" s="17"/>
      <c r="AM97" s="17"/>
      <c r="AN97" s="17"/>
      <c r="AO97" s="61"/>
    </row>
    <row r="98" spans="1:41" ht="15.75" thickBot="1">
      <c r="A98" s="14"/>
      <c r="B98" s="35"/>
      <c r="C98" s="35"/>
      <c r="D98" s="35"/>
      <c r="E98" s="36"/>
      <c r="F98" s="37"/>
      <c r="G98" s="37"/>
      <c r="H98" s="37"/>
      <c r="I98" s="37"/>
      <c r="J98" s="39"/>
      <c r="K98" s="35"/>
      <c r="L98" s="59"/>
      <c r="M98" s="59"/>
      <c r="N98" s="59"/>
      <c r="O98" s="59"/>
      <c r="P98" s="59"/>
      <c r="Q98" s="59"/>
      <c r="R98" s="17"/>
      <c r="S98" s="17"/>
      <c r="T98" s="17"/>
      <c r="U98" s="61"/>
      <c r="V98" s="17"/>
      <c r="W98" s="17"/>
      <c r="X98" s="17"/>
      <c r="Y98" s="61"/>
      <c r="Z98" s="17"/>
      <c r="AA98" s="17"/>
      <c r="AB98" s="17"/>
      <c r="AC98" s="61"/>
      <c r="AD98" s="17"/>
      <c r="AE98" s="17"/>
      <c r="AF98" s="17"/>
      <c r="AG98" s="61"/>
      <c r="AH98" s="17"/>
      <c r="AI98" s="17"/>
      <c r="AJ98" s="17"/>
      <c r="AK98" s="61"/>
      <c r="AL98" s="17"/>
      <c r="AM98" s="17"/>
      <c r="AN98" s="17"/>
      <c r="AO98" s="61"/>
    </row>
    <row r="99" spans="1:41" ht="15.75" thickBot="1">
      <c r="A99" s="14"/>
      <c r="B99" s="35"/>
      <c r="C99" s="35"/>
      <c r="D99" s="35"/>
      <c r="E99" s="36"/>
      <c r="F99" s="37"/>
      <c r="G99" s="37"/>
      <c r="H99" s="37"/>
      <c r="I99" s="37"/>
      <c r="J99" s="39"/>
      <c r="K99" s="35"/>
      <c r="L99" s="59"/>
      <c r="M99" s="59"/>
      <c r="N99" s="59"/>
      <c r="O99" s="59"/>
      <c r="P99" s="59"/>
      <c r="Q99" s="59"/>
      <c r="R99" s="17"/>
      <c r="S99" s="17"/>
      <c r="T99" s="17"/>
      <c r="U99" s="61"/>
      <c r="V99" s="17"/>
      <c r="W99" s="17"/>
      <c r="X99" s="17"/>
      <c r="Y99" s="61"/>
      <c r="Z99" s="17"/>
      <c r="AA99" s="17"/>
      <c r="AB99" s="17"/>
      <c r="AC99" s="61"/>
      <c r="AD99" s="17"/>
      <c r="AE99" s="17"/>
      <c r="AF99" s="17"/>
      <c r="AG99" s="61"/>
      <c r="AH99" s="17"/>
      <c r="AI99" s="17"/>
      <c r="AJ99" s="17"/>
      <c r="AK99" s="61"/>
      <c r="AL99" s="17"/>
      <c r="AM99" s="17"/>
      <c r="AN99" s="17"/>
      <c r="AO99" s="61"/>
    </row>
    <row r="100" spans="1:41" ht="15.75" thickBot="1">
      <c r="A100" s="14"/>
      <c r="B100" s="35"/>
      <c r="C100" s="35"/>
      <c r="D100" s="35"/>
      <c r="E100" s="36"/>
      <c r="F100" s="37"/>
      <c r="G100" s="37"/>
      <c r="H100" s="37"/>
      <c r="I100" s="37"/>
      <c r="J100" s="39"/>
      <c r="K100" s="35"/>
      <c r="L100" s="59"/>
      <c r="M100" s="59"/>
      <c r="N100" s="59"/>
      <c r="O100" s="59"/>
      <c r="P100" s="59"/>
      <c r="Q100" s="59"/>
      <c r="R100" s="17"/>
      <c r="S100" s="17"/>
      <c r="T100" s="17"/>
      <c r="U100" s="61"/>
      <c r="V100" s="17"/>
      <c r="W100" s="17"/>
      <c r="X100" s="17"/>
      <c r="Y100" s="61"/>
      <c r="Z100" s="17"/>
      <c r="AA100" s="17"/>
      <c r="AB100" s="17"/>
      <c r="AC100" s="61"/>
      <c r="AD100" s="17"/>
      <c r="AE100" s="17"/>
      <c r="AF100" s="17"/>
      <c r="AG100" s="61"/>
      <c r="AH100" s="17"/>
      <c r="AI100" s="17"/>
      <c r="AJ100" s="17"/>
      <c r="AK100" s="61"/>
      <c r="AL100" s="17"/>
      <c r="AM100" s="17"/>
      <c r="AN100" s="17"/>
      <c r="AO100" s="61"/>
    </row>
    <row r="101" spans="1:41" ht="15.75" thickBot="1">
      <c r="A101" s="14"/>
      <c r="B101" s="35"/>
      <c r="C101" s="35"/>
      <c r="D101" s="35"/>
      <c r="E101" s="36"/>
      <c r="F101" s="37"/>
      <c r="G101" s="37"/>
      <c r="H101" s="37"/>
      <c r="I101" s="37"/>
      <c r="J101" s="39"/>
      <c r="K101" s="35"/>
      <c r="L101" s="59"/>
      <c r="M101" s="59"/>
      <c r="N101" s="59"/>
      <c r="O101" s="59"/>
      <c r="P101" s="59"/>
      <c r="Q101" s="59"/>
      <c r="R101" s="17"/>
      <c r="S101" s="17"/>
      <c r="T101" s="17"/>
      <c r="U101" s="61"/>
      <c r="V101" s="17"/>
      <c r="W101" s="17"/>
      <c r="X101" s="17"/>
      <c r="Y101" s="61"/>
      <c r="Z101" s="17"/>
      <c r="AA101" s="17"/>
      <c r="AB101" s="17"/>
      <c r="AC101" s="61"/>
      <c r="AD101" s="17"/>
      <c r="AE101" s="17"/>
      <c r="AF101" s="17"/>
      <c r="AG101" s="61"/>
      <c r="AH101" s="17"/>
      <c r="AI101" s="17"/>
      <c r="AJ101" s="17"/>
      <c r="AK101" s="61"/>
      <c r="AL101" s="17"/>
      <c r="AM101" s="17"/>
      <c r="AN101" s="17"/>
      <c r="AO101" s="61"/>
    </row>
    <row r="102" spans="1:41" ht="15.75" thickBot="1">
      <c r="A102" s="14"/>
      <c r="B102" s="35"/>
      <c r="C102" s="35"/>
      <c r="D102" s="35"/>
      <c r="E102" s="36"/>
      <c r="F102" s="37"/>
      <c r="G102" s="37"/>
      <c r="H102" s="37"/>
      <c r="I102" s="37"/>
      <c r="J102" s="39"/>
      <c r="K102" s="35"/>
      <c r="L102" s="59"/>
      <c r="M102" s="59"/>
      <c r="N102" s="59"/>
      <c r="O102" s="59"/>
      <c r="P102" s="59"/>
      <c r="Q102" s="59"/>
      <c r="R102" s="17"/>
      <c r="S102" s="17"/>
      <c r="T102" s="17"/>
      <c r="U102" s="61"/>
      <c r="V102" s="17"/>
      <c r="W102" s="17"/>
      <c r="X102" s="17"/>
      <c r="Y102" s="61"/>
      <c r="Z102" s="17"/>
      <c r="AA102" s="17"/>
      <c r="AB102" s="17"/>
      <c r="AC102" s="61"/>
      <c r="AD102" s="17"/>
      <c r="AE102" s="17"/>
      <c r="AF102" s="17"/>
      <c r="AG102" s="61"/>
      <c r="AH102" s="17"/>
      <c r="AI102" s="17"/>
      <c r="AJ102" s="17"/>
      <c r="AK102" s="61"/>
      <c r="AL102" s="17"/>
      <c r="AM102" s="17"/>
      <c r="AN102" s="17"/>
      <c r="AO102" s="61"/>
    </row>
    <row r="103" spans="1:41" ht="15.75" thickBot="1">
      <c r="A103" s="14"/>
      <c r="B103" s="35"/>
      <c r="C103" s="35"/>
      <c r="D103" s="35"/>
      <c r="E103" s="36"/>
      <c r="F103" s="37"/>
      <c r="G103" s="37"/>
      <c r="H103" s="37"/>
      <c r="I103" s="37"/>
      <c r="J103" s="39"/>
      <c r="K103" s="35"/>
      <c r="L103" s="59"/>
      <c r="M103" s="59"/>
      <c r="N103" s="59"/>
      <c r="O103" s="59"/>
      <c r="P103" s="59"/>
      <c r="Q103" s="59"/>
      <c r="R103" s="17"/>
      <c r="S103" s="17"/>
      <c r="T103" s="17"/>
      <c r="U103" s="61"/>
      <c r="V103" s="17"/>
      <c r="W103" s="17"/>
      <c r="X103" s="17"/>
      <c r="Y103" s="61"/>
      <c r="Z103" s="17"/>
      <c r="AA103" s="17"/>
      <c r="AB103" s="17"/>
      <c r="AC103" s="61"/>
      <c r="AD103" s="17"/>
      <c r="AE103" s="17"/>
      <c r="AF103" s="17"/>
      <c r="AG103" s="61"/>
      <c r="AH103" s="17"/>
      <c r="AI103" s="17"/>
      <c r="AJ103" s="17"/>
      <c r="AK103" s="61"/>
      <c r="AL103" s="17"/>
      <c r="AM103" s="17"/>
      <c r="AN103" s="17"/>
      <c r="AO103" s="61"/>
    </row>
    <row r="104" spans="1:41" ht="15.75" thickBot="1">
      <c r="A104" s="14"/>
      <c r="B104" s="35"/>
      <c r="C104" s="35"/>
      <c r="D104" s="35"/>
      <c r="E104" s="36"/>
      <c r="F104" s="37"/>
      <c r="G104" s="37"/>
      <c r="H104" s="37"/>
      <c r="I104" s="35"/>
      <c r="J104" s="39"/>
      <c r="K104" s="35"/>
      <c r="L104" s="59"/>
      <c r="M104" s="59"/>
      <c r="N104" s="59"/>
      <c r="O104" s="59"/>
      <c r="P104" s="59"/>
      <c r="Q104" s="59"/>
      <c r="R104" s="17"/>
      <c r="S104" s="17"/>
      <c r="T104" s="17"/>
      <c r="U104" s="61"/>
      <c r="V104" s="17"/>
      <c r="W104" s="17"/>
      <c r="X104" s="17"/>
      <c r="Y104" s="61"/>
      <c r="Z104" s="17"/>
      <c r="AA104" s="17"/>
      <c r="AB104" s="17"/>
      <c r="AC104" s="61"/>
      <c r="AD104" s="17"/>
      <c r="AE104" s="17"/>
      <c r="AF104" s="17"/>
      <c r="AG104" s="61"/>
      <c r="AH104" s="17"/>
      <c r="AI104" s="17"/>
      <c r="AJ104" s="17"/>
      <c r="AK104" s="61"/>
      <c r="AL104" s="17"/>
      <c r="AM104" s="17"/>
      <c r="AN104" s="17"/>
      <c r="AO104" s="61"/>
    </row>
    <row r="105" spans="1:41" ht="15.75" thickBot="1">
      <c r="A105" s="14"/>
      <c r="B105" s="35"/>
      <c r="C105" s="35"/>
      <c r="D105" s="35"/>
      <c r="E105" s="36"/>
      <c r="F105" s="37"/>
      <c r="G105" s="37"/>
      <c r="H105" s="37"/>
      <c r="I105" s="35"/>
      <c r="J105" s="39"/>
      <c r="K105" s="35"/>
      <c r="L105" s="59"/>
      <c r="M105" s="59"/>
      <c r="N105" s="59"/>
      <c r="O105" s="59"/>
      <c r="P105" s="59"/>
      <c r="Q105" s="59"/>
      <c r="R105" s="17"/>
      <c r="S105" s="17"/>
      <c r="T105" s="17"/>
      <c r="U105" s="61"/>
      <c r="V105" s="17"/>
      <c r="W105" s="17"/>
      <c r="X105" s="17"/>
      <c r="Y105" s="61"/>
      <c r="Z105" s="17"/>
      <c r="AA105" s="17"/>
      <c r="AB105" s="17"/>
      <c r="AC105" s="61"/>
      <c r="AD105" s="17"/>
      <c r="AE105" s="17"/>
      <c r="AF105" s="17"/>
      <c r="AG105" s="61"/>
      <c r="AH105" s="17"/>
      <c r="AI105" s="17"/>
      <c r="AJ105" s="17"/>
      <c r="AK105" s="61"/>
      <c r="AL105" s="17"/>
      <c r="AM105" s="17"/>
      <c r="AN105" s="17"/>
      <c r="AO105" s="61"/>
    </row>
    <row r="106" spans="1:41" ht="15.75" thickBot="1">
      <c r="A106" s="14"/>
      <c r="B106" s="35"/>
      <c r="C106" s="35"/>
      <c r="D106" s="35"/>
      <c r="E106" s="36"/>
      <c r="F106" s="37"/>
      <c r="G106" s="37"/>
      <c r="H106" s="37"/>
      <c r="I106" s="35"/>
      <c r="J106" s="39"/>
      <c r="K106" s="35"/>
      <c r="L106" s="59"/>
      <c r="M106" s="59"/>
      <c r="N106" s="59"/>
      <c r="O106" s="59"/>
      <c r="P106" s="59"/>
      <c r="Q106" s="59"/>
      <c r="R106" s="17"/>
      <c r="S106" s="17"/>
      <c r="T106" s="17"/>
      <c r="U106" s="61"/>
      <c r="V106" s="17"/>
      <c r="W106" s="17"/>
      <c r="X106" s="17"/>
      <c r="Y106" s="61"/>
      <c r="Z106" s="17"/>
      <c r="AA106" s="17"/>
      <c r="AB106" s="17"/>
      <c r="AC106" s="61"/>
      <c r="AD106" s="17"/>
      <c r="AE106" s="17"/>
      <c r="AF106" s="17"/>
      <c r="AG106" s="61"/>
      <c r="AH106" s="17"/>
      <c r="AI106" s="17"/>
      <c r="AJ106" s="17"/>
      <c r="AK106" s="61"/>
      <c r="AL106" s="17"/>
      <c r="AM106" s="17"/>
      <c r="AN106" s="17"/>
      <c r="AO106" s="61"/>
    </row>
    <row r="107" spans="1:41" ht="15.75" thickBot="1">
      <c r="A107" s="14"/>
      <c r="B107" s="30"/>
      <c r="C107" s="30"/>
      <c r="D107" s="30"/>
      <c r="E107" s="40"/>
      <c r="F107" s="42"/>
      <c r="G107" s="41"/>
      <c r="H107" s="43"/>
      <c r="I107" s="44"/>
      <c r="J107" s="45"/>
      <c r="K107" s="44"/>
      <c r="L107" s="44"/>
      <c r="M107" s="44"/>
      <c r="N107" s="44"/>
      <c r="O107" s="44"/>
      <c r="P107" s="44"/>
      <c r="Q107" s="44"/>
      <c r="R107" s="17"/>
      <c r="S107" s="17"/>
      <c r="T107" s="17"/>
      <c r="U107" s="61"/>
      <c r="V107" s="17"/>
      <c r="W107" s="17"/>
      <c r="X107" s="17"/>
      <c r="Y107" s="61"/>
      <c r="Z107" s="17"/>
      <c r="AA107" s="17"/>
      <c r="AB107" s="17"/>
      <c r="AC107" s="61"/>
      <c r="AD107" s="17"/>
      <c r="AE107" s="17"/>
      <c r="AF107" s="17"/>
      <c r="AG107" s="61"/>
      <c r="AH107" s="17"/>
      <c r="AI107" s="17"/>
      <c r="AJ107" s="17"/>
      <c r="AK107" s="61"/>
      <c r="AL107" s="17"/>
      <c r="AM107" s="17"/>
      <c r="AN107" s="17"/>
      <c r="AO107" s="61"/>
    </row>
    <row r="108" spans="1:41" ht="15.75" thickBot="1">
      <c r="A108" s="14"/>
      <c r="B108" s="35"/>
      <c r="C108" s="35"/>
      <c r="D108" s="35"/>
      <c r="E108" s="46"/>
      <c r="F108" s="48"/>
      <c r="G108" s="47"/>
      <c r="H108" s="49"/>
      <c r="I108" s="50"/>
      <c r="J108" s="51"/>
      <c r="K108" s="50"/>
      <c r="L108" s="60"/>
      <c r="M108" s="60"/>
      <c r="N108" s="60"/>
      <c r="O108" s="60"/>
      <c r="P108" s="60"/>
      <c r="Q108" s="60"/>
      <c r="R108" s="17"/>
      <c r="S108" s="17"/>
      <c r="T108" s="17"/>
      <c r="U108" s="61"/>
      <c r="V108" s="17"/>
      <c r="W108" s="17"/>
      <c r="X108" s="17"/>
      <c r="Y108" s="61"/>
      <c r="Z108" s="17"/>
      <c r="AA108" s="17"/>
      <c r="AB108" s="17"/>
      <c r="AC108" s="61"/>
      <c r="AD108" s="17"/>
      <c r="AE108" s="17"/>
      <c r="AF108" s="17"/>
      <c r="AG108" s="61"/>
      <c r="AH108" s="17"/>
      <c r="AI108" s="17"/>
      <c r="AJ108" s="17"/>
      <c r="AK108" s="61"/>
      <c r="AL108" s="17"/>
      <c r="AM108" s="17"/>
      <c r="AN108" s="17"/>
      <c r="AO108" s="61"/>
    </row>
    <row r="109" spans="1:41" ht="15.75" thickBot="1">
      <c r="A109" s="14"/>
      <c r="B109" s="35"/>
      <c r="C109" s="35"/>
      <c r="D109" s="35"/>
      <c r="E109" s="46"/>
      <c r="F109" s="48"/>
      <c r="G109" s="47"/>
      <c r="H109" s="49"/>
      <c r="I109" s="50"/>
      <c r="J109" s="51"/>
      <c r="K109" s="50"/>
      <c r="L109" s="60"/>
      <c r="M109" s="60"/>
      <c r="N109" s="60"/>
      <c r="O109" s="60"/>
      <c r="P109" s="60"/>
      <c r="Q109" s="60"/>
      <c r="R109" s="17"/>
      <c r="S109" s="17"/>
      <c r="T109" s="17"/>
      <c r="U109" s="61"/>
      <c r="V109" s="17"/>
      <c r="W109" s="17"/>
      <c r="X109" s="17"/>
      <c r="Y109" s="61"/>
      <c r="Z109" s="17"/>
      <c r="AA109" s="17"/>
      <c r="AB109" s="17"/>
      <c r="AC109" s="61"/>
      <c r="AD109" s="17"/>
      <c r="AE109" s="17"/>
      <c r="AF109" s="17"/>
      <c r="AG109" s="61"/>
      <c r="AH109" s="17"/>
      <c r="AI109" s="17"/>
      <c r="AJ109" s="17"/>
      <c r="AK109" s="61"/>
      <c r="AL109" s="17"/>
      <c r="AM109" s="17"/>
      <c r="AN109" s="17"/>
      <c r="AO109" s="61"/>
    </row>
    <row r="110" spans="1:41" ht="15.75" thickBot="1">
      <c r="A110" s="14"/>
      <c r="B110" s="35"/>
      <c r="C110" s="35"/>
      <c r="D110" s="35"/>
      <c r="E110" s="46"/>
      <c r="F110" s="48"/>
      <c r="G110" s="47"/>
      <c r="H110" s="49"/>
      <c r="I110" s="50"/>
      <c r="J110" s="51"/>
      <c r="K110" s="50"/>
      <c r="L110" s="60"/>
      <c r="M110" s="60"/>
      <c r="N110" s="60"/>
      <c r="O110" s="60"/>
      <c r="P110" s="60"/>
      <c r="Q110" s="60"/>
      <c r="R110" s="17"/>
      <c r="S110" s="17"/>
      <c r="T110" s="17"/>
      <c r="U110" s="61"/>
      <c r="V110" s="17"/>
      <c r="W110" s="17"/>
      <c r="X110" s="17"/>
      <c r="Y110" s="61"/>
      <c r="Z110" s="17"/>
      <c r="AA110" s="17"/>
      <c r="AB110" s="17"/>
      <c r="AC110" s="61"/>
      <c r="AD110" s="17"/>
      <c r="AE110" s="17"/>
      <c r="AF110" s="17"/>
      <c r="AG110" s="61"/>
      <c r="AH110" s="17"/>
      <c r="AI110" s="17"/>
      <c r="AJ110" s="17"/>
      <c r="AK110" s="61"/>
      <c r="AL110" s="17"/>
      <c r="AM110" s="17"/>
      <c r="AN110" s="17"/>
      <c r="AO110" s="61"/>
    </row>
    <row r="111" spans="1:41" ht="15.75" thickBot="1">
      <c r="A111" s="14"/>
      <c r="B111" s="35"/>
      <c r="C111" s="35"/>
      <c r="D111" s="35"/>
      <c r="E111" s="46"/>
      <c r="F111" s="48"/>
      <c r="G111" s="47"/>
      <c r="H111" s="49"/>
      <c r="I111" s="50"/>
      <c r="J111" s="51"/>
      <c r="K111" s="50"/>
      <c r="L111" s="60"/>
      <c r="M111" s="60"/>
      <c r="N111" s="60"/>
      <c r="O111" s="60"/>
      <c r="P111" s="60"/>
      <c r="Q111" s="60"/>
      <c r="R111" s="17"/>
      <c r="S111" s="17"/>
      <c r="T111" s="17"/>
      <c r="U111" s="61"/>
      <c r="V111" s="17"/>
      <c r="W111" s="17"/>
      <c r="X111" s="17"/>
      <c r="Y111" s="61"/>
      <c r="Z111" s="17"/>
      <c r="AA111" s="17"/>
      <c r="AB111" s="17"/>
      <c r="AC111" s="61"/>
      <c r="AD111" s="17"/>
      <c r="AE111" s="17"/>
      <c r="AF111" s="17"/>
      <c r="AG111" s="61"/>
      <c r="AH111" s="17"/>
      <c r="AI111" s="17"/>
      <c r="AJ111" s="17"/>
      <c r="AK111" s="61"/>
      <c r="AL111" s="17"/>
      <c r="AM111" s="17"/>
      <c r="AN111" s="17"/>
      <c r="AO111" s="61"/>
    </row>
    <row r="112" spans="1:41" ht="15.75" thickBot="1">
      <c r="A112" s="14"/>
      <c r="B112" s="35"/>
      <c r="C112" s="35"/>
      <c r="D112" s="35"/>
      <c r="E112" s="46"/>
      <c r="F112" s="48"/>
      <c r="G112" s="47"/>
      <c r="H112" s="49"/>
      <c r="I112" s="50"/>
      <c r="J112" s="51"/>
      <c r="K112" s="50"/>
      <c r="L112" s="60"/>
      <c r="M112" s="60"/>
      <c r="N112" s="60"/>
      <c r="O112" s="60"/>
      <c r="P112" s="60"/>
      <c r="Q112" s="60"/>
      <c r="R112" s="17"/>
      <c r="S112" s="17"/>
      <c r="T112" s="17"/>
      <c r="U112" s="61"/>
      <c r="V112" s="17"/>
      <c r="W112" s="17"/>
      <c r="X112" s="17"/>
      <c r="Y112" s="61"/>
      <c r="Z112" s="17"/>
      <c r="AA112" s="17"/>
      <c r="AB112" s="17"/>
      <c r="AC112" s="61"/>
      <c r="AD112" s="17"/>
      <c r="AE112" s="17"/>
      <c r="AF112" s="17"/>
      <c r="AG112" s="61"/>
      <c r="AH112" s="17"/>
      <c r="AI112" s="17"/>
      <c r="AJ112" s="17"/>
      <c r="AK112" s="61"/>
      <c r="AL112" s="17"/>
      <c r="AM112" s="17"/>
      <c r="AN112" s="17"/>
      <c r="AO112" s="61"/>
    </row>
    <row r="113" spans="1:41" ht="15.75" thickBot="1">
      <c r="A113" s="14"/>
      <c r="B113" s="35"/>
      <c r="C113" s="35"/>
      <c r="D113" s="35"/>
      <c r="E113" s="46"/>
      <c r="F113" s="48"/>
      <c r="G113" s="47"/>
      <c r="H113" s="49"/>
      <c r="I113" s="50"/>
      <c r="J113" s="51"/>
      <c r="K113" s="50"/>
      <c r="L113" s="60"/>
      <c r="M113" s="60"/>
      <c r="N113" s="60"/>
      <c r="O113" s="60"/>
      <c r="P113" s="60"/>
      <c r="Q113" s="60"/>
      <c r="R113" s="17"/>
      <c r="S113" s="17"/>
      <c r="T113" s="17"/>
      <c r="U113" s="61"/>
      <c r="V113" s="17"/>
      <c r="W113" s="17"/>
      <c r="X113" s="17"/>
      <c r="Y113" s="61"/>
      <c r="Z113" s="17"/>
      <c r="AA113" s="17"/>
      <c r="AB113" s="17"/>
      <c r="AC113" s="61"/>
      <c r="AD113" s="17"/>
      <c r="AE113" s="17"/>
      <c r="AF113" s="17"/>
      <c r="AG113" s="61"/>
      <c r="AH113" s="17"/>
      <c r="AI113" s="17"/>
      <c r="AJ113" s="17"/>
      <c r="AK113" s="61"/>
      <c r="AL113" s="17"/>
      <c r="AM113" s="17"/>
      <c r="AN113" s="17"/>
      <c r="AO113" s="61"/>
    </row>
    <row r="114" spans="1:41" ht="15.75" thickBot="1">
      <c r="A114" s="14"/>
      <c r="B114" s="35"/>
      <c r="C114" s="35"/>
      <c r="D114" s="35"/>
      <c r="E114" s="46"/>
      <c r="F114" s="48"/>
      <c r="G114" s="47"/>
      <c r="H114" s="49"/>
      <c r="I114" s="50"/>
      <c r="J114" s="51"/>
      <c r="K114" s="50"/>
      <c r="L114" s="60"/>
      <c r="M114" s="60"/>
      <c r="N114" s="60"/>
      <c r="O114" s="60"/>
      <c r="P114" s="60"/>
      <c r="Q114" s="60"/>
      <c r="R114" s="17"/>
      <c r="S114" s="17"/>
      <c r="T114" s="17"/>
      <c r="U114" s="61"/>
      <c r="V114" s="17"/>
      <c r="W114" s="17"/>
      <c r="X114" s="17"/>
      <c r="Y114" s="61"/>
      <c r="Z114" s="17"/>
      <c r="AA114" s="17"/>
      <c r="AB114" s="17"/>
      <c r="AC114" s="61"/>
      <c r="AD114" s="17"/>
      <c r="AE114" s="17"/>
      <c r="AF114" s="17"/>
      <c r="AG114" s="61"/>
      <c r="AH114" s="17"/>
      <c r="AI114" s="17"/>
      <c r="AJ114" s="17"/>
      <c r="AK114" s="61"/>
      <c r="AL114" s="17"/>
      <c r="AM114" s="17"/>
      <c r="AN114" s="17"/>
      <c r="AO114" s="61"/>
    </row>
    <row r="115" spans="1:41" ht="15.75" thickBot="1">
      <c r="A115" s="14"/>
      <c r="B115" s="35"/>
      <c r="C115" s="35"/>
      <c r="D115" s="35"/>
      <c r="E115" s="46"/>
      <c r="F115" s="48"/>
      <c r="G115" s="47"/>
      <c r="H115" s="49"/>
      <c r="I115" s="50"/>
      <c r="J115" s="51"/>
      <c r="K115" s="50"/>
      <c r="L115" s="60"/>
      <c r="M115" s="60"/>
      <c r="N115" s="60"/>
      <c r="O115" s="60"/>
      <c r="P115" s="60"/>
      <c r="Q115" s="60"/>
      <c r="R115" s="17"/>
      <c r="S115" s="17"/>
      <c r="T115" s="17"/>
      <c r="U115" s="61"/>
      <c r="V115" s="17"/>
      <c r="W115" s="17"/>
      <c r="X115" s="17"/>
      <c r="Y115" s="61"/>
      <c r="Z115" s="17"/>
      <c r="AA115" s="17"/>
      <c r="AB115" s="17"/>
      <c r="AC115" s="61"/>
      <c r="AD115" s="17"/>
      <c r="AE115" s="17"/>
      <c r="AF115" s="17"/>
      <c r="AG115" s="61"/>
      <c r="AH115" s="17"/>
      <c r="AI115" s="17"/>
      <c r="AJ115" s="17"/>
      <c r="AK115" s="61"/>
      <c r="AL115" s="17"/>
      <c r="AM115" s="17"/>
      <c r="AN115" s="17"/>
      <c r="AO115" s="61"/>
    </row>
    <row r="116" spans="1:41" ht="15.75" thickBot="1">
      <c r="A116" s="14"/>
      <c r="B116" s="35"/>
      <c r="C116" s="35"/>
      <c r="D116" s="35"/>
      <c r="E116" s="46"/>
      <c r="F116" s="48"/>
      <c r="G116" s="47"/>
      <c r="H116" s="49"/>
      <c r="I116" s="50"/>
      <c r="J116" s="51"/>
      <c r="K116" s="50"/>
      <c r="L116" s="60"/>
      <c r="M116" s="60"/>
      <c r="N116" s="60"/>
      <c r="O116" s="60"/>
      <c r="P116" s="60"/>
      <c r="Q116" s="60"/>
      <c r="R116" s="17"/>
      <c r="S116" s="17"/>
      <c r="T116" s="17"/>
      <c r="U116" s="61"/>
      <c r="V116" s="17"/>
      <c r="W116" s="17"/>
      <c r="X116" s="17"/>
      <c r="Y116" s="61"/>
      <c r="Z116" s="17"/>
      <c r="AA116" s="17"/>
      <c r="AB116" s="17"/>
      <c r="AC116" s="61"/>
      <c r="AD116" s="17"/>
      <c r="AE116" s="17"/>
      <c r="AF116" s="17"/>
      <c r="AG116" s="61"/>
      <c r="AH116" s="17"/>
      <c r="AI116" s="17"/>
      <c r="AJ116" s="17"/>
      <c r="AK116" s="61"/>
      <c r="AL116" s="17"/>
      <c r="AM116" s="17"/>
      <c r="AN116" s="17"/>
      <c r="AO116" s="61"/>
    </row>
    <row r="117" spans="1:41" ht="15.75" thickBot="1">
      <c r="A117" s="14"/>
      <c r="B117" s="35"/>
      <c r="C117" s="35"/>
      <c r="D117" s="35"/>
      <c r="E117" s="46"/>
      <c r="F117" s="48"/>
      <c r="G117" s="47"/>
      <c r="H117" s="49"/>
      <c r="I117" s="50"/>
      <c r="J117" s="51"/>
      <c r="K117" s="50"/>
      <c r="L117" s="60"/>
      <c r="M117" s="60"/>
      <c r="N117" s="60"/>
      <c r="O117" s="60"/>
      <c r="P117" s="60"/>
      <c r="Q117" s="60"/>
      <c r="R117" s="17"/>
      <c r="S117" s="17"/>
      <c r="T117" s="17"/>
      <c r="U117" s="61"/>
      <c r="V117" s="17"/>
      <c r="W117" s="17"/>
      <c r="X117" s="17"/>
      <c r="Y117" s="61"/>
      <c r="Z117" s="17"/>
      <c r="AA117" s="17"/>
      <c r="AB117" s="17"/>
      <c r="AC117" s="61"/>
      <c r="AD117" s="17"/>
      <c r="AE117" s="17"/>
      <c r="AF117" s="17"/>
      <c r="AG117" s="61"/>
      <c r="AH117" s="17"/>
      <c r="AI117" s="17"/>
      <c r="AJ117" s="17"/>
      <c r="AK117" s="61"/>
      <c r="AL117" s="17"/>
      <c r="AM117" s="17"/>
      <c r="AN117" s="17"/>
      <c r="AO117" s="61"/>
    </row>
    <row r="118" spans="1:41" ht="15.75" thickBot="1">
      <c r="A118" s="14"/>
      <c r="B118" s="35"/>
      <c r="C118" s="35"/>
      <c r="D118" s="35"/>
      <c r="E118" s="46"/>
      <c r="F118" s="48"/>
      <c r="G118" s="47"/>
      <c r="H118" s="49"/>
      <c r="I118" s="50"/>
      <c r="J118" s="51"/>
      <c r="K118" s="50"/>
      <c r="L118" s="60"/>
      <c r="M118" s="60"/>
      <c r="N118" s="60"/>
      <c r="O118" s="60"/>
      <c r="P118" s="60"/>
      <c r="Q118" s="60"/>
      <c r="R118" s="17"/>
      <c r="S118" s="17"/>
      <c r="T118" s="17"/>
      <c r="U118" s="61"/>
      <c r="V118" s="17"/>
      <c r="W118" s="17"/>
      <c r="X118" s="17"/>
      <c r="Y118" s="61"/>
      <c r="Z118" s="17"/>
      <c r="AA118" s="17"/>
      <c r="AB118" s="17"/>
      <c r="AC118" s="61"/>
      <c r="AD118" s="17"/>
      <c r="AE118" s="17"/>
      <c r="AF118" s="17"/>
      <c r="AG118" s="61"/>
      <c r="AH118" s="17"/>
      <c r="AI118" s="17"/>
      <c r="AJ118" s="17"/>
      <c r="AK118" s="61"/>
      <c r="AL118" s="17"/>
      <c r="AM118" s="17"/>
      <c r="AN118" s="17"/>
      <c r="AO118" s="61"/>
    </row>
    <row r="119" spans="1:41" ht="15.75" thickBot="1">
      <c r="A119" s="14"/>
      <c r="B119" s="35"/>
      <c r="C119" s="35"/>
      <c r="D119" s="35"/>
      <c r="E119" s="46"/>
      <c r="F119" s="48"/>
      <c r="G119" s="47"/>
      <c r="H119" s="49"/>
      <c r="I119" s="50"/>
      <c r="J119" s="51"/>
      <c r="K119" s="50"/>
      <c r="L119" s="60"/>
      <c r="M119" s="60"/>
      <c r="N119" s="60"/>
      <c r="O119" s="60"/>
      <c r="P119" s="60"/>
      <c r="Q119" s="60"/>
      <c r="R119" s="17"/>
      <c r="S119" s="17"/>
      <c r="T119" s="17"/>
      <c r="U119" s="61"/>
      <c r="V119" s="17"/>
      <c r="W119" s="17"/>
      <c r="X119" s="17"/>
      <c r="Y119" s="61"/>
      <c r="Z119" s="17"/>
      <c r="AA119" s="17"/>
      <c r="AB119" s="17"/>
      <c r="AC119" s="61"/>
      <c r="AD119" s="17"/>
      <c r="AE119" s="17"/>
      <c r="AF119" s="17"/>
      <c r="AG119" s="61"/>
      <c r="AH119" s="17"/>
      <c r="AI119" s="17"/>
      <c r="AJ119" s="17"/>
      <c r="AK119" s="61"/>
      <c r="AL119" s="17"/>
      <c r="AM119" s="17"/>
      <c r="AN119" s="17"/>
      <c r="AO119" s="61"/>
    </row>
    <row r="120" spans="1:41" ht="15.75" thickBot="1">
      <c r="A120" s="14"/>
      <c r="B120" s="35"/>
      <c r="C120" s="35"/>
      <c r="D120" s="35"/>
      <c r="E120" s="46"/>
      <c r="F120" s="48"/>
      <c r="G120" s="47"/>
      <c r="H120" s="49"/>
      <c r="I120" s="50"/>
      <c r="J120" s="51"/>
      <c r="K120" s="50"/>
      <c r="L120" s="60"/>
      <c r="M120" s="60"/>
      <c r="N120" s="60"/>
      <c r="O120" s="60"/>
      <c r="P120" s="60"/>
      <c r="Q120" s="60"/>
      <c r="R120" s="17"/>
      <c r="S120" s="17"/>
      <c r="T120" s="17"/>
      <c r="U120" s="61"/>
      <c r="V120" s="17"/>
      <c r="W120" s="17"/>
      <c r="X120" s="17"/>
      <c r="Y120" s="61"/>
      <c r="Z120" s="17"/>
      <c r="AA120" s="17"/>
      <c r="AB120" s="17"/>
      <c r="AC120" s="61"/>
      <c r="AD120" s="17"/>
      <c r="AE120" s="17"/>
      <c r="AF120" s="17"/>
      <c r="AG120" s="61"/>
      <c r="AH120" s="17"/>
      <c r="AI120" s="17"/>
      <c r="AJ120" s="17"/>
      <c r="AK120" s="61"/>
      <c r="AL120" s="17"/>
      <c r="AM120" s="17"/>
      <c r="AN120" s="17"/>
      <c r="AO120" s="61"/>
    </row>
    <row r="121" spans="1:41" ht="15.75" thickBot="1">
      <c r="A121" s="14"/>
      <c r="B121" s="35"/>
      <c r="C121" s="35"/>
      <c r="D121" s="35"/>
      <c r="E121" s="46"/>
      <c r="F121" s="48"/>
      <c r="G121" s="47"/>
      <c r="H121" s="49"/>
      <c r="I121" s="50"/>
      <c r="J121" s="51"/>
      <c r="K121" s="50"/>
      <c r="L121" s="60"/>
      <c r="M121" s="60"/>
      <c r="N121" s="60"/>
      <c r="O121" s="60"/>
      <c r="P121" s="60"/>
      <c r="Q121" s="60"/>
      <c r="R121" s="17"/>
      <c r="S121" s="17"/>
      <c r="T121" s="17"/>
      <c r="U121" s="61"/>
      <c r="V121" s="17"/>
      <c r="W121" s="17"/>
      <c r="X121" s="17"/>
      <c r="Y121" s="61"/>
      <c r="Z121" s="17"/>
      <c r="AA121" s="17"/>
      <c r="AB121" s="17"/>
      <c r="AC121" s="61"/>
      <c r="AD121" s="17"/>
      <c r="AE121" s="17"/>
      <c r="AF121" s="17"/>
      <c r="AG121" s="61"/>
      <c r="AH121" s="17"/>
      <c r="AI121" s="17"/>
      <c r="AJ121" s="17"/>
      <c r="AK121" s="61"/>
      <c r="AL121" s="17"/>
      <c r="AM121" s="17"/>
      <c r="AN121" s="17"/>
      <c r="AO121" s="61"/>
    </row>
    <row r="122" spans="1:41" ht="15.75" thickBot="1">
      <c r="A122" s="14"/>
      <c r="B122" s="35"/>
      <c r="C122" s="35"/>
      <c r="D122" s="35"/>
      <c r="E122" s="46"/>
      <c r="F122" s="48"/>
      <c r="G122" s="47"/>
      <c r="H122" s="52"/>
      <c r="I122" s="51"/>
      <c r="J122" s="51"/>
      <c r="K122" s="50"/>
      <c r="L122" s="60"/>
      <c r="M122" s="60"/>
      <c r="N122" s="60"/>
      <c r="O122" s="60"/>
      <c r="P122" s="60"/>
      <c r="Q122" s="60"/>
      <c r="R122" s="17"/>
      <c r="S122" s="17"/>
      <c r="T122" s="17"/>
      <c r="U122" s="61"/>
      <c r="V122" s="17"/>
      <c r="W122" s="17"/>
      <c r="X122" s="17"/>
      <c r="Y122" s="61"/>
      <c r="Z122" s="17"/>
      <c r="AA122" s="17"/>
      <c r="AB122" s="17"/>
      <c r="AC122" s="61"/>
      <c r="AD122" s="17"/>
      <c r="AE122" s="17"/>
      <c r="AF122" s="17"/>
      <c r="AG122" s="61"/>
      <c r="AH122" s="17"/>
      <c r="AI122" s="17"/>
      <c r="AJ122" s="17"/>
      <c r="AK122" s="61"/>
      <c r="AL122" s="17"/>
      <c r="AM122" s="17"/>
      <c r="AN122" s="17"/>
      <c r="AO122" s="61"/>
    </row>
    <row r="123" spans="1:41" ht="15.75" thickBot="1">
      <c r="A123" s="14"/>
      <c r="B123" s="35"/>
      <c r="C123" s="35"/>
      <c r="D123" s="35"/>
      <c r="E123" s="46"/>
      <c r="F123" s="48"/>
      <c r="G123" s="47"/>
      <c r="H123" s="52"/>
      <c r="I123" s="51"/>
      <c r="J123" s="51"/>
      <c r="K123" s="50"/>
      <c r="L123" s="60"/>
      <c r="M123" s="60"/>
      <c r="N123" s="60"/>
      <c r="O123" s="60"/>
      <c r="P123" s="60"/>
      <c r="Q123" s="60"/>
      <c r="R123" s="17"/>
      <c r="S123" s="17"/>
      <c r="T123" s="17"/>
      <c r="U123" s="61"/>
      <c r="V123" s="17"/>
      <c r="W123" s="17"/>
      <c r="X123" s="17"/>
      <c r="Y123" s="61"/>
      <c r="Z123" s="17"/>
      <c r="AA123" s="17"/>
      <c r="AB123" s="17"/>
      <c r="AC123" s="61"/>
      <c r="AD123" s="17"/>
      <c r="AE123" s="17"/>
      <c r="AF123" s="17"/>
      <c r="AG123" s="61"/>
      <c r="AH123" s="17"/>
      <c r="AI123" s="17"/>
      <c r="AJ123" s="17"/>
      <c r="AK123" s="61"/>
      <c r="AL123" s="17"/>
      <c r="AM123" s="17"/>
      <c r="AN123" s="17"/>
      <c r="AO123" s="61"/>
    </row>
    <row r="124" spans="1:41" ht="15.75" thickBot="1">
      <c r="A124" s="14"/>
      <c r="B124" s="35"/>
      <c r="C124" s="35"/>
      <c r="D124" s="35"/>
      <c r="E124" s="46"/>
      <c r="F124" s="48"/>
      <c r="G124" s="47"/>
      <c r="H124" s="52"/>
      <c r="I124" s="51"/>
      <c r="J124" s="51"/>
      <c r="K124" s="50"/>
      <c r="L124" s="60"/>
      <c r="M124" s="60"/>
      <c r="N124" s="60"/>
      <c r="O124" s="60"/>
      <c r="P124" s="60"/>
      <c r="Q124" s="60"/>
      <c r="R124" s="17"/>
      <c r="S124" s="17"/>
      <c r="T124" s="17"/>
      <c r="U124" s="61"/>
      <c r="V124" s="17"/>
      <c r="W124" s="17"/>
      <c r="X124" s="17"/>
      <c r="Y124" s="61"/>
      <c r="Z124" s="17"/>
      <c r="AA124" s="17"/>
      <c r="AB124" s="17"/>
      <c r="AC124" s="61"/>
      <c r="AD124" s="17"/>
      <c r="AE124" s="17"/>
      <c r="AF124" s="17"/>
      <c r="AG124" s="61"/>
      <c r="AH124" s="17"/>
      <c r="AI124" s="17"/>
      <c r="AJ124" s="17"/>
      <c r="AK124" s="61"/>
      <c r="AL124" s="17"/>
      <c r="AM124" s="17"/>
      <c r="AN124" s="17"/>
      <c r="AO124" s="61"/>
    </row>
    <row r="125" spans="1:41" ht="15.75" thickBot="1">
      <c r="A125" s="14"/>
      <c r="B125" s="35"/>
      <c r="C125" s="35"/>
      <c r="D125" s="35"/>
      <c r="E125" s="46"/>
      <c r="F125" s="48"/>
      <c r="G125" s="47"/>
      <c r="H125" s="52"/>
      <c r="I125" s="51"/>
      <c r="J125" s="51"/>
      <c r="K125" s="50"/>
      <c r="L125" s="60"/>
      <c r="M125" s="60"/>
      <c r="N125" s="60"/>
      <c r="O125" s="60"/>
      <c r="P125" s="60"/>
      <c r="Q125" s="60"/>
      <c r="R125" s="17"/>
      <c r="S125" s="17"/>
      <c r="T125" s="17"/>
      <c r="U125" s="61"/>
      <c r="V125" s="17"/>
      <c r="W125" s="17"/>
      <c r="X125" s="17"/>
      <c r="Y125" s="61"/>
      <c r="Z125" s="17"/>
      <c r="AA125" s="17"/>
      <c r="AB125" s="17"/>
      <c r="AC125" s="61"/>
      <c r="AD125" s="17"/>
      <c r="AE125" s="17"/>
      <c r="AF125" s="17"/>
      <c r="AG125" s="61"/>
      <c r="AH125" s="17"/>
      <c r="AI125" s="17"/>
      <c r="AJ125" s="17"/>
      <c r="AK125" s="61"/>
      <c r="AL125" s="17"/>
      <c r="AM125" s="17"/>
      <c r="AN125" s="17"/>
      <c r="AO125" s="61"/>
    </row>
    <row r="126" spans="1:41" ht="15.75" thickBot="1">
      <c r="A126" s="14"/>
      <c r="B126" s="35"/>
      <c r="C126" s="35"/>
      <c r="D126" s="35"/>
      <c r="E126" s="46"/>
      <c r="F126" s="48"/>
      <c r="G126" s="47"/>
      <c r="H126" s="52"/>
      <c r="I126" s="51"/>
      <c r="J126" s="51"/>
      <c r="K126" s="50"/>
      <c r="L126" s="60"/>
      <c r="M126" s="60"/>
      <c r="N126" s="60"/>
      <c r="O126" s="60"/>
      <c r="P126" s="60"/>
      <c r="Q126" s="60"/>
      <c r="R126" s="17"/>
      <c r="S126" s="17"/>
      <c r="T126" s="17"/>
      <c r="U126" s="61"/>
      <c r="V126" s="17"/>
      <c r="W126" s="17"/>
      <c r="X126" s="17"/>
      <c r="Y126" s="61"/>
      <c r="Z126" s="17"/>
      <c r="AA126" s="17"/>
      <c r="AB126" s="17"/>
      <c r="AC126" s="61"/>
      <c r="AD126" s="17"/>
      <c r="AE126" s="17"/>
      <c r="AF126" s="17"/>
      <c r="AG126" s="61"/>
      <c r="AH126" s="17"/>
      <c r="AI126" s="17"/>
      <c r="AJ126" s="17"/>
      <c r="AK126" s="61"/>
      <c r="AL126" s="17"/>
      <c r="AM126" s="17"/>
      <c r="AN126" s="17"/>
      <c r="AO126" s="61"/>
    </row>
    <row r="127" spans="1:41" ht="15.75" thickBot="1">
      <c r="A127" s="14"/>
      <c r="B127" s="35"/>
      <c r="C127" s="35"/>
      <c r="D127" s="35"/>
      <c r="E127" s="46"/>
      <c r="F127" s="48"/>
      <c r="G127" s="47"/>
      <c r="H127" s="52"/>
      <c r="I127" s="51"/>
      <c r="J127" s="51"/>
      <c r="K127" s="50"/>
      <c r="L127" s="60"/>
      <c r="M127" s="60"/>
      <c r="N127" s="60"/>
      <c r="O127" s="60"/>
      <c r="P127" s="60"/>
      <c r="Q127" s="60"/>
      <c r="R127" s="17"/>
      <c r="S127" s="17"/>
      <c r="T127" s="17"/>
      <c r="U127" s="61"/>
      <c r="V127" s="17"/>
      <c r="W127" s="17"/>
      <c r="X127" s="17"/>
      <c r="Y127" s="61"/>
      <c r="Z127" s="17"/>
      <c r="AA127" s="17"/>
      <c r="AB127" s="17"/>
      <c r="AC127" s="61"/>
      <c r="AD127" s="17"/>
      <c r="AE127" s="17"/>
      <c r="AF127" s="17"/>
      <c r="AG127" s="61"/>
      <c r="AH127" s="17"/>
      <c r="AI127" s="17"/>
      <c r="AJ127" s="17"/>
      <c r="AK127" s="61"/>
      <c r="AL127" s="17"/>
      <c r="AM127" s="17"/>
      <c r="AN127" s="17"/>
      <c r="AO127" s="61"/>
    </row>
    <row r="128" spans="1:41" ht="15.75" thickBot="1">
      <c r="A128" s="14"/>
      <c r="B128" s="35"/>
      <c r="C128" s="35"/>
      <c r="D128" s="35"/>
      <c r="E128" s="46"/>
      <c r="F128" s="48"/>
      <c r="G128" s="47"/>
      <c r="H128" s="52"/>
      <c r="I128" s="51"/>
      <c r="J128" s="51"/>
      <c r="K128" s="50"/>
      <c r="L128" s="60"/>
      <c r="M128" s="60"/>
      <c r="N128" s="60"/>
      <c r="O128" s="60"/>
      <c r="P128" s="60"/>
      <c r="Q128" s="60"/>
      <c r="R128" s="17"/>
      <c r="S128" s="17"/>
      <c r="T128" s="17"/>
      <c r="U128" s="61"/>
      <c r="V128" s="17"/>
      <c r="W128" s="17"/>
      <c r="X128" s="17"/>
      <c r="Y128" s="61"/>
      <c r="Z128" s="17"/>
      <c r="AA128" s="17"/>
      <c r="AB128" s="17"/>
      <c r="AC128" s="61"/>
      <c r="AD128" s="17"/>
      <c r="AE128" s="17"/>
      <c r="AF128" s="17"/>
      <c r="AG128" s="61"/>
      <c r="AH128" s="17"/>
      <c r="AI128" s="17"/>
      <c r="AJ128" s="17"/>
      <c r="AK128" s="61"/>
      <c r="AL128" s="17"/>
      <c r="AM128" s="17"/>
      <c r="AN128" s="17"/>
      <c r="AO128" s="61"/>
    </row>
    <row r="129" spans="1:41" ht="15.75" thickBot="1">
      <c r="A129" s="14"/>
      <c r="B129" s="35"/>
      <c r="C129" s="35"/>
      <c r="D129" s="35"/>
      <c r="E129" s="46"/>
      <c r="F129" s="48"/>
      <c r="G129" s="47"/>
      <c r="H129" s="52"/>
      <c r="I129" s="52"/>
      <c r="J129" s="52"/>
      <c r="K129" s="50"/>
      <c r="L129" s="60"/>
      <c r="M129" s="60"/>
      <c r="N129" s="60"/>
      <c r="O129" s="60"/>
      <c r="P129" s="60"/>
      <c r="Q129" s="60"/>
      <c r="R129" s="17"/>
      <c r="S129" s="17"/>
      <c r="T129" s="17"/>
      <c r="U129" s="61"/>
      <c r="V129" s="17"/>
      <c r="W129" s="17"/>
      <c r="X129" s="17"/>
      <c r="Y129" s="61"/>
      <c r="Z129" s="17"/>
      <c r="AA129" s="17"/>
      <c r="AB129" s="17"/>
      <c r="AC129" s="61"/>
      <c r="AD129" s="17"/>
      <c r="AE129" s="17"/>
      <c r="AF129" s="17"/>
      <c r="AG129" s="61"/>
      <c r="AH129" s="17"/>
      <c r="AI129" s="17"/>
      <c r="AJ129" s="17"/>
      <c r="AK129" s="61"/>
      <c r="AL129" s="17"/>
      <c r="AM129" s="17"/>
      <c r="AN129" s="17"/>
      <c r="AO129" s="61"/>
    </row>
    <row r="130" spans="1:41" ht="15.75" thickBot="1">
      <c r="A130" s="14"/>
      <c r="B130" s="35"/>
      <c r="C130" s="35"/>
      <c r="D130" s="35"/>
      <c r="E130" s="35"/>
      <c r="F130" s="49"/>
      <c r="G130" s="53"/>
      <c r="H130" s="52"/>
      <c r="I130" s="52"/>
      <c r="J130" s="52"/>
      <c r="K130" s="50"/>
      <c r="L130" s="60"/>
      <c r="M130" s="60"/>
      <c r="N130" s="60"/>
      <c r="O130" s="60"/>
      <c r="P130" s="60"/>
      <c r="Q130" s="60"/>
      <c r="R130" s="17"/>
      <c r="S130" s="17"/>
      <c r="T130" s="17"/>
      <c r="U130" s="61"/>
      <c r="V130" s="17"/>
      <c r="W130" s="17"/>
      <c r="X130" s="17"/>
      <c r="Y130" s="61"/>
      <c r="Z130" s="17"/>
      <c r="AA130" s="17"/>
      <c r="AB130" s="17"/>
      <c r="AC130" s="61"/>
      <c r="AD130" s="17"/>
      <c r="AE130" s="17"/>
      <c r="AF130" s="17"/>
      <c r="AG130" s="61"/>
      <c r="AH130" s="17"/>
      <c r="AI130" s="17"/>
      <c r="AJ130" s="17"/>
      <c r="AK130" s="61"/>
      <c r="AL130" s="17"/>
      <c r="AM130" s="17"/>
      <c r="AN130" s="17"/>
      <c r="AO130" s="61"/>
    </row>
    <row r="131" spans="1:41" ht="15.75" thickBot="1">
      <c r="A131" s="14"/>
      <c r="B131" s="67"/>
      <c r="C131" s="67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17"/>
      <c r="S131" s="17"/>
      <c r="T131" s="17"/>
      <c r="U131" s="61"/>
      <c r="V131" s="17"/>
      <c r="W131" s="17"/>
      <c r="X131" s="17"/>
      <c r="Y131" s="61"/>
      <c r="Z131" s="17"/>
      <c r="AA131" s="17"/>
      <c r="AB131" s="17"/>
      <c r="AC131" s="61"/>
      <c r="AD131" s="17"/>
      <c r="AE131" s="17"/>
      <c r="AF131" s="17"/>
      <c r="AG131" s="61"/>
      <c r="AH131" s="17"/>
      <c r="AI131" s="17"/>
      <c r="AJ131" s="17"/>
      <c r="AK131" s="61"/>
      <c r="AL131" s="17"/>
      <c r="AM131" s="17"/>
      <c r="AN131" s="17"/>
      <c r="AO131" s="61"/>
    </row>
    <row r="132" spans="1:41" ht="15.75" thickBot="1">
      <c r="A132" s="14"/>
      <c r="B132" s="54"/>
      <c r="C132" s="54"/>
      <c r="D132" s="35"/>
      <c r="E132" s="35"/>
      <c r="F132" s="35"/>
      <c r="G132" s="35"/>
      <c r="H132" s="35"/>
      <c r="I132" s="35"/>
      <c r="J132" s="35"/>
      <c r="K132" s="35"/>
      <c r="L132" s="59"/>
      <c r="M132" s="59"/>
      <c r="N132" s="59"/>
      <c r="O132" s="59"/>
      <c r="P132" s="59"/>
      <c r="Q132" s="59"/>
      <c r="R132" s="17"/>
      <c r="S132" s="17"/>
      <c r="T132" s="17"/>
      <c r="U132" s="61"/>
      <c r="V132" s="17"/>
      <c r="W132" s="17"/>
      <c r="X132" s="17"/>
      <c r="Y132" s="61"/>
      <c r="Z132" s="17"/>
      <c r="AA132" s="17"/>
      <c r="AB132" s="17"/>
      <c r="AC132" s="61"/>
      <c r="AD132" s="17"/>
      <c r="AE132" s="17"/>
      <c r="AF132" s="17"/>
      <c r="AG132" s="61"/>
      <c r="AH132" s="17"/>
      <c r="AI132" s="17"/>
      <c r="AJ132" s="17"/>
      <c r="AK132" s="61"/>
      <c r="AL132" s="17"/>
      <c r="AM132" s="17"/>
      <c r="AN132" s="17"/>
      <c r="AO132" s="61"/>
    </row>
    <row r="133" spans="1:41" ht="15.75" thickBot="1">
      <c r="A133" s="14"/>
      <c r="B133" s="68"/>
      <c r="C133" s="68"/>
      <c r="D133" s="35"/>
      <c r="E133" s="35"/>
      <c r="F133" s="35"/>
      <c r="G133" s="35"/>
      <c r="H133" s="35"/>
      <c r="I133" s="35"/>
      <c r="J133" s="35"/>
      <c r="K133" s="35"/>
      <c r="L133" s="59"/>
      <c r="M133" s="59"/>
      <c r="N133" s="59"/>
      <c r="O133" s="59"/>
      <c r="P133" s="59"/>
      <c r="Q133" s="59"/>
      <c r="R133" s="17"/>
      <c r="S133" s="17"/>
      <c r="T133" s="17"/>
      <c r="U133" s="61"/>
      <c r="V133" s="17"/>
      <c r="W133" s="17"/>
      <c r="X133" s="17"/>
      <c r="Y133" s="61"/>
      <c r="Z133" s="17"/>
      <c r="AA133" s="17"/>
      <c r="AB133" s="17"/>
      <c r="AC133" s="61"/>
      <c r="AD133" s="17"/>
      <c r="AE133" s="17"/>
      <c r="AF133" s="17"/>
      <c r="AG133" s="61"/>
      <c r="AH133" s="17"/>
      <c r="AI133" s="17"/>
      <c r="AJ133" s="17"/>
      <c r="AK133" s="61"/>
      <c r="AL133" s="17"/>
      <c r="AM133" s="17"/>
      <c r="AN133" s="17"/>
      <c r="AO133" s="61"/>
    </row>
    <row r="134" spans="1:41" ht="15.75" thickBot="1">
      <c r="A134" s="14"/>
      <c r="B134" s="54"/>
      <c r="C134" s="54"/>
      <c r="D134" s="35"/>
      <c r="E134" s="35"/>
      <c r="F134" s="35"/>
      <c r="G134" s="35"/>
      <c r="H134" s="35"/>
      <c r="I134" s="35"/>
      <c r="J134" s="35"/>
      <c r="K134" s="35"/>
      <c r="L134" s="59"/>
      <c r="M134" s="59"/>
      <c r="N134" s="59"/>
      <c r="O134" s="59"/>
      <c r="P134" s="59"/>
      <c r="Q134" s="59"/>
      <c r="R134" s="17"/>
      <c r="S134" s="17"/>
      <c r="T134" s="17"/>
      <c r="U134" s="61"/>
      <c r="V134" s="17"/>
      <c r="W134" s="17"/>
      <c r="X134" s="17"/>
      <c r="Y134" s="61"/>
      <c r="Z134" s="17"/>
      <c r="AA134" s="17"/>
      <c r="AB134" s="17"/>
      <c r="AC134" s="61"/>
      <c r="AD134" s="17"/>
      <c r="AE134" s="17"/>
      <c r="AF134" s="17"/>
      <c r="AG134" s="61"/>
      <c r="AH134" s="17"/>
      <c r="AI134" s="17"/>
      <c r="AJ134" s="17"/>
      <c r="AK134" s="61"/>
      <c r="AL134" s="17"/>
      <c r="AM134" s="17"/>
      <c r="AN134" s="17"/>
      <c r="AO134" s="61"/>
    </row>
    <row r="135" spans="1:41" ht="15.75" thickBot="1">
      <c r="A135" s="14"/>
      <c r="B135" s="68"/>
      <c r="C135" s="68"/>
      <c r="D135" s="35"/>
      <c r="E135" s="35"/>
      <c r="F135" s="35"/>
      <c r="G135" s="35"/>
      <c r="H135" s="35"/>
      <c r="I135" s="35"/>
      <c r="J135" s="35"/>
      <c r="K135" s="35"/>
      <c r="L135" s="59"/>
      <c r="M135" s="59"/>
      <c r="N135" s="59"/>
      <c r="O135" s="59"/>
      <c r="P135" s="59"/>
      <c r="Q135" s="59"/>
      <c r="R135" s="17"/>
      <c r="S135" s="17"/>
      <c r="T135" s="17"/>
      <c r="U135" s="61"/>
      <c r="V135" s="17"/>
      <c r="W135" s="17"/>
      <c r="X135" s="17"/>
      <c r="Y135" s="61"/>
      <c r="Z135" s="17"/>
      <c r="AA135" s="17"/>
      <c r="AB135" s="17"/>
      <c r="AC135" s="61"/>
      <c r="AD135" s="17"/>
      <c r="AE135" s="17"/>
      <c r="AF135" s="17"/>
      <c r="AG135" s="61"/>
      <c r="AH135" s="17"/>
      <c r="AI135" s="17"/>
      <c r="AJ135" s="17"/>
      <c r="AK135" s="61"/>
      <c r="AL135" s="17"/>
      <c r="AM135" s="17"/>
      <c r="AN135" s="17"/>
      <c r="AO135" s="61"/>
    </row>
    <row r="136" spans="1:41" ht="15.75" thickBot="1">
      <c r="A136" s="14"/>
      <c r="B136" s="54"/>
      <c r="C136" s="54"/>
      <c r="D136" s="35"/>
      <c r="E136" s="35"/>
      <c r="F136" s="35"/>
      <c r="G136" s="35"/>
      <c r="H136" s="35"/>
      <c r="I136" s="35"/>
      <c r="J136" s="35"/>
      <c r="K136" s="35"/>
      <c r="L136" s="59"/>
      <c r="M136" s="59"/>
      <c r="N136" s="59"/>
      <c r="O136" s="59"/>
      <c r="P136" s="59"/>
      <c r="Q136" s="59"/>
      <c r="R136" s="17"/>
      <c r="S136" s="17"/>
      <c r="T136" s="17"/>
      <c r="U136" s="61"/>
      <c r="V136" s="17"/>
      <c r="W136" s="17"/>
      <c r="X136" s="17"/>
      <c r="Y136" s="61"/>
      <c r="Z136" s="17"/>
      <c r="AA136" s="17"/>
      <c r="AB136" s="17"/>
      <c r="AC136" s="61"/>
      <c r="AD136" s="17"/>
      <c r="AE136" s="17"/>
      <c r="AF136" s="17"/>
      <c r="AG136" s="61"/>
      <c r="AH136" s="17"/>
      <c r="AI136" s="17"/>
      <c r="AJ136" s="17"/>
      <c r="AK136" s="61"/>
      <c r="AL136" s="17"/>
      <c r="AM136" s="17"/>
      <c r="AN136" s="17"/>
      <c r="AO136" s="61"/>
    </row>
    <row r="137" spans="1:41" ht="15.75" thickBot="1">
      <c r="A137" s="14"/>
      <c r="B137" s="54"/>
      <c r="C137" s="54"/>
      <c r="D137" s="35"/>
      <c r="E137" s="35"/>
      <c r="F137" s="35"/>
      <c r="G137" s="35"/>
      <c r="H137" s="35"/>
      <c r="I137" s="35"/>
      <c r="J137" s="35"/>
      <c r="K137" s="35"/>
      <c r="L137" s="59"/>
      <c r="M137" s="59"/>
      <c r="N137" s="59"/>
      <c r="O137" s="59"/>
      <c r="P137" s="59"/>
      <c r="Q137" s="59"/>
      <c r="R137" s="17"/>
      <c r="S137" s="17"/>
      <c r="T137" s="17"/>
      <c r="U137" s="61"/>
      <c r="V137" s="17"/>
      <c r="W137" s="17"/>
      <c r="X137" s="17"/>
      <c r="Y137" s="61"/>
      <c r="Z137" s="17"/>
      <c r="AA137" s="17"/>
      <c r="AB137" s="17"/>
      <c r="AC137" s="61"/>
      <c r="AD137" s="17"/>
      <c r="AE137" s="17"/>
      <c r="AF137" s="17"/>
      <c r="AG137" s="61"/>
      <c r="AH137" s="17"/>
      <c r="AI137" s="17"/>
      <c r="AJ137" s="17"/>
      <c r="AK137" s="61"/>
      <c r="AL137" s="17"/>
      <c r="AM137" s="17"/>
      <c r="AN137" s="17"/>
      <c r="AO137" s="61"/>
    </row>
    <row r="138" spans="1:41" ht="15.75" thickBot="1">
      <c r="A138" s="14"/>
      <c r="B138" s="54"/>
      <c r="C138" s="54"/>
      <c r="D138" s="35"/>
      <c r="E138" s="35"/>
      <c r="F138" s="35"/>
      <c r="G138" s="35"/>
      <c r="H138" s="35"/>
      <c r="I138" s="35"/>
      <c r="J138" s="35"/>
      <c r="K138" s="35"/>
      <c r="L138" s="59"/>
      <c r="M138" s="59"/>
      <c r="N138" s="59"/>
      <c r="O138" s="59"/>
      <c r="P138" s="59"/>
      <c r="Q138" s="59"/>
      <c r="R138" s="17"/>
      <c r="S138" s="17"/>
      <c r="T138" s="17"/>
      <c r="U138" s="61"/>
      <c r="V138" s="17"/>
      <c r="W138" s="17"/>
      <c r="X138" s="17"/>
      <c r="Y138" s="61"/>
      <c r="Z138" s="17"/>
      <c r="AA138" s="17"/>
      <c r="AB138" s="17"/>
      <c r="AC138" s="61"/>
      <c r="AD138" s="17"/>
      <c r="AE138" s="17"/>
      <c r="AF138" s="17"/>
      <c r="AG138" s="61"/>
      <c r="AH138" s="17"/>
      <c r="AI138" s="17"/>
      <c r="AJ138" s="17"/>
      <c r="AK138" s="61"/>
      <c r="AL138" s="17"/>
      <c r="AM138" s="17"/>
      <c r="AN138" s="17"/>
      <c r="AO138" s="61"/>
    </row>
    <row r="139" spans="1:41" ht="15.75" thickBot="1">
      <c r="A139" s="14"/>
      <c r="B139" s="54"/>
      <c r="C139" s="54"/>
      <c r="D139" s="35"/>
      <c r="E139" s="35"/>
      <c r="F139" s="35"/>
      <c r="G139" s="35"/>
      <c r="H139" s="35"/>
      <c r="I139" s="35"/>
      <c r="J139" s="35"/>
      <c r="K139" s="35"/>
      <c r="L139" s="59"/>
      <c r="M139" s="59"/>
      <c r="N139" s="59"/>
      <c r="O139" s="59"/>
      <c r="P139" s="59"/>
      <c r="Q139" s="59"/>
      <c r="R139" s="17"/>
      <c r="S139" s="17"/>
      <c r="T139" s="17"/>
      <c r="U139" s="61"/>
      <c r="V139" s="17"/>
      <c r="W139" s="17"/>
      <c r="X139" s="17"/>
      <c r="Y139" s="61"/>
      <c r="Z139" s="17"/>
      <c r="AA139" s="17"/>
      <c r="AB139" s="17"/>
      <c r="AC139" s="61"/>
      <c r="AD139" s="17"/>
      <c r="AE139" s="17"/>
      <c r="AF139" s="17"/>
      <c r="AG139" s="61"/>
      <c r="AH139" s="17"/>
      <c r="AI139" s="17"/>
      <c r="AJ139" s="17"/>
      <c r="AK139" s="61"/>
      <c r="AL139" s="17"/>
      <c r="AM139" s="17"/>
      <c r="AN139" s="17"/>
      <c r="AO139" s="61"/>
    </row>
    <row r="140" spans="1:41" ht="15.75" thickBot="1">
      <c r="A140" s="14"/>
      <c r="B140" s="54"/>
      <c r="C140" s="54"/>
      <c r="D140" s="35"/>
      <c r="E140" s="35"/>
      <c r="F140" s="35"/>
      <c r="G140" s="35"/>
      <c r="H140" s="35"/>
      <c r="I140" s="35"/>
      <c r="J140" s="35"/>
      <c r="K140" s="35"/>
      <c r="L140" s="59"/>
      <c r="M140" s="59"/>
      <c r="N140" s="59"/>
      <c r="O140" s="59"/>
      <c r="P140" s="59"/>
      <c r="Q140" s="59"/>
      <c r="R140" s="17"/>
      <c r="S140" s="17"/>
      <c r="T140" s="17"/>
      <c r="U140" s="61"/>
      <c r="V140" s="17"/>
      <c r="W140" s="17"/>
      <c r="X140" s="17"/>
      <c r="Y140" s="61"/>
      <c r="Z140" s="17"/>
      <c r="AA140" s="17"/>
      <c r="AB140" s="17"/>
      <c r="AC140" s="61"/>
      <c r="AD140" s="17"/>
      <c r="AE140" s="17"/>
      <c r="AF140" s="17"/>
      <c r="AG140" s="61"/>
      <c r="AH140" s="17"/>
      <c r="AI140" s="17"/>
      <c r="AJ140" s="17"/>
      <c r="AK140" s="61"/>
      <c r="AL140" s="17"/>
      <c r="AM140" s="17"/>
      <c r="AN140" s="17"/>
      <c r="AO140" s="61"/>
    </row>
    <row r="141" spans="1:41" ht="15.75" thickBot="1">
      <c r="A141" s="14"/>
      <c r="B141" s="69"/>
      <c r="C141" s="69"/>
      <c r="D141" s="35"/>
      <c r="E141" s="35"/>
      <c r="F141" s="35"/>
      <c r="G141" s="35"/>
      <c r="H141" s="35"/>
      <c r="I141" s="35"/>
      <c r="J141" s="35"/>
      <c r="K141" s="35"/>
      <c r="L141" s="59"/>
      <c r="M141" s="59"/>
      <c r="N141" s="59"/>
      <c r="O141" s="59"/>
      <c r="P141" s="59"/>
      <c r="Q141" s="59"/>
      <c r="R141" s="17"/>
      <c r="S141" s="17"/>
      <c r="T141" s="17"/>
      <c r="U141" s="61"/>
      <c r="V141" s="17"/>
      <c r="W141" s="17"/>
      <c r="X141" s="17"/>
      <c r="Y141" s="61"/>
      <c r="Z141" s="17"/>
      <c r="AA141" s="17"/>
      <c r="AB141" s="17"/>
      <c r="AC141" s="61"/>
      <c r="AD141" s="17"/>
      <c r="AE141" s="17"/>
      <c r="AF141" s="17"/>
      <c r="AG141" s="61"/>
      <c r="AH141" s="17"/>
      <c r="AI141" s="17"/>
      <c r="AJ141" s="17"/>
      <c r="AK141" s="61"/>
      <c r="AL141" s="17"/>
      <c r="AM141" s="17"/>
      <c r="AN141" s="17"/>
      <c r="AO141" s="61"/>
    </row>
    <row r="142" spans="1:41" ht="15.75" thickBot="1">
      <c r="A142" s="14"/>
      <c r="B142" s="54"/>
      <c r="C142" s="54"/>
      <c r="D142" s="35"/>
      <c r="E142" s="35"/>
      <c r="F142" s="35"/>
      <c r="G142" s="35"/>
      <c r="H142" s="35"/>
      <c r="I142" s="35"/>
      <c r="J142" s="35"/>
      <c r="K142" s="35"/>
      <c r="L142" s="59"/>
      <c r="M142" s="59"/>
      <c r="N142" s="59"/>
      <c r="O142" s="59"/>
      <c r="P142" s="59"/>
      <c r="Q142" s="59"/>
      <c r="R142" s="17"/>
      <c r="S142" s="17"/>
      <c r="T142" s="17"/>
      <c r="U142" s="61"/>
      <c r="V142" s="17"/>
      <c r="W142" s="17"/>
      <c r="X142" s="17"/>
      <c r="Y142" s="61"/>
      <c r="Z142" s="17"/>
      <c r="AA142" s="17"/>
      <c r="AB142" s="17"/>
      <c r="AC142" s="61"/>
      <c r="AD142" s="17"/>
      <c r="AE142" s="17"/>
      <c r="AF142" s="17"/>
      <c r="AG142" s="61"/>
      <c r="AH142" s="17"/>
      <c r="AI142" s="17"/>
      <c r="AJ142" s="17"/>
      <c r="AK142" s="61"/>
      <c r="AL142" s="17"/>
      <c r="AM142" s="17"/>
      <c r="AN142" s="17"/>
      <c r="AO142" s="61"/>
    </row>
    <row r="143" spans="1:41" ht="15.75" thickBot="1">
      <c r="A143" s="14"/>
      <c r="B143" s="69"/>
      <c r="C143" s="69"/>
      <c r="D143" s="35"/>
      <c r="E143" s="35"/>
      <c r="F143" s="35"/>
      <c r="G143" s="35"/>
      <c r="H143" s="35"/>
      <c r="I143" s="35"/>
      <c r="J143" s="35"/>
      <c r="K143" s="35"/>
      <c r="L143" s="59"/>
      <c r="M143" s="59"/>
      <c r="N143" s="59"/>
      <c r="O143" s="59"/>
      <c r="P143" s="59"/>
      <c r="Q143" s="59"/>
      <c r="R143" s="17"/>
      <c r="S143" s="17"/>
      <c r="T143" s="17"/>
      <c r="U143" s="61"/>
      <c r="V143" s="17"/>
      <c r="W143" s="17"/>
      <c r="X143" s="17"/>
      <c r="Y143" s="61"/>
      <c r="Z143" s="17"/>
      <c r="AA143" s="17"/>
      <c r="AB143" s="17"/>
      <c r="AC143" s="61"/>
      <c r="AD143" s="17"/>
      <c r="AE143" s="17"/>
      <c r="AF143" s="17"/>
      <c r="AG143" s="61"/>
      <c r="AH143" s="17"/>
      <c r="AI143" s="17"/>
      <c r="AJ143" s="17"/>
      <c r="AK143" s="61"/>
      <c r="AL143" s="17"/>
      <c r="AM143" s="17"/>
      <c r="AN143" s="17"/>
      <c r="AO143" s="61"/>
    </row>
    <row r="144" spans="1:41" ht="15.75" thickBot="1">
      <c r="A144" s="14"/>
      <c r="B144" s="54"/>
      <c r="C144" s="54"/>
      <c r="D144" s="35"/>
      <c r="E144" s="35"/>
      <c r="F144" s="35"/>
      <c r="G144" s="35"/>
      <c r="H144" s="35"/>
      <c r="I144" s="35"/>
      <c r="J144" s="35"/>
      <c r="K144" s="35"/>
      <c r="L144" s="59"/>
      <c r="M144" s="59"/>
      <c r="N144" s="59"/>
      <c r="O144" s="59"/>
      <c r="P144" s="59"/>
      <c r="Q144" s="59"/>
      <c r="R144" s="17"/>
      <c r="S144" s="17"/>
      <c r="T144" s="17"/>
      <c r="U144" s="61"/>
      <c r="V144" s="17"/>
      <c r="W144" s="17"/>
      <c r="X144" s="17"/>
      <c r="Y144" s="61"/>
      <c r="Z144" s="17"/>
      <c r="AA144" s="17"/>
      <c r="AB144" s="17"/>
      <c r="AC144" s="61"/>
      <c r="AD144" s="17"/>
      <c r="AE144" s="17"/>
      <c r="AF144" s="17"/>
      <c r="AG144" s="61"/>
      <c r="AH144" s="17"/>
      <c r="AI144" s="17"/>
      <c r="AJ144" s="17"/>
      <c r="AK144" s="61"/>
      <c r="AL144" s="17"/>
      <c r="AM144" s="17"/>
      <c r="AN144" s="17"/>
      <c r="AO144" s="61"/>
    </row>
    <row r="145" spans="1:41" ht="15.75" thickBot="1">
      <c r="A145" s="14"/>
      <c r="B145" s="69"/>
      <c r="C145" s="69"/>
      <c r="D145" s="35"/>
      <c r="E145" s="35"/>
      <c r="F145" s="35"/>
      <c r="G145" s="35"/>
      <c r="H145" s="35"/>
      <c r="I145" s="35"/>
      <c r="J145" s="35"/>
      <c r="K145" s="35"/>
      <c r="L145" s="59"/>
      <c r="M145" s="59"/>
      <c r="N145" s="59"/>
      <c r="O145" s="59"/>
      <c r="P145" s="59"/>
      <c r="Q145" s="59"/>
      <c r="R145" s="17"/>
      <c r="S145" s="17"/>
      <c r="T145" s="17"/>
      <c r="U145" s="61"/>
      <c r="V145" s="17"/>
      <c r="W145" s="17"/>
      <c r="X145" s="17"/>
      <c r="Y145" s="61"/>
      <c r="Z145" s="17"/>
      <c r="AA145" s="17"/>
      <c r="AB145" s="17"/>
      <c r="AC145" s="61"/>
      <c r="AD145" s="17"/>
      <c r="AE145" s="17"/>
      <c r="AF145" s="17"/>
      <c r="AG145" s="61"/>
      <c r="AH145" s="17"/>
      <c r="AI145" s="17"/>
      <c r="AJ145" s="17"/>
      <c r="AK145" s="61"/>
      <c r="AL145" s="17"/>
      <c r="AM145" s="17"/>
      <c r="AN145" s="17"/>
      <c r="AO145" s="61"/>
    </row>
    <row r="146" spans="1:41" ht="15.75" thickBot="1">
      <c r="A146" s="14"/>
      <c r="B146" s="54"/>
      <c r="C146" s="54"/>
      <c r="D146" s="35"/>
      <c r="E146" s="35"/>
      <c r="F146" s="35"/>
      <c r="G146" s="35"/>
      <c r="H146" s="35"/>
      <c r="I146" s="35"/>
      <c r="J146" s="35"/>
      <c r="K146" s="35"/>
      <c r="L146" s="59"/>
      <c r="M146" s="59"/>
      <c r="N146" s="59"/>
      <c r="O146" s="59"/>
      <c r="P146" s="59"/>
      <c r="Q146" s="59"/>
      <c r="R146" s="17"/>
      <c r="S146" s="17"/>
      <c r="T146" s="17"/>
      <c r="U146" s="61"/>
      <c r="V146" s="17"/>
      <c r="W146" s="17"/>
      <c r="X146" s="17"/>
      <c r="Y146" s="61"/>
      <c r="Z146" s="17"/>
      <c r="AA146" s="17"/>
      <c r="AB146" s="17"/>
      <c r="AC146" s="61"/>
      <c r="AD146" s="17"/>
      <c r="AE146" s="17"/>
      <c r="AF146" s="17"/>
      <c r="AG146" s="61"/>
      <c r="AH146" s="17"/>
      <c r="AI146" s="17"/>
      <c r="AJ146" s="17"/>
      <c r="AK146" s="61"/>
      <c r="AL146" s="17"/>
      <c r="AM146" s="17"/>
      <c r="AN146" s="17"/>
      <c r="AO146" s="61"/>
    </row>
    <row r="147" spans="1:41" ht="15.75" thickBot="1">
      <c r="A147" s="14"/>
      <c r="B147" s="54"/>
      <c r="C147" s="54"/>
      <c r="D147" s="35"/>
      <c r="E147" s="35"/>
      <c r="F147" s="35"/>
      <c r="G147" s="35"/>
      <c r="H147" s="35"/>
      <c r="I147" s="35"/>
      <c r="J147" s="35"/>
      <c r="K147" s="35"/>
      <c r="L147" s="59"/>
      <c r="M147" s="59"/>
      <c r="N147" s="59"/>
      <c r="O147" s="59"/>
      <c r="P147" s="59"/>
      <c r="Q147" s="59"/>
      <c r="R147" s="17"/>
      <c r="S147" s="17"/>
      <c r="T147" s="17"/>
      <c r="U147" s="61"/>
      <c r="V147" s="17"/>
      <c r="W147" s="17"/>
      <c r="X147" s="17"/>
      <c r="Y147" s="61"/>
      <c r="Z147" s="17"/>
      <c r="AA147" s="17"/>
      <c r="AB147" s="17"/>
      <c r="AC147" s="61"/>
      <c r="AD147" s="17"/>
      <c r="AE147" s="17"/>
      <c r="AF147" s="17"/>
      <c r="AG147" s="61"/>
      <c r="AH147" s="17"/>
      <c r="AI147" s="17"/>
      <c r="AJ147" s="17"/>
      <c r="AK147" s="61"/>
      <c r="AL147" s="17"/>
      <c r="AM147" s="17"/>
      <c r="AN147" s="17"/>
      <c r="AO147" s="61"/>
    </row>
    <row r="148" spans="1:41" ht="15.75" thickBot="1">
      <c r="A148" s="14"/>
      <c r="B148" s="54"/>
      <c r="C148" s="54"/>
      <c r="D148" s="35"/>
      <c r="E148" s="35"/>
      <c r="F148" s="35"/>
      <c r="G148" s="35"/>
      <c r="H148" s="35"/>
      <c r="I148" s="35"/>
      <c r="J148" s="35"/>
      <c r="K148" s="35"/>
      <c r="L148" s="59"/>
      <c r="M148" s="59"/>
      <c r="N148" s="59"/>
      <c r="O148" s="59"/>
      <c r="P148" s="59"/>
      <c r="Q148" s="59"/>
      <c r="R148" s="17"/>
      <c r="S148" s="17"/>
      <c r="T148" s="17"/>
      <c r="U148" s="61"/>
      <c r="V148" s="17"/>
      <c r="W148" s="17"/>
      <c r="X148" s="17"/>
      <c r="Y148" s="61"/>
      <c r="Z148" s="17"/>
      <c r="AA148" s="17"/>
      <c r="AB148" s="17"/>
      <c r="AC148" s="61"/>
      <c r="AD148" s="17"/>
      <c r="AE148" s="17"/>
      <c r="AF148" s="17"/>
      <c r="AG148" s="61"/>
      <c r="AH148" s="17"/>
      <c r="AI148" s="17"/>
      <c r="AJ148" s="17"/>
      <c r="AK148" s="61"/>
      <c r="AL148" s="17"/>
      <c r="AM148" s="17"/>
      <c r="AN148" s="17"/>
      <c r="AO148" s="61"/>
    </row>
    <row r="149" spans="1:41" ht="15.75" thickBot="1">
      <c r="A149" s="14"/>
      <c r="B149" s="54"/>
      <c r="C149" s="54"/>
      <c r="D149" s="35"/>
      <c r="E149" s="35"/>
      <c r="F149" s="35"/>
      <c r="G149" s="35"/>
      <c r="H149" s="35"/>
      <c r="I149" s="35"/>
      <c r="J149" s="35"/>
      <c r="K149" s="35"/>
      <c r="L149" s="59"/>
      <c r="M149" s="59"/>
      <c r="N149" s="59"/>
      <c r="O149" s="59"/>
      <c r="P149" s="59"/>
      <c r="Q149" s="59"/>
      <c r="R149" s="17"/>
      <c r="S149" s="17"/>
      <c r="T149" s="17"/>
      <c r="U149" s="61"/>
      <c r="V149" s="17"/>
      <c r="W149" s="17"/>
      <c r="X149" s="17"/>
      <c r="Y149" s="61"/>
      <c r="Z149" s="17"/>
      <c r="AA149" s="17"/>
      <c r="AB149" s="17"/>
      <c r="AC149" s="61"/>
      <c r="AD149" s="17"/>
      <c r="AE149" s="17"/>
      <c r="AF149" s="17"/>
      <c r="AG149" s="61"/>
      <c r="AH149" s="17"/>
      <c r="AI149" s="17"/>
      <c r="AJ149" s="17"/>
      <c r="AK149" s="61"/>
      <c r="AL149" s="17"/>
      <c r="AM149" s="17"/>
      <c r="AN149" s="17"/>
      <c r="AO149" s="61"/>
    </row>
    <row r="150" spans="1:41" ht="15.75" thickBot="1">
      <c r="A150" s="14"/>
      <c r="B150" s="54"/>
      <c r="C150" s="54"/>
      <c r="D150" s="35"/>
      <c r="E150" s="35"/>
      <c r="F150" s="35"/>
      <c r="G150" s="35"/>
      <c r="H150" s="35"/>
      <c r="I150" s="35"/>
      <c r="J150" s="35"/>
      <c r="K150" s="35"/>
      <c r="L150" s="59"/>
      <c r="M150" s="59"/>
      <c r="N150" s="59"/>
      <c r="O150" s="59"/>
      <c r="P150" s="59"/>
      <c r="Q150" s="59"/>
      <c r="R150" s="17"/>
      <c r="S150" s="17"/>
      <c r="T150" s="17"/>
      <c r="U150" s="61"/>
      <c r="V150" s="17"/>
      <c r="W150" s="17"/>
      <c r="X150" s="17"/>
      <c r="Y150" s="61"/>
      <c r="Z150" s="17"/>
      <c r="AA150" s="17"/>
      <c r="AB150" s="17"/>
      <c r="AC150" s="61"/>
      <c r="AD150" s="17"/>
      <c r="AE150" s="17"/>
      <c r="AF150" s="17"/>
      <c r="AG150" s="61"/>
      <c r="AH150" s="17"/>
      <c r="AI150" s="17"/>
      <c r="AJ150" s="17"/>
      <c r="AK150" s="61"/>
      <c r="AL150" s="17"/>
      <c r="AM150" s="17"/>
      <c r="AN150" s="17"/>
      <c r="AO150" s="61"/>
    </row>
    <row r="151" spans="1:41" ht="15.75" thickBot="1">
      <c r="A151" s="14"/>
      <c r="B151" s="54"/>
      <c r="C151" s="54"/>
      <c r="D151" s="35"/>
      <c r="E151" s="35"/>
      <c r="F151" s="35"/>
      <c r="G151" s="35"/>
      <c r="H151" s="35"/>
      <c r="I151" s="35"/>
      <c r="J151" s="35"/>
      <c r="K151" s="35"/>
      <c r="L151" s="59"/>
      <c r="M151" s="59"/>
      <c r="N151" s="59"/>
      <c r="O151" s="59"/>
      <c r="P151" s="59"/>
      <c r="Q151" s="59"/>
      <c r="R151" s="17"/>
      <c r="S151" s="17"/>
      <c r="T151" s="17"/>
      <c r="U151" s="61"/>
      <c r="V151" s="17"/>
      <c r="W151" s="17"/>
      <c r="X151" s="17"/>
      <c r="Y151" s="61"/>
      <c r="Z151" s="17"/>
      <c r="AA151" s="17"/>
      <c r="AB151" s="17"/>
      <c r="AC151" s="61"/>
      <c r="AD151" s="17"/>
      <c r="AE151" s="17"/>
      <c r="AF151" s="17"/>
      <c r="AG151" s="61"/>
      <c r="AH151" s="17"/>
      <c r="AI151" s="17"/>
      <c r="AJ151" s="17"/>
      <c r="AK151" s="61"/>
      <c r="AL151" s="17"/>
      <c r="AM151" s="17"/>
      <c r="AN151" s="17"/>
      <c r="AO151" s="61"/>
    </row>
    <row r="152" spans="1:41" ht="15.75" thickBot="1">
      <c r="A152" s="14"/>
      <c r="B152" s="54"/>
      <c r="C152" s="54"/>
      <c r="D152" s="35"/>
      <c r="E152" s="35"/>
      <c r="F152" s="35"/>
      <c r="G152" s="35"/>
      <c r="H152" s="35"/>
      <c r="I152" s="35"/>
      <c r="J152" s="35"/>
      <c r="K152" s="35"/>
      <c r="L152" s="59"/>
      <c r="M152" s="59"/>
      <c r="N152" s="59"/>
      <c r="O152" s="59"/>
      <c r="P152" s="59"/>
      <c r="Q152" s="59"/>
      <c r="R152" s="17"/>
      <c r="S152" s="17"/>
      <c r="T152" s="17"/>
      <c r="U152" s="61"/>
      <c r="V152" s="17"/>
      <c r="W152" s="17"/>
      <c r="X152" s="17"/>
      <c r="Y152" s="61"/>
      <c r="Z152" s="17"/>
      <c r="AA152" s="17"/>
      <c r="AB152" s="17"/>
      <c r="AC152" s="61"/>
      <c r="AD152" s="17"/>
      <c r="AE152" s="17"/>
      <c r="AF152" s="17"/>
      <c r="AG152" s="61"/>
      <c r="AH152" s="17"/>
      <c r="AI152" s="17"/>
      <c r="AJ152" s="17"/>
      <c r="AK152" s="61"/>
      <c r="AL152" s="17"/>
      <c r="AM152" s="17"/>
      <c r="AN152" s="17"/>
      <c r="AO152" s="61"/>
    </row>
    <row r="153" spans="1:41">
      <c r="A153" s="14"/>
      <c r="B153" s="54"/>
      <c r="C153" s="54"/>
      <c r="D153" s="35"/>
      <c r="E153" s="35"/>
      <c r="F153" s="35"/>
      <c r="G153" s="35"/>
      <c r="H153" s="35"/>
      <c r="I153" s="35"/>
      <c r="J153" s="35"/>
      <c r="K153" s="35"/>
      <c r="L153" s="59"/>
      <c r="M153" s="59"/>
      <c r="N153" s="59"/>
      <c r="O153" s="59"/>
      <c r="P153" s="59"/>
      <c r="Q153" s="59"/>
      <c r="R153" s="17"/>
      <c r="S153" s="17"/>
      <c r="T153" s="17"/>
      <c r="U153" s="61"/>
      <c r="V153" s="17"/>
      <c r="W153" s="17"/>
      <c r="X153" s="17"/>
      <c r="Y153" s="61"/>
      <c r="Z153" s="17"/>
      <c r="AA153" s="17"/>
      <c r="AB153" s="17"/>
      <c r="AC153" s="61"/>
      <c r="AD153" s="17"/>
      <c r="AE153" s="17"/>
      <c r="AF153" s="17"/>
      <c r="AG153" s="61"/>
      <c r="AH153" s="17"/>
      <c r="AI153" s="17"/>
      <c r="AJ153" s="17"/>
      <c r="AK153" s="61"/>
      <c r="AL153" s="17"/>
      <c r="AM153" s="17"/>
      <c r="AN153" s="17"/>
      <c r="AO153" s="61"/>
    </row>
    <row r="154" spans="1:41">
      <c r="A154" s="14"/>
      <c r="B154" s="54"/>
      <c r="C154" s="54"/>
      <c r="D154" s="35"/>
      <c r="E154" s="35"/>
      <c r="F154" s="35"/>
      <c r="G154" s="35"/>
      <c r="H154" s="35"/>
      <c r="I154" s="35"/>
      <c r="J154" s="35"/>
      <c r="K154" s="35"/>
      <c r="L154" s="59"/>
      <c r="M154" s="59"/>
      <c r="N154" s="59"/>
      <c r="O154" s="59"/>
      <c r="P154" s="59"/>
      <c r="Q154" s="5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4"/>
  <sheetViews>
    <sheetView zoomScale="85" zoomScaleNormal="85" workbookViewId="0">
      <selection activeCell="B23" sqref="B23"/>
    </sheetView>
  </sheetViews>
  <sheetFormatPr defaultRowHeight="15"/>
  <cols>
    <col min="1" max="1" width="38.140625" customWidth="1"/>
    <col min="2" max="2" width="36.28515625" customWidth="1"/>
    <col min="3" max="3" width="63.140625" customWidth="1"/>
    <col min="4" max="4" width="25.85546875" customWidth="1"/>
    <col min="5" max="5" width="25.5703125" customWidth="1"/>
    <col min="6" max="6" width="23" customWidth="1"/>
    <col min="8" max="8" width="19.7109375" bestFit="1" customWidth="1"/>
    <col min="9" max="9" width="35.5703125" bestFit="1" customWidth="1"/>
    <col min="10" max="10" width="48.7109375" customWidth="1"/>
    <col min="11" max="11" width="30.28515625" bestFit="1" customWidth="1"/>
    <col min="12" max="12" width="40.85546875" bestFit="1" customWidth="1"/>
    <col min="13" max="13" width="34.140625" bestFit="1" customWidth="1"/>
    <col min="14" max="14" width="40" customWidth="1"/>
    <col min="15" max="15" width="32.5703125" bestFit="1" customWidth="1"/>
    <col min="16" max="16" width="16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1" t="s">
        <v>423</v>
      </c>
      <c r="E1" s="11" t="s">
        <v>422</v>
      </c>
      <c r="F1" s="11" t="s">
        <v>424</v>
      </c>
      <c r="I1" s="11" t="s">
        <v>419</v>
      </c>
      <c r="J1" s="11" t="s">
        <v>418</v>
      </c>
      <c r="K1" s="7" t="s">
        <v>97</v>
      </c>
      <c r="L1" s="7" t="s">
        <v>98</v>
      </c>
      <c r="M1" s="7" t="s">
        <v>99</v>
      </c>
      <c r="N1" s="7" t="s">
        <v>100</v>
      </c>
      <c r="O1" s="7" t="s">
        <v>101</v>
      </c>
      <c r="P1" s="88" t="s">
        <v>102</v>
      </c>
    </row>
    <row r="2" spans="1:16">
      <c r="A2" t="s">
        <v>438</v>
      </c>
      <c r="B2" t="s">
        <v>438</v>
      </c>
      <c r="C2" t="s">
        <v>447</v>
      </c>
      <c r="H2" t="s">
        <v>97</v>
      </c>
      <c r="I2" t="str">
        <f>SUBSTITUTE(J2,"&amp;pci;","")</f>
        <v>WS_YamadaDobby-80T</v>
      </c>
      <c r="J2" t="str">
        <f>K2</f>
        <v>&amp;pci;WS_YamadaDobby-80T</v>
      </c>
      <c r="K2" t="s">
        <v>114</v>
      </c>
      <c r="L2" t="s">
        <v>220</v>
      </c>
      <c r="M2" t="s">
        <v>354</v>
      </c>
      <c r="N2" t="s">
        <v>393</v>
      </c>
      <c r="O2" t="s">
        <v>402</v>
      </c>
      <c r="P2" t="s">
        <v>420</v>
      </c>
    </row>
    <row r="3" spans="1:16">
      <c r="A3" t="s">
        <v>439</v>
      </c>
      <c r="B3" t="s">
        <v>439</v>
      </c>
      <c r="C3" t="s">
        <v>448</v>
      </c>
      <c r="I3" t="str">
        <f t="shared" ref="I3:I66" si="0">SUBSTITUTE(J3,"&amp;pci;","")</f>
        <v>WS_M80_IMS</v>
      </c>
      <c r="J3" t="str">
        <f t="shared" ref="J3:J66" si="1">K3</f>
        <v>&amp;pci;WS_M80_IMS</v>
      </c>
      <c r="K3" t="s">
        <v>118</v>
      </c>
      <c r="L3" t="s">
        <v>510</v>
      </c>
      <c r="M3" t="s">
        <v>348</v>
      </c>
      <c r="N3" t="s">
        <v>395</v>
      </c>
      <c r="O3" t="s">
        <v>403</v>
      </c>
      <c r="P3" t="s">
        <v>421</v>
      </c>
    </row>
    <row r="4" spans="1:16">
      <c r="A4" t="s">
        <v>440</v>
      </c>
      <c r="B4" t="s">
        <v>440</v>
      </c>
      <c r="C4" t="s">
        <v>449</v>
      </c>
      <c r="I4" t="str">
        <f t="shared" si="0"/>
        <v>WS_YamadaDobby-45T</v>
      </c>
      <c r="J4" t="str">
        <f t="shared" si="1"/>
        <v>&amp;pci;WS_YamadaDobby-45T</v>
      </c>
      <c r="K4" t="s">
        <v>124</v>
      </c>
      <c r="L4" t="s">
        <v>226</v>
      </c>
      <c r="M4" t="s">
        <v>350</v>
      </c>
      <c r="N4" t="s">
        <v>400</v>
      </c>
      <c r="O4" t="s">
        <v>404</v>
      </c>
    </row>
    <row r="5" spans="1:16">
      <c r="A5" t="s">
        <v>441</v>
      </c>
      <c r="B5" t="s">
        <v>441</v>
      </c>
      <c r="C5" t="s">
        <v>450</v>
      </c>
      <c r="I5" t="str">
        <f t="shared" si="0"/>
        <v>WS_Hydraulic500T_IMS</v>
      </c>
      <c r="J5" t="str">
        <f t="shared" si="1"/>
        <v>&amp;pci;WS_Hydraulic500T_IMS</v>
      </c>
      <c r="K5" t="s">
        <v>535</v>
      </c>
      <c r="L5" t="s">
        <v>231</v>
      </c>
      <c r="M5" t="s">
        <v>358</v>
      </c>
      <c r="N5" t="s">
        <v>398</v>
      </c>
      <c r="O5" t="s">
        <v>405</v>
      </c>
    </row>
    <row r="6" spans="1:16">
      <c r="A6" t="s">
        <v>442</v>
      </c>
      <c r="B6" t="s">
        <v>442</v>
      </c>
      <c r="C6" t="s">
        <v>451</v>
      </c>
      <c r="I6" t="str">
        <f t="shared" si="0"/>
        <v>WS_Bruderer-80T</v>
      </c>
      <c r="J6" t="str">
        <f t="shared" si="1"/>
        <v>&amp;pci;WS_Bruderer-80T</v>
      </c>
      <c r="K6" t="s">
        <v>132</v>
      </c>
      <c r="L6" t="s">
        <v>232</v>
      </c>
      <c r="M6" t="s">
        <v>360</v>
      </c>
      <c r="N6" t="s">
        <v>394</v>
      </c>
      <c r="O6" t="s">
        <v>406</v>
      </c>
    </row>
    <row r="7" spans="1:16">
      <c r="A7" t="s">
        <v>443</v>
      </c>
      <c r="B7" t="s">
        <v>443</v>
      </c>
      <c r="C7" t="s">
        <v>452</v>
      </c>
      <c r="I7" t="str">
        <f t="shared" si="0"/>
        <v>WS_A200_IMS</v>
      </c>
      <c r="J7" t="str">
        <f t="shared" si="1"/>
        <v>&amp;pci;WS_A200_IMS</v>
      </c>
      <c r="K7" t="s">
        <v>104</v>
      </c>
      <c r="L7" t="s">
        <v>234</v>
      </c>
      <c r="M7" t="s">
        <v>367</v>
      </c>
      <c r="N7" t="s">
        <v>396</v>
      </c>
      <c r="O7" t="s">
        <v>407</v>
      </c>
    </row>
    <row r="8" spans="1:16">
      <c r="A8" t="str">
        <f>MSUCostsPerHour!A10</f>
        <v>IPT</v>
      </c>
      <c r="B8" t="str">
        <f>MSUCostsPerHour!S10</f>
        <v>WS_Drilling_IPT</v>
      </c>
      <c r="C8" t="str">
        <f>IF(ISNA(D8),E8,D8)</f>
        <v>pci:WS_Drilling</v>
      </c>
      <c r="D8" t="e">
        <f t="shared" ref="D8:D43" si="2">SUBSTITUTE(SUBSTITUTE(VLOOKUP(B8,$I$2:$J$355,2,FALSE),"&amp;",""),";",":")</f>
        <v>#N/A</v>
      </c>
      <c r="E8" t="str">
        <f t="shared" ref="E8:E43" si="3">SUBSTITUTE(SUBSTITUTE(VLOOKUP(F8,$I$2:$J$355,2,FALSE),"&amp;",""),";",":")</f>
        <v>pci:WS_Drilling</v>
      </c>
      <c r="F8" t="str">
        <f t="shared" ref="F8:F43" si="4">SUBSTITUTE(B8,CONCATENATE("_",TRIM(RIGHT(SUBSTITUTE($B8,"_",REPT(" ",LEN($B8))),LEN($B8)))),"")</f>
        <v>WS_Drilling</v>
      </c>
      <c r="I8" t="str">
        <f t="shared" si="0"/>
        <v>WS_HY02001</v>
      </c>
      <c r="J8" t="str">
        <f t="shared" si="1"/>
        <v>&amp;pci;WS_HY02001</v>
      </c>
      <c r="K8" t="s">
        <v>105</v>
      </c>
      <c r="L8" t="s">
        <v>511</v>
      </c>
      <c r="M8" t="s">
        <v>373</v>
      </c>
      <c r="N8" t="s">
        <v>399</v>
      </c>
      <c r="O8" t="s">
        <v>408</v>
      </c>
    </row>
    <row r="9" spans="1:16">
      <c r="A9" t="str">
        <f>MSUCostsPerHour!A11</f>
        <v>IPT</v>
      </c>
      <c r="B9" t="str">
        <f>MSUCostsPerHour!S11</f>
        <v>WS_Riveting_IPT</v>
      </c>
      <c r="C9" t="str">
        <f t="shared" ref="C9:C31" si="5">IF(ISNA(D9),E9,D9)</f>
        <v>pci:WS_Riveting</v>
      </c>
      <c r="D9" t="e">
        <f t="shared" si="2"/>
        <v>#N/A</v>
      </c>
      <c r="E9" t="str">
        <f t="shared" si="3"/>
        <v>pci:WS_Riveting</v>
      </c>
      <c r="F9" t="str">
        <f t="shared" si="4"/>
        <v>WS_Riveting</v>
      </c>
      <c r="I9" t="str">
        <f t="shared" si="0"/>
        <v>WS_A800_IMS</v>
      </c>
      <c r="J9" t="str">
        <f t="shared" si="1"/>
        <v>&amp;pci;WS_A800_IMS</v>
      </c>
      <c r="K9" t="s">
        <v>536</v>
      </c>
      <c r="L9" t="s">
        <v>242</v>
      </c>
      <c r="M9" t="s">
        <v>378</v>
      </c>
      <c r="N9" t="s">
        <v>397</v>
      </c>
      <c r="O9" t="s">
        <v>409</v>
      </c>
    </row>
    <row r="10" spans="1:16">
      <c r="A10" t="str">
        <f>MSUCostsPerHour!A12</f>
        <v>IPT</v>
      </c>
      <c r="B10" t="str">
        <f>MSUCostsPerHour!S12</f>
        <v>WS_Spotwelding-35KVA_IPT</v>
      </c>
      <c r="C10" t="str">
        <f t="shared" si="5"/>
        <v>pci:WS_Spotwelding-35KVA</v>
      </c>
      <c r="D10" t="e">
        <f t="shared" si="2"/>
        <v>#N/A</v>
      </c>
      <c r="E10" t="str">
        <f t="shared" si="3"/>
        <v>pci:WS_Spotwelding-35KVA</v>
      </c>
      <c r="F10" t="str">
        <f t="shared" si="4"/>
        <v>WS_Spotwelding-35KVA</v>
      </c>
      <c r="I10" t="str">
        <f t="shared" si="0"/>
        <v>WS_KR31501</v>
      </c>
      <c r="J10" t="str">
        <f t="shared" si="1"/>
        <v>&amp;pci;WS_KR31501</v>
      </c>
      <c r="K10" t="s">
        <v>107</v>
      </c>
      <c r="L10" t="s">
        <v>244</v>
      </c>
      <c r="M10" t="s">
        <v>385</v>
      </c>
      <c r="N10" t="s">
        <v>401</v>
      </c>
      <c r="O10" t="s">
        <v>410</v>
      </c>
    </row>
    <row r="11" spans="1:16">
      <c r="A11" t="str">
        <f>MSUCostsPerHour!A13</f>
        <v>IPT</v>
      </c>
      <c r="B11" t="str">
        <f>MSUCostsPerHour!S13</f>
        <v>WS_Spotwelding-65KVA_IPT</v>
      </c>
      <c r="C11" t="str">
        <f t="shared" si="5"/>
        <v>pci:WS_Spotwelding-65KVA</v>
      </c>
      <c r="D11" t="e">
        <f t="shared" si="2"/>
        <v>#N/A</v>
      </c>
      <c r="E11" t="str">
        <f t="shared" si="3"/>
        <v>pci:WS_Spotwelding-65KVA</v>
      </c>
      <c r="F11" t="str">
        <f t="shared" si="4"/>
        <v>WS_Spotwelding-65KVA</v>
      </c>
      <c r="I11" t="str">
        <f t="shared" si="0"/>
        <v>WS_HS50_IMS</v>
      </c>
      <c r="J11" t="str">
        <f t="shared" si="1"/>
        <v>&amp;pci;WS_HS50_IMS</v>
      </c>
      <c r="K11" t="s">
        <v>108</v>
      </c>
      <c r="L11" t="s">
        <v>246</v>
      </c>
      <c r="M11" t="s">
        <v>387</v>
      </c>
      <c r="O11" t="s">
        <v>411</v>
      </c>
    </row>
    <row r="12" spans="1:16">
      <c r="A12" t="str">
        <f>MSUCostsPerHour!A14</f>
        <v>IPT</v>
      </c>
      <c r="B12" t="str">
        <f>MSUCostsPerHour!S14</f>
        <v>WS_SST_Tapping_IPT</v>
      </c>
      <c r="C12" s="89" t="s">
        <v>545</v>
      </c>
      <c r="D12" t="e">
        <f t="shared" si="2"/>
        <v>#N/A</v>
      </c>
      <c r="E12" t="e">
        <f t="shared" si="3"/>
        <v>#N/A</v>
      </c>
      <c r="F12" t="str">
        <f t="shared" si="4"/>
        <v>WS_SST_Tapping</v>
      </c>
      <c r="I12" t="str">
        <f t="shared" si="0"/>
        <v>WS_Hydraulic400T_IMS</v>
      </c>
      <c r="J12" t="str">
        <f t="shared" si="1"/>
        <v>&amp;pci;WS_Hydraulic400T_IMS</v>
      </c>
      <c r="K12" t="s">
        <v>537</v>
      </c>
      <c r="L12" t="s">
        <v>252</v>
      </c>
      <c r="M12" t="s">
        <v>342</v>
      </c>
      <c r="O12" t="s">
        <v>412</v>
      </c>
    </row>
    <row r="13" spans="1:16">
      <c r="A13" t="str">
        <f>MSUCostsPerHour!A15</f>
        <v>IPT</v>
      </c>
      <c r="B13" t="str">
        <f>MSUCostsPerHour!S15</f>
        <v>WS_MST_Tapping_IPT</v>
      </c>
      <c r="C13" s="89" t="s">
        <v>546</v>
      </c>
      <c r="D13" t="e">
        <f t="shared" si="2"/>
        <v>#N/A</v>
      </c>
      <c r="E13" t="e">
        <f t="shared" si="3"/>
        <v>#N/A</v>
      </c>
      <c r="F13" t="str">
        <f t="shared" si="4"/>
        <v>WS_MST_Tapping</v>
      </c>
      <c r="I13" t="str">
        <f t="shared" si="0"/>
        <v>WS_M40/45_IMS</v>
      </c>
      <c r="J13" t="str">
        <f t="shared" si="1"/>
        <v>&amp;pci;WS_M40/45_IMS</v>
      </c>
      <c r="K13" t="s">
        <v>109</v>
      </c>
      <c r="L13" t="s">
        <v>254</v>
      </c>
      <c r="M13" t="s">
        <v>345</v>
      </c>
      <c r="O13" t="s">
        <v>413</v>
      </c>
    </row>
    <row r="14" spans="1:16">
      <c r="A14" t="str">
        <f>MSUCostsPerHour!A16</f>
        <v>IPT</v>
      </c>
      <c r="B14" t="str">
        <f>MSUCostsPerHour!S16</f>
        <v>WS_Staking-Heager_Press(6T)_IPT</v>
      </c>
      <c r="C14" s="89" t="s">
        <v>554</v>
      </c>
      <c r="D14" t="e">
        <f t="shared" si="2"/>
        <v>#N/A</v>
      </c>
      <c r="E14" t="e">
        <f t="shared" si="3"/>
        <v>#N/A</v>
      </c>
      <c r="F14" t="str">
        <f t="shared" si="4"/>
        <v>WS_Staking-Heager_Press(6T)</v>
      </c>
      <c r="I14" t="str">
        <f t="shared" si="0"/>
        <v>WS_AR30801</v>
      </c>
      <c r="J14" t="str">
        <f t="shared" si="1"/>
        <v>&amp;pci;WS_AR30801</v>
      </c>
      <c r="K14" t="s">
        <v>110</v>
      </c>
      <c r="L14" t="s">
        <v>267</v>
      </c>
      <c r="M14" t="s">
        <v>346</v>
      </c>
      <c r="O14" t="s">
        <v>414</v>
      </c>
    </row>
    <row r="15" spans="1:16" ht="17.25" customHeight="1">
      <c r="A15" t="str">
        <f>MSUCostsPerHour!A17</f>
        <v>IPT</v>
      </c>
      <c r="B15" t="str">
        <f>MSUCostsPerHour!S17</f>
        <v>WS_Manual_Checking_IPT</v>
      </c>
      <c r="C15" t="str">
        <f t="shared" si="5"/>
        <v>pci:WS_Manual_Checking</v>
      </c>
      <c r="D15" t="e">
        <f t="shared" si="2"/>
        <v>#N/A</v>
      </c>
      <c r="E15" t="str">
        <f t="shared" si="3"/>
        <v>pci:WS_Manual_Checking</v>
      </c>
      <c r="F15" t="str">
        <f t="shared" si="4"/>
        <v>WS_Manual_Checking</v>
      </c>
      <c r="I15" t="str">
        <f t="shared" si="0"/>
        <v>WS_Toxing_ISZ</v>
      </c>
      <c r="J15" t="str">
        <f t="shared" si="1"/>
        <v>&amp;pci;WS_Toxing_ISZ</v>
      </c>
      <c r="K15" t="s">
        <v>111</v>
      </c>
      <c r="L15" t="s">
        <v>269</v>
      </c>
      <c r="M15" t="s">
        <v>355</v>
      </c>
      <c r="O15" t="s">
        <v>415</v>
      </c>
    </row>
    <row r="16" spans="1:16">
      <c r="A16" t="str">
        <f>MSUCostsPerHour!A18</f>
        <v>IPT</v>
      </c>
      <c r="B16" t="str">
        <f>MSUCostsPerHour!S18</f>
        <v>WS_Manual_Packing_IPT</v>
      </c>
      <c r="C16" t="str">
        <f t="shared" si="5"/>
        <v>pci:WS_Manual_Packing</v>
      </c>
      <c r="D16" t="e">
        <f t="shared" si="2"/>
        <v>#N/A</v>
      </c>
      <c r="E16" t="str">
        <f t="shared" si="3"/>
        <v>pci:WS_Manual_Packing</v>
      </c>
      <c r="F16" t="str">
        <f t="shared" si="4"/>
        <v>WS_Manual_Packing</v>
      </c>
      <c r="I16" t="str">
        <f t="shared" si="0"/>
        <v>WS_KR32001</v>
      </c>
      <c r="J16" t="str">
        <f t="shared" si="1"/>
        <v>&amp;pci;WS_KR32001</v>
      </c>
      <c r="K16" t="s">
        <v>112</v>
      </c>
      <c r="L16" t="s">
        <v>512</v>
      </c>
      <c r="M16" t="s">
        <v>356</v>
      </c>
      <c r="O16" t="s">
        <v>416</v>
      </c>
    </row>
    <row r="17" spans="1:15">
      <c r="A17" t="str">
        <f>MSUCostsPerHour!A19</f>
        <v>IPT</v>
      </c>
      <c r="B17" t="str">
        <f>MSUCostsPerHour!S19</f>
        <v>WS_Press_brake-M110T_IPT</v>
      </c>
      <c r="C17" t="str">
        <f t="shared" si="5"/>
        <v>pci:WS_Press_brake-M110T</v>
      </c>
      <c r="D17" t="e">
        <f t="shared" si="2"/>
        <v>#N/A</v>
      </c>
      <c r="E17" t="str">
        <f t="shared" si="3"/>
        <v>pci:WS_Press_brake-M110T</v>
      </c>
      <c r="F17" t="str">
        <f t="shared" si="4"/>
        <v>WS_Press_brake-M110T</v>
      </c>
      <c r="I17" t="str">
        <f t="shared" si="0"/>
        <v>WS_A300_IMS</v>
      </c>
      <c r="J17" t="str">
        <f t="shared" si="1"/>
        <v>&amp;pci;WS_A300_IMS</v>
      </c>
      <c r="K17" t="s">
        <v>113</v>
      </c>
      <c r="L17" t="s">
        <v>273</v>
      </c>
      <c r="M17" t="s">
        <v>359</v>
      </c>
      <c r="O17" t="s">
        <v>417</v>
      </c>
    </row>
    <row r="18" spans="1:15">
      <c r="A18" t="str">
        <f>MSUCostsPerHour!A20</f>
        <v>IPT</v>
      </c>
      <c r="B18" t="str">
        <f>MSUCostsPerHour!S20</f>
        <v>WS_Press_brake-M60T_IPT</v>
      </c>
      <c r="C18" t="str">
        <f t="shared" si="5"/>
        <v>pci:WS_Press_brake-M60T</v>
      </c>
      <c r="D18" t="e">
        <f t="shared" si="2"/>
        <v>#N/A</v>
      </c>
      <c r="E18" t="str">
        <f t="shared" si="3"/>
        <v>pci:WS_Press_brake-M60T</v>
      </c>
      <c r="F18" t="str">
        <f t="shared" si="4"/>
        <v>WS_Press_brake-M60T</v>
      </c>
      <c r="I18" t="str">
        <f t="shared" si="0"/>
        <v>WS_A500_IMS</v>
      </c>
      <c r="J18" t="str">
        <f t="shared" si="1"/>
        <v>&amp;pci;WS_A500_IMS</v>
      </c>
      <c r="K18" t="s">
        <v>115</v>
      </c>
      <c r="L18" t="s">
        <v>274</v>
      </c>
      <c r="M18" t="s">
        <v>361</v>
      </c>
    </row>
    <row r="19" spans="1:15">
      <c r="A19" t="str">
        <f>MSUCostsPerHour!A21</f>
        <v>IPT</v>
      </c>
      <c r="B19" t="str">
        <f>MSUCostsPerHour!S21</f>
        <v>WS_Press_brake-M80T_IPT</v>
      </c>
      <c r="C19" t="str">
        <f t="shared" si="5"/>
        <v>pci:WS_Press_brake-M80T</v>
      </c>
      <c r="D19" t="e">
        <f t="shared" si="2"/>
        <v>#N/A</v>
      </c>
      <c r="E19" t="str">
        <f t="shared" si="3"/>
        <v>pci:WS_Press_brake-M80T</v>
      </c>
      <c r="F19" t="str">
        <f t="shared" si="4"/>
        <v>WS_Press_brake-M80T</v>
      </c>
      <c r="I19" t="str">
        <f t="shared" si="0"/>
        <v>WS_A600_IMS</v>
      </c>
      <c r="J19" t="str">
        <f t="shared" si="1"/>
        <v>&amp;pci;WS_A600_IMS</v>
      </c>
      <c r="K19" t="s">
        <v>117</v>
      </c>
      <c r="L19" t="s">
        <v>513</v>
      </c>
      <c r="M19" t="s">
        <v>362</v>
      </c>
    </row>
    <row r="20" spans="1:15">
      <c r="A20" t="str">
        <f>MSUCostsPerHour!A22</f>
        <v>IPT</v>
      </c>
      <c r="B20" t="str">
        <f>MSUCostsPerHour!S22</f>
        <v>WS_Anodizing_Etching_Line_IPT</v>
      </c>
      <c r="C20" s="55" t="s">
        <v>547</v>
      </c>
      <c r="D20" t="e">
        <f t="shared" si="2"/>
        <v>#N/A</v>
      </c>
      <c r="E20" t="e">
        <f t="shared" si="3"/>
        <v>#N/A</v>
      </c>
      <c r="F20" t="str">
        <f t="shared" si="4"/>
        <v>WS_Anodizing_Etching_Line</v>
      </c>
      <c r="I20" t="str">
        <f t="shared" si="0"/>
        <v>WS_M60_IMS</v>
      </c>
      <c r="J20" t="str">
        <f t="shared" si="1"/>
        <v>&amp;pci;WS_M60_IMS</v>
      </c>
      <c r="K20" t="s">
        <v>120</v>
      </c>
      <c r="L20" t="s">
        <v>278</v>
      </c>
      <c r="M20" t="s">
        <v>363</v>
      </c>
    </row>
    <row r="21" spans="1:15">
      <c r="A21" t="str">
        <f>MSUCostsPerHour!A23</f>
        <v>IPT</v>
      </c>
      <c r="B21" t="str">
        <f>MSUCostsPerHour!S23</f>
        <v>WS_Auto_Zinc_Phosphate_Line_IPT</v>
      </c>
      <c r="C21" s="55" t="s">
        <v>548</v>
      </c>
      <c r="D21" t="e">
        <f t="shared" si="2"/>
        <v>#N/A</v>
      </c>
      <c r="E21" t="e">
        <f t="shared" si="3"/>
        <v>#N/A</v>
      </c>
      <c r="F21" t="str">
        <f t="shared" si="4"/>
        <v>WS_Auto_Zinc_Phosphate_Line</v>
      </c>
      <c r="I21" t="str">
        <f t="shared" si="0"/>
        <v>WS_A100_IMS</v>
      </c>
      <c r="J21" t="str">
        <f t="shared" si="1"/>
        <v>&amp;pci;WS_A100_IMS</v>
      </c>
      <c r="K21" t="s">
        <v>538</v>
      </c>
      <c r="L21" t="s">
        <v>281</v>
      </c>
      <c r="M21" t="s">
        <v>364</v>
      </c>
    </row>
    <row r="22" spans="1:15">
      <c r="A22" t="str">
        <f>MSUCostsPerHour!A24</f>
        <v>IPT</v>
      </c>
      <c r="B22" t="str">
        <f>MSUCostsPerHour!S24</f>
        <v>WS_MANUAL_ELECTRO_POLISHING_LINE_IPT</v>
      </c>
      <c r="C22" s="55" t="s">
        <v>549</v>
      </c>
      <c r="D22" t="e">
        <f t="shared" si="2"/>
        <v>#N/A</v>
      </c>
      <c r="E22" t="e">
        <f t="shared" si="3"/>
        <v>#N/A</v>
      </c>
      <c r="F22" t="str">
        <f t="shared" si="4"/>
        <v>WS_MANUAL_ELECTRO_POLISHING_LINE</v>
      </c>
      <c r="I22" t="str">
        <f t="shared" si="0"/>
        <v>WS_A100-A110_IMS</v>
      </c>
      <c r="J22" t="str">
        <f t="shared" si="1"/>
        <v>&amp;pci;WS_A100-A110_IMS</v>
      </c>
      <c r="K22" t="s">
        <v>121</v>
      </c>
      <c r="L22" t="s">
        <v>283</v>
      </c>
      <c r="M22" t="s">
        <v>370</v>
      </c>
    </row>
    <row r="23" spans="1:15">
      <c r="A23" t="str">
        <f>MSUCostsPerHour!A25</f>
        <v>IPT</v>
      </c>
      <c r="B23" t="str">
        <f>MSUCostsPerHour!S25</f>
        <v>WS_M45T_IPT</v>
      </c>
      <c r="C23" t="str">
        <f t="shared" si="5"/>
        <v>pci:WS_M45T</v>
      </c>
      <c r="D23" t="e">
        <f t="shared" si="2"/>
        <v>#N/A</v>
      </c>
      <c r="E23" t="str">
        <f t="shared" si="3"/>
        <v>pci:WS_M45T</v>
      </c>
      <c r="F23" t="str">
        <f t="shared" si="4"/>
        <v>WS_M45T</v>
      </c>
      <c r="I23" t="str">
        <f t="shared" si="0"/>
        <v>WS_M150_IMS</v>
      </c>
      <c r="J23" t="str">
        <f t="shared" si="1"/>
        <v>&amp;pci;WS_M150_IMS</v>
      </c>
      <c r="K23" t="s">
        <v>122</v>
      </c>
      <c r="L23" t="s">
        <v>287</v>
      </c>
      <c r="M23" t="s">
        <v>371</v>
      </c>
    </row>
    <row r="24" spans="1:15">
      <c r="A24" t="str">
        <f>MSUCostsPerHour!A26</f>
        <v>IPT</v>
      </c>
      <c r="B24" t="str">
        <f>MSUCostsPerHour!S26</f>
        <v>WS_M60T_IPT</v>
      </c>
      <c r="C24" t="str">
        <f t="shared" si="5"/>
        <v>pci:WS_M60T</v>
      </c>
      <c r="D24" t="e">
        <f t="shared" si="2"/>
        <v>#N/A</v>
      </c>
      <c r="E24" t="str">
        <f t="shared" si="3"/>
        <v>pci:WS_M60T</v>
      </c>
      <c r="F24" t="str">
        <f t="shared" si="4"/>
        <v>WS_M60T</v>
      </c>
      <c r="I24" t="str">
        <f t="shared" si="0"/>
        <v>WS_HS30_IMS</v>
      </c>
      <c r="J24" t="str">
        <f t="shared" si="1"/>
        <v>&amp;pci;WS_HS30_IMS</v>
      </c>
      <c r="K24" t="s">
        <v>123</v>
      </c>
      <c r="L24" t="s">
        <v>289</v>
      </c>
      <c r="M24" t="s">
        <v>372</v>
      </c>
    </row>
    <row r="25" spans="1:15">
      <c r="A25" t="str">
        <f>MSUCostsPerHour!A27</f>
        <v>IPT</v>
      </c>
      <c r="B25" t="str">
        <f>MSUCostsPerHour!S27</f>
        <v>WS_M80T_IPT</v>
      </c>
      <c r="C25" t="str">
        <f t="shared" si="5"/>
        <v>pci:WS_M80T</v>
      </c>
      <c r="D25" t="e">
        <f t="shared" si="2"/>
        <v>#N/A</v>
      </c>
      <c r="E25" t="str">
        <f t="shared" si="3"/>
        <v>pci:WS_M80T</v>
      </c>
      <c r="F25" t="str">
        <f t="shared" si="4"/>
        <v>WS_M80T</v>
      </c>
      <c r="I25" t="str">
        <f t="shared" si="0"/>
        <v>WS_M400_IMS</v>
      </c>
      <c r="J25" t="str">
        <f t="shared" si="1"/>
        <v>&amp;pci;WS_M400_IMS</v>
      </c>
      <c r="K25" t="s">
        <v>125</v>
      </c>
      <c r="L25" t="s">
        <v>288</v>
      </c>
      <c r="M25" t="s">
        <v>381</v>
      </c>
    </row>
    <row r="26" spans="1:15">
      <c r="A26" t="str">
        <f>MSUCostsPerHour!A28</f>
        <v>IPT</v>
      </c>
      <c r="B26" t="str">
        <f>MSUCostsPerHour!S28</f>
        <v>WS_M110T_IPT</v>
      </c>
      <c r="C26" t="str">
        <f t="shared" si="5"/>
        <v>pci:WS_M110T</v>
      </c>
      <c r="D26" t="e">
        <f t="shared" si="2"/>
        <v>#N/A</v>
      </c>
      <c r="E26" t="str">
        <f t="shared" si="3"/>
        <v>pci:WS_M110T</v>
      </c>
      <c r="F26" t="str">
        <f t="shared" si="4"/>
        <v>WS_M110T</v>
      </c>
      <c r="I26" t="str">
        <f t="shared" si="0"/>
        <v>WS_HS45_IMS</v>
      </c>
      <c r="J26" t="str">
        <f t="shared" si="1"/>
        <v>&amp;pci;WS_HS45_IMS</v>
      </c>
      <c r="K26" t="s">
        <v>126</v>
      </c>
      <c r="L26" t="s">
        <v>297</v>
      </c>
      <c r="M26" t="s">
        <v>382</v>
      </c>
    </row>
    <row r="27" spans="1:15">
      <c r="A27" t="str">
        <f>MSUCostsPerHour!A29</f>
        <v>IPT</v>
      </c>
      <c r="B27" t="str">
        <f>MSUCostsPerHour!S29</f>
        <v>WS_M150T_IPT</v>
      </c>
      <c r="C27" t="str">
        <f t="shared" si="5"/>
        <v>pci:WS_M150T</v>
      </c>
      <c r="D27" t="e">
        <f t="shared" si="2"/>
        <v>#N/A</v>
      </c>
      <c r="E27" t="str">
        <f t="shared" si="3"/>
        <v>pci:WS_M150T</v>
      </c>
      <c r="F27" t="str">
        <f t="shared" si="4"/>
        <v>WS_M150T</v>
      </c>
      <c r="I27" t="str">
        <f t="shared" si="0"/>
        <v>WS_A110wPF_IMS</v>
      </c>
      <c r="J27" t="str">
        <f t="shared" si="1"/>
        <v>&amp;pci;WS_A110wPF_IMS</v>
      </c>
      <c r="K27" t="s">
        <v>127</v>
      </c>
      <c r="L27" t="s">
        <v>301</v>
      </c>
      <c r="M27" t="s">
        <v>383</v>
      </c>
    </row>
    <row r="28" spans="1:15">
      <c r="A28" t="str">
        <f>MSUCostsPerHour!A30</f>
        <v>IPT</v>
      </c>
      <c r="B28" t="str">
        <f>MSUCostsPerHour!S30</f>
        <v>WS_M200T_IPT</v>
      </c>
      <c r="C28" t="str">
        <f t="shared" si="5"/>
        <v>pci:WS_M200T</v>
      </c>
      <c r="D28" t="e">
        <f t="shared" si="2"/>
        <v>#N/A</v>
      </c>
      <c r="E28" t="str">
        <f t="shared" si="3"/>
        <v>pci:WS_M200T</v>
      </c>
      <c r="F28" t="str">
        <f t="shared" si="4"/>
        <v>WS_M200T</v>
      </c>
      <c r="I28" t="str">
        <f t="shared" si="0"/>
        <v>WS_M110_IMS</v>
      </c>
      <c r="J28" t="str">
        <f t="shared" si="1"/>
        <v>&amp;pci;WS_M110_IMS</v>
      </c>
      <c r="K28" t="s">
        <v>128</v>
      </c>
      <c r="L28" t="s">
        <v>304</v>
      </c>
      <c r="M28" t="s">
        <v>384</v>
      </c>
    </row>
    <row r="29" spans="1:15">
      <c r="A29" t="str">
        <f>MSUCostsPerHour!A31</f>
        <v>IPT</v>
      </c>
      <c r="B29" t="str">
        <f>MSUCostsPerHour!S31</f>
        <v>WS_M250T_IPT</v>
      </c>
      <c r="C29" t="str">
        <f t="shared" si="5"/>
        <v>pci:WS_M250T</v>
      </c>
      <c r="D29" t="e">
        <f t="shared" si="2"/>
        <v>#N/A</v>
      </c>
      <c r="E29" t="str">
        <f t="shared" si="3"/>
        <v>pci:WS_M250T</v>
      </c>
      <c r="F29" t="str">
        <f t="shared" si="4"/>
        <v>WS_M250T</v>
      </c>
      <c r="I29" t="str">
        <f t="shared" si="0"/>
        <v>WS_M200_IMS</v>
      </c>
      <c r="J29" t="str">
        <f t="shared" si="1"/>
        <v>&amp;pci;WS_M200_IMS</v>
      </c>
      <c r="K29" t="s">
        <v>129</v>
      </c>
      <c r="L29" t="s">
        <v>305</v>
      </c>
      <c r="M29" t="s">
        <v>386</v>
      </c>
    </row>
    <row r="30" spans="1:15">
      <c r="A30" t="str">
        <f>MSUCostsPerHour!A32</f>
        <v>IPT</v>
      </c>
      <c r="B30" t="str">
        <f>MSUCostsPerHour!S32</f>
        <v>WS_M300T_IPT</v>
      </c>
      <c r="C30" t="str">
        <f t="shared" si="5"/>
        <v>pci:WS_M300T</v>
      </c>
      <c r="D30" t="e">
        <f t="shared" si="2"/>
        <v>#N/A</v>
      </c>
      <c r="E30" t="str">
        <f t="shared" si="3"/>
        <v>pci:WS_M300T</v>
      </c>
      <c r="F30" t="str">
        <f t="shared" si="4"/>
        <v>WS_M300T</v>
      </c>
      <c r="I30" t="str">
        <f t="shared" si="0"/>
        <v>WS_M300_IMS</v>
      </c>
      <c r="J30" t="str">
        <f t="shared" si="1"/>
        <v>&amp;pci;WS_M300_IMS</v>
      </c>
      <c r="K30" t="s">
        <v>131</v>
      </c>
      <c r="L30" t="s">
        <v>514</v>
      </c>
      <c r="M30" t="s">
        <v>390</v>
      </c>
    </row>
    <row r="31" spans="1:15">
      <c r="A31" t="str">
        <f>MSUCostsPerHour!A33</f>
        <v>IPT</v>
      </c>
      <c r="B31" t="str">
        <f>MSUCostsPerHour!S33</f>
        <v>WS_M400T_IPT</v>
      </c>
      <c r="C31" t="str">
        <f t="shared" si="5"/>
        <v>pci:WS_M400T</v>
      </c>
      <c r="D31" t="e">
        <f t="shared" si="2"/>
        <v>#N/A</v>
      </c>
      <c r="E31" t="str">
        <f t="shared" si="3"/>
        <v>pci:WS_M400T</v>
      </c>
      <c r="F31" t="str">
        <f t="shared" si="4"/>
        <v>WS_M400T</v>
      </c>
      <c r="I31" t="str">
        <f t="shared" si="0"/>
        <v>WS_M600_IMS</v>
      </c>
      <c r="J31" t="str">
        <f t="shared" si="1"/>
        <v>&amp;pci;WS_M600_IMS</v>
      </c>
      <c r="K31" t="s">
        <v>133</v>
      </c>
      <c r="L31" t="s">
        <v>313</v>
      </c>
      <c r="M31" t="s">
        <v>391</v>
      </c>
    </row>
    <row r="32" spans="1:15">
      <c r="A32" t="str">
        <f>MSUCostsPerHour!A34</f>
        <v>IPT</v>
      </c>
      <c r="B32" t="str">
        <f>MSUCostsPerHour!S34</f>
        <v>WS_Prog-A45T_IPT</v>
      </c>
      <c r="C32" s="89" t="s">
        <v>550</v>
      </c>
      <c r="D32" t="e">
        <f t="shared" si="2"/>
        <v>#N/A</v>
      </c>
      <c r="E32" t="e">
        <f t="shared" si="3"/>
        <v>#N/A</v>
      </c>
      <c r="F32" t="str">
        <f t="shared" si="4"/>
        <v>WS_Prog-A45T</v>
      </c>
      <c r="I32" t="str">
        <f t="shared" si="0"/>
        <v>WS_A400_IMS</v>
      </c>
      <c r="J32" t="str">
        <f t="shared" si="1"/>
        <v>&amp;pci;WS_A400_IMS</v>
      </c>
      <c r="K32" t="s">
        <v>134</v>
      </c>
      <c r="L32" t="s">
        <v>317</v>
      </c>
      <c r="M32" t="s">
        <v>339</v>
      </c>
    </row>
    <row r="33" spans="1:13">
      <c r="A33" t="str">
        <f>MSUCostsPerHour!A35</f>
        <v>IPT</v>
      </c>
      <c r="B33" t="str">
        <f>MSUCostsPerHour!S35</f>
        <v>WS_Prog-A60T_IPT</v>
      </c>
      <c r="C33" s="89" t="s">
        <v>555</v>
      </c>
      <c r="D33" t="e">
        <f t="shared" si="2"/>
        <v>#N/A</v>
      </c>
      <c r="E33" t="e">
        <f t="shared" si="3"/>
        <v>#N/A</v>
      </c>
      <c r="F33" t="str">
        <f t="shared" si="4"/>
        <v>WS_Prog-A60T</v>
      </c>
      <c r="I33" t="str">
        <f t="shared" si="0"/>
        <v>WS_A80_IMS</v>
      </c>
      <c r="J33" t="str">
        <f t="shared" si="1"/>
        <v>&amp;pci;WS_A80_IMS</v>
      </c>
      <c r="K33" t="s">
        <v>135</v>
      </c>
      <c r="L33" t="s">
        <v>318</v>
      </c>
      <c r="M33" t="s">
        <v>340</v>
      </c>
    </row>
    <row r="34" spans="1:13">
      <c r="A34" t="str">
        <f>MSUCostsPerHour!A36</f>
        <v>IPT</v>
      </c>
      <c r="B34" t="str">
        <f>MSUCostsPerHour!S36</f>
        <v>WS_Prog-A80T_IPT</v>
      </c>
      <c r="C34" s="89" t="s">
        <v>556</v>
      </c>
      <c r="D34" t="e">
        <f t="shared" si="2"/>
        <v>#N/A</v>
      </c>
      <c r="E34" t="e">
        <f t="shared" si="3"/>
        <v>#N/A</v>
      </c>
      <c r="F34" t="str">
        <f t="shared" si="4"/>
        <v>WS_Prog-A80T</v>
      </c>
      <c r="I34" t="str">
        <f t="shared" si="0"/>
        <v>WS_A110_IMS</v>
      </c>
      <c r="J34" t="str">
        <f t="shared" si="1"/>
        <v>&amp;pci;WS_A110_IMS</v>
      </c>
      <c r="K34" t="s">
        <v>539</v>
      </c>
      <c r="L34" t="s">
        <v>515</v>
      </c>
      <c r="M34" t="s">
        <v>341</v>
      </c>
    </row>
    <row r="35" spans="1:13">
      <c r="A35" t="str">
        <f>MSUCostsPerHour!A37</f>
        <v>IPT</v>
      </c>
      <c r="B35" t="str">
        <f>MSUCostsPerHour!S37</f>
        <v>WS_Prog-A110T_IPT</v>
      </c>
      <c r="C35" s="89" t="s">
        <v>557</v>
      </c>
      <c r="D35" t="e">
        <f t="shared" si="2"/>
        <v>#N/A</v>
      </c>
      <c r="E35" t="e">
        <f t="shared" si="3"/>
        <v>#N/A</v>
      </c>
      <c r="F35" t="str">
        <f t="shared" si="4"/>
        <v>WS_Prog-A110T</v>
      </c>
      <c r="I35" t="str">
        <f t="shared" si="0"/>
        <v>WS_KM10451</v>
      </c>
      <c r="J35" t="str">
        <f t="shared" si="1"/>
        <v>&amp;pci;WS_KM10451</v>
      </c>
      <c r="K35" t="s">
        <v>136</v>
      </c>
      <c r="L35" t="s">
        <v>325</v>
      </c>
      <c r="M35" t="s">
        <v>343</v>
      </c>
    </row>
    <row r="36" spans="1:13">
      <c r="A36" t="str">
        <f>MSUCostsPerHour!A38</f>
        <v>IPT</v>
      </c>
      <c r="B36" t="str">
        <f>MSUCostsPerHour!S38</f>
        <v>WS_Prog-A160T_IPT</v>
      </c>
      <c r="C36" s="89" t="s">
        <v>558</v>
      </c>
      <c r="D36" t="e">
        <f t="shared" si="2"/>
        <v>#N/A</v>
      </c>
      <c r="E36" t="e">
        <f t="shared" si="3"/>
        <v>#N/A</v>
      </c>
      <c r="F36" t="str">
        <f t="shared" si="4"/>
        <v>WS_Prog-A160T</v>
      </c>
      <c r="I36" t="str">
        <f t="shared" si="0"/>
        <v>WS_Hydraulic315T_IMS</v>
      </c>
      <c r="J36" t="str">
        <f t="shared" si="1"/>
        <v>&amp;pci;WS_Hydraulic315T_IMS</v>
      </c>
      <c r="K36" t="s">
        <v>540</v>
      </c>
      <c r="L36" t="s">
        <v>328</v>
      </c>
      <c r="M36" t="s">
        <v>344</v>
      </c>
    </row>
    <row r="37" spans="1:13">
      <c r="A37" t="str">
        <f>MSUCostsPerHour!A39</f>
        <v>IPT</v>
      </c>
      <c r="B37" t="str">
        <f>MSUCostsPerHour!S39</f>
        <v>WS_Prog-A200T_IPT</v>
      </c>
      <c r="C37" s="89" t="s">
        <v>559</v>
      </c>
      <c r="D37" t="e">
        <f t="shared" si="2"/>
        <v>#N/A</v>
      </c>
      <c r="E37" t="e">
        <f t="shared" si="3"/>
        <v>#N/A</v>
      </c>
      <c r="F37" t="str">
        <f t="shared" si="4"/>
        <v>WS_Prog-A200T</v>
      </c>
      <c r="I37" t="str">
        <f t="shared" si="0"/>
        <v>WS_A150-160_IMS</v>
      </c>
      <c r="J37" t="str">
        <f t="shared" si="1"/>
        <v>&amp;pci;WS_A150-160_IMS</v>
      </c>
      <c r="K37" t="s">
        <v>137</v>
      </c>
      <c r="L37" t="s">
        <v>331</v>
      </c>
      <c r="M37" t="s">
        <v>347</v>
      </c>
    </row>
    <row r="38" spans="1:13">
      <c r="A38" t="str">
        <f>MSUCostsPerHour!A40</f>
        <v>IPT</v>
      </c>
      <c r="B38" t="str">
        <f>MSUCostsPerHour!S40</f>
        <v>WS_Prog-A250T_IPT</v>
      </c>
      <c r="C38" s="89" t="s">
        <v>560</v>
      </c>
      <c r="D38" t="e">
        <f t="shared" si="2"/>
        <v>#N/A</v>
      </c>
      <c r="E38" t="e">
        <f t="shared" si="3"/>
        <v>#N/A</v>
      </c>
      <c r="F38" t="str">
        <f t="shared" si="4"/>
        <v>WS_Prog-A250T</v>
      </c>
      <c r="I38" t="str">
        <f t="shared" si="0"/>
        <v>WS_A160_IMS</v>
      </c>
      <c r="J38" t="str">
        <f t="shared" si="1"/>
        <v>&amp;pci;WS_A160_IMS</v>
      </c>
      <c r="K38" t="s">
        <v>541</v>
      </c>
      <c r="L38" t="s">
        <v>332</v>
      </c>
      <c r="M38" t="s">
        <v>349</v>
      </c>
    </row>
    <row r="39" spans="1:13">
      <c r="A39" t="str">
        <f>MSUCostsPerHour!A41</f>
        <v>IPT</v>
      </c>
      <c r="B39" t="str">
        <f>MSUCostsPerHour!S41</f>
        <v>WS_Prog-A300T_IPT</v>
      </c>
      <c r="C39" s="89" t="s">
        <v>561</v>
      </c>
      <c r="D39" t="e">
        <f t="shared" si="2"/>
        <v>#N/A</v>
      </c>
      <c r="E39" t="e">
        <f t="shared" si="3"/>
        <v>#N/A</v>
      </c>
      <c r="F39" t="str">
        <f t="shared" si="4"/>
        <v>WS_Prog-A300T</v>
      </c>
      <c r="I39" t="str">
        <f t="shared" si="0"/>
        <v>WS_A250_IMS</v>
      </c>
      <c r="J39" t="str">
        <f t="shared" si="1"/>
        <v>&amp;pci;WS_A250_IMS</v>
      </c>
      <c r="K39" t="s">
        <v>138</v>
      </c>
      <c r="L39" t="s">
        <v>335</v>
      </c>
      <c r="M39" t="s">
        <v>351</v>
      </c>
    </row>
    <row r="40" spans="1:13">
      <c r="A40" t="str">
        <f>MSUCostsPerHour!A42</f>
        <v>IPT</v>
      </c>
      <c r="B40" t="str">
        <f>MSUCostsPerHour!S42</f>
        <v>WS_Prog-A400T_IPT</v>
      </c>
      <c r="C40" s="89" t="s">
        <v>562</v>
      </c>
      <c r="D40" t="e">
        <f t="shared" si="2"/>
        <v>#N/A</v>
      </c>
      <c r="E40" t="e">
        <f t="shared" si="3"/>
        <v>#N/A</v>
      </c>
      <c r="F40" t="str">
        <f t="shared" si="4"/>
        <v>WS_Prog-A400T</v>
      </c>
      <c r="I40" t="str">
        <f t="shared" si="0"/>
        <v>WS_A450_IMS</v>
      </c>
      <c r="J40" t="str">
        <f t="shared" si="1"/>
        <v>&amp;pci;WS_A450_IMS</v>
      </c>
      <c r="K40" t="s">
        <v>542</v>
      </c>
      <c r="L40" t="s">
        <v>516</v>
      </c>
      <c r="M40" t="s">
        <v>352</v>
      </c>
    </row>
    <row r="41" spans="1:13">
      <c r="A41" t="str">
        <f>MSUCostsPerHour!A43</f>
        <v>IPT</v>
      </c>
      <c r="B41" t="str">
        <f>MSUCostsPerHour!S43</f>
        <v>WS_Yamada_Dobby_45T_IPT</v>
      </c>
      <c r="C41" s="89" t="s">
        <v>552</v>
      </c>
      <c r="D41" t="e">
        <f t="shared" si="2"/>
        <v>#N/A</v>
      </c>
      <c r="E41" t="e">
        <f t="shared" si="3"/>
        <v>#N/A</v>
      </c>
      <c r="F41" t="str">
        <f t="shared" si="4"/>
        <v>WS_Yamada_Dobby_45T</v>
      </c>
      <c r="I41" t="str">
        <f t="shared" si="0"/>
        <v>WS_A150_IMS</v>
      </c>
      <c r="J41" t="str">
        <f t="shared" si="1"/>
        <v>&amp;pci;WS_A150_IMS</v>
      </c>
      <c r="K41" t="s">
        <v>543</v>
      </c>
      <c r="L41" t="s">
        <v>224</v>
      </c>
      <c r="M41" t="s">
        <v>353</v>
      </c>
    </row>
    <row r="42" spans="1:13">
      <c r="A42" t="str">
        <f>MSUCostsPerHour!A44</f>
        <v>IPT</v>
      </c>
      <c r="B42" t="str">
        <f>MSUCostsPerHour!S44</f>
        <v>WS_Yamada_Dobby_80T_IPT</v>
      </c>
      <c r="C42" s="89" t="s">
        <v>551</v>
      </c>
      <c r="D42" t="e">
        <f t="shared" si="2"/>
        <v>#N/A</v>
      </c>
      <c r="E42" t="e">
        <f t="shared" si="3"/>
        <v>#N/A</v>
      </c>
      <c r="F42" t="str">
        <f t="shared" si="4"/>
        <v>WS_Yamada_Dobby_80T</v>
      </c>
      <c r="I42" t="str">
        <f t="shared" si="0"/>
        <v>WS_A60_IMS</v>
      </c>
      <c r="J42" t="str">
        <f t="shared" si="1"/>
        <v>&amp;pci;WS_A60_IMS</v>
      </c>
      <c r="K42" t="s">
        <v>141</v>
      </c>
      <c r="L42" t="s">
        <v>227</v>
      </c>
      <c r="M42" t="s">
        <v>357</v>
      </c>
    </row>
    <row r="43" spans="1:13">
      <c r="A43" t="str">
        <f>MSUCostsPerHour!A45</f>
        <v>IPT</v>
      </c>
      <c r="B43" t="str">
        <f>MSUCostsPerHour!S45</f>
        <v>WS_Bruderer_80_ton_IPT</v>
      </c>
      <c r="C43" s="89" t="s">
        <v>553</v>
      </c>
      <c r="D43" t="e">
        <f t="shared" si="2"/>
        <v>#N/A</v>
      </c>
      <c r="E43" t="e">
        <f t="shared" si="3"/>
        <v>#N/A</v>
      </c>
      <c r="F43" t="str">
        <f t="shared" si="4"/>
        <v>WS_Bruderer_80_ton</v>
      </c>
      <c r="I43" t="str">
        <f t="shared" si="0"/>
        <v>WS_AP21601</v>
      </c>
      <c r="J43" t="str">
        <f t="shared" si="1"/>
        <v>&amp;pci;WS_AP21601</v>
      </c>
      <c r="K43" t="s">
        <v>103</v>
      </c>
      <c r="L43" t="s">
        <v>517</v>
      </c>
      <c r="M43" t="s">
        <v>365</v>
      </c>
    </row>
    <row r="44" spans="1:13">
      <c r="I44" t="str">
        <f t="shared" si="0"/>
        <v>WS_A400TM1</v>
      </c>
      <c r="J44" t="str">
        <f t="shared" si="1"/>
        <v>&amp;pci;WS_A400TM1</v>
      </c>
      <c r="K44" t="s">
        <v>106</v>
      </c>
      <c r="L44" t="s">
        <v>230</v>
      </c>
      <c r="M44" t="s">
        <v>366</v>
      </c>
    </row>
    <row r="45" spans="1:13">
      <c r="I45" t="str">
        <f t="shared" si="0"/>
        <v>WS_P60T_ISZ</v>
      </c>
      <c r="J45" t="str">
        <f t="shared" si="1"/>
        <v>&amp;pci;WS_P60T_ISZ</v>
      </c>
      <c r="K45" t="s">
        <v>147</v>
      </c>
      <c r="L45" t="s">
        <v>518</v>
      </c>
      <c r="M45" t="s">
        <v>368</v>
      </c>
    </row>
    <row r="46" spans="1:13">
      <c r="I46" t="str">
        <f t="shared" si="0"/>
        <v>WS_P300T_ISZ</v>
      </c>
      <c r="J46" t="str">
        <f t="shared" si="1"/>
        <v>&amp;pci;WS_P300T_ISZ</v>
      </c>
      <c r="K46" t="s">
        <v>148</v>
      </c>
      <c r="L46" t="s">
        <v>519</v>
      </c>
      <c r="M46" t="s">
        <v>369</v>
      </c>
    </row>
    <row r="47" spans="1:13">
      <c r="I47" t="str">
        <f t="shared" si="0"/>
        <v>WS_M300T_ISZ</v>
      </c>
      <c r="J47" t="str">
        <f t="shared" si="1"/>
        <v>&amp;pci;WS_M300T_ISZ</v>
      </c>
      <c r="K47" t="s">
        <v>154</v>
      </c>
      <c r="L47" t="s">
        <v>243</v>
      </c>
      <c r="M47" t="s">
        <v>374</v>
      </c>
    </row>
    <row r="48" spans="1:13">
      <c r="I48" t="str">
        <f t="shared" si="0"/>
        <v>WS_M150T_ISZ</v>
      </c>
      <c r="J48" t="str">
        <f t="shared" si="1"/>
        <v>&amp;pci;WS_M150T_ISZ</v>
      </c>
      <c r="K48" t="s">
        <v>155</v>
      </c>
      <c r="L48" t="s">
        <v>245</v>
      </c>
      <c r="M48" t="s">
        <v>375</v>
      </c>
    </row>
    <row r="49" spans="9:13">
      <c r="I49" t="str">
        <f t="shared" si="0"/>
        <v>WS_P300T_Patic_ISZ</v>
      </c>
      <c r="J49" t="str">
        <f t="shared" si="1"/>
        <v>&amp;pci;WS_P300T_Patic_ISZ</v>
      </c>
      <c r="K49" t="s">
        <v>156</v>
      </c>
      <c r="L49" t="s">
        <v>247</v>
      </c>
      <c r="M49" t="s">
        <v>376</v>
      </c>
    </row>
    <row r="50" spans="9:13">
      <c r="I50" t="str">
        <f t="shared" si="0"/>
        <v>WS_P40T_Highspeed_ISZ</v>
      </c>
      <c r="J50" t="str">
        <f t="shared" si="1"/>
        <v>&amp;pci;WS_P40T_Highspeed_ISZ</v>
      </c>
      <c r="K50" t="s">
        <v>160</v>
      </c>
      <c r="L50" t="s">
        <v>249</v>
      </c>
      <c r="M50" t="s">
        <v>377</v>
      </c>
    </row>
    <row r="51" spans="9:13">
      <c r="I51" t="str">
        <f t="shared" si="0"/>
        <v>WS_A600TM2</v>
      </c>
      <c r="J51" t="str">
        <f t="shared" si="1"/>
        <v>&amp;pci;WS_A600TM2</v>
      </c>
      <c r="K51" t="s">
        <v>116</v>
      </c>
      <c r="L51" t="s">
        <v>520</v>
      </c>
      <c r="M51" t="s">
        <v>379</v>
      </c>
    </row>
    <row r="52" spans="9:13">
      <c r="I52" t="str">
        <f t="shared" si="0"/>
        <v>WS_P125T_IngYu_ISZ</v>
      </c>
      <c r="J52" t="str">
        <f t="shared" si="1"/>
        <v>&amp;pci;WS_P125T_IngYu_ISZ</v>
      </c>
      <c r="K52" t="s">
        <v>161</v>
      </c>
      <c r="L52" t="s">
        <v>256</v>
      </c>
      <c r="M52" t="s">
        <v>380</v>
      </c>
    </row>
    <row r="53" spans="9:13">
      <c r="I53" t="str">
        <f t="shared" si="0"/>
        <v>WS_M250T_RobotArms_ISZ</v>
      </c>
      <c r="J53" t="str">
        <f t="shared" si="1"/>
        <v>&amp;pci;WS_M250T_RobotArms_ISZ</v>
      </c>
      <c r="K53" t="s">
        <v>165</v>
      </c>
      <c r="L53" t="s">
        <v>521</v>
      </c>
      <c r="M53" t="s">
        <v>388</v>
      </c>
    </row>
    <row r="54" spans="9:13">
      <c r="I54" t="str">
        <f t="shared" si="0"/>
        <v>WS_AP23001</v>
      </c>
      <c r="J54" t="str">
        <f t="shared" si="1"/>
        <v>&amp;pci;WS_AP23001</v>
      </c>
      <c r="K54" t="s">
        <v>119</v>
      </c>
      <c r="L54" t="s">
        <v>522</v>
      </c>
      <c r="M54" t="s">
        <v>389</v>
      </c>
    </row>
    <row r="55" spans="9:13">
      <c r="I55" t="str">
        <f t="shared" si="0"/>
        <v>WS_P600T_Seyi_ISZ</v>
      </c>
      <c r="J55" t="str">
        <f t="shared" si="1"/>
        <v>&amp;pci;WS_P600T_Seyi_ISZ</v>
      </c>
      <c r="K55" t="s">
        <v>170</v>
      </c>
      <c r="L55" t="s">
        <v>523</v>
      </c>
      <c r="M55" t="s">
        <v>392</v>
      </c>
    </row>
    <row r="56" spans="9:13">
      <c r="I56" t="str">
        <f t="shared" si="0"/>
        <v>WS_M60T_ISZ</v>
      </c>
      <c r="J56" t="str">
        <f t="shared" si="1"/>
        <v>&amp;pci;WS_M60T_ISZ</v>
      </c>
      <c r="K56" t="s">
        <v>174</v>
      </c>
      <c r="L56" t="s">
        <v>524</v>
      </c>
    </row>
    <row r="57" spans="9:13">
      <c r="I57" t="str">
        <f t="shared" si="0"/>
        <v>WS_P250T_ISZ</v>
      </c>
      <c r="J57" t="str">
        <f t="shared" si="1"/>
        <v>&amp;pci;WS_P250T_ISZ</v>
      </c>
      <c r="K57" t="s">
        <v>177</v>
      </c>
      <c r="L57" t="s">
        <v>525</v>
      </c>
    </row>
    <row r="58" spans="9:13">
      <c r="I58" t="str">
        <f t="shared" si="0"/>
        <v>WS_P160T_ISZ</v>
      </c>
      <c r="J58" t="str">
        <f t="shared" si="1"/>
        <v>&amp;pci;WS_P160T_ISZ</v>
      </c>
      <c r="K58" t="s">
        <v>180</v>
      </c>
      <c r="L58" t="s">
        <v>526</v>
      </c>
    </row>
    <row r="59" spans="9:13">
      <c r="I59" t="str">
        <f t="shared" si="0"/>
        <v>WS_P200T_ISZ</v>
      </c>
      <c r="J59" t="str">
        <f t="shared" si="1"/>
        <v>&amp;pci;WS_P200T_ISZ</v>
      </c>
      <c r="K59" t="s">
        <v>183</v>
      </c>
      <c r="L59" t="s">
        <v>527</v>
      </c>
    </row>
    <row r="60" spans="9:13">
      <c r="I60" t="str">
        <f t="shared" si="0"/>
        <v>WS_AP22001</v>
      </c>
      <c r="J60" t="str">
        <f t="shared" si="1"/>
        <v>&amp;pci;WS_AP22001</v>
      </c>
      <c r="K60" t="s">
        <v>130</v>
      </c>
      <c r="L60" t="s">
        <v>272</v>
      </c>
    </row>
    <row r="61" spans="9:13">
      <c r="I61" t="str">
        <f t="shared" si="0"/>
        <v>WS_M250T_ISZ</v>
      </c>
      <c r="J61" t="str">
        <f t="shared" si="1"/>
        <v>&amp;pci;WS_M250T_ISZ</v>
      </c>
      <c r="K61" t="s">
        <v>187</v>
      </c>
      <c r="L61" t="s">
        <v>528</v>
      </c>
    </row>
    <row r="62" spans="9:13">
      <c r="I62" t="str">
        <f t="shared" si="0"/>
        <v>WS_P200T_Komatsu_ISZ</v>
      </c>
      <c r="J62" t="str">
        <f t="shared" si="1"/>
        <v>&amp;pci;WS_P200T_Komatsu_ISZ</v>
      </c>
      <c r="K62" t="s">
        <v>190</v>
      </c>
      <c r="L62" t="s">
        <v>277</v>
      </c>
    </row>
    <row r="63" spans="9:13">
      <c r="I63" t="str">
        <f t="shared" si="0"/>
        <v>WS_M110T_ISZ</v>
      </c>
      <c r="J63" t="str">
        <f t="shared" si="1"/>
        <v>&amp;pci;WS_M110T_ISZ</v>
      </c>
      <c r="K63" t="s">
        <v>195</v>
      </c>
      <c r="L63" t="s">
        <v>284</v>
      </c>
    </row>
    <row r="64" spans="9:13">
      <c r="I64" t="str">
        <f t="shared" si="0"/>
        <v>WS_P250T_Seyi_ISZ</v>
      </c>
      <c r="J64" t="str">
        <f t="shared" si="1"/>
        <v>&amp;pci;WS_P250T_Seyi_ISZ</v>
      </c>
      <c r="K64" t="s">
        <v>196</v>
      </c>
      <c r="L64" t="s">
        <v>529</v>
      </c>
    </row>
    <row r="65" spans="9:12">
      <c r="I65" t="str">
        <f t="shared" si="0"/>
        <v>WS_P60T_Highspeed_ISZ</v>
      </c>
      <c r="J65" t="str">
        <f t="shared" si="1"/>
        <v>&amp;pci;WS_P60T_Highspeed_ISZ</v>
      </c>
      <c r="K65" t="s">
        <v>198</v>
      </c>
      <c r="L65" t="s">
        <v>530</v>
      </c>
    </row>
    <row r="66" spans="9:12">
      <c r="I66" t="str">
        <f t="shared" si="0"/>
        <v>WS_M80T_ISZ</v>
      </c>
      <c r="J66" t="str">
        <f t="shared" si="1"/>
        <v>&amp;pci;WS_M80T_ISZ</v>
      </c>
      <c r="K66" t="s">
        <v>203</v>
      </c>
      <c r="L66" t="s">
        <v>291</v>
      </c>
    </row>
    <row r="67" spans="9:12">
      <c r="I67" t="str">
        <f t="shared" ref="I67:I130" si="6">SUBSTITUTE(J67,"&amp;pci;","")</f>
        <v>WS_P110T_Umax_ISZ</v>
      </c>
      <c r="J67" t="str">
        <f t="shared" ref="J67:J127" si="7">K67</f>
        <v>&amp;pci;WS_P110T_Umax_ISZ</v>
      </c>
      <c r="K67" t="s">
        <v>209</v>
      </c>
      <c r="L67" t="s">
        <v>531</v>
      </c>
    </row>
    <row r="68" spans="9:12">
      <c r="I68" t="str">
        <f t="shared" si="6"/>
        <v>WS_M200T_ISZ</v>
      </c>
      <c r="J68" t="str">
        <f t="shared" si="7"/>
        <v>&amp;pci;WS_M200T_ISZ</v>
      </c>
      <c r="K68" t="s">
        <v>210</v>
      </c>
      <c r="L68" t="s">
        <v>293</v>
      </c>
    </row>
    <row r="69" spans="9:12">
      <c r="I69" t="str">
        <f t="shared" si="6"/>
        <v>WS_AP21102</v>
      </c>
      <c r="J69" t="str">
        <f t="shared" si="7"/>
        <v>&amp;pci;WS_AP21102</v>
      </c>
      <c r="K69" t="s">
        <v>139</v>
      </c>
      <c r="L69" t="s">
        <v>532</v>
      </c>
    </row>
    <row r="70" spans="9:12">
      <c r="I70" t="str">
        <f t="shared" si="6"/>
        <v>WS_P400T_ISZ</v>
      </c>
      <c r="J70" t="str">
        <f t="shared" si="7"/>
        <v>&amp;pci;WS_P400T_ISZ</v>
      </c>
      <c r="K70" t="s">
        <v>211</v>
      </c>
      <c r="L70" t="s">
        <v>295</v>
      </c>
    </row>
    <row r="71" spans="9:12">
      <c r="I71" t="str">
        <f t="shared" si="6"/>
        <v>WS_P110T_ISZ</v>
      </c>
      <c r="J71" t="str">
        <f t="shared" si="7"/>
        <v>&amp;pci;WS_P110T_ISZ</v>
      </c>
      <c r="K71" t="s">
        <v>212</v>
      </c>
      <c r="L71" t="s">
        <v>296</v>
      </c>
    </row>
    <row r="72" spans="9:12">
      <c r="I72" t="str">
        <f t="shared" si="6"/>
        <v>WS_KP11101</v>
      </c>
      <c r="J72" t="str">
        <f t="shared" si="7"/>
        <v>&amp;pci;WS_KP11101</v>
      </c>
      <c r="K72" t="s">
        <v>140</v>
      </c>
      <c r="L72" t="s">
        <v>302</v>
      </c>
    </row>
    <row r="73" spans="9:12">
      <c r="I73" t="str">
        <f t="shared" si="6"/>
        <v>WS_M45T</v>
      </c>
      <c r="J73" t="str">
        <f t="shared" si="7"/>
        <v>&amp;pci;WS_M45T</v>
      </c>
      <c r="K73" t="s">
        <v>142</v>
      </c>
      <c r="L73" t="s">
        <v>533</v>
      </c>
    </row>
    <row r="74" spans="9:12">
      <c r="I74" t="str">
        <f t="shared" si="6"/>
        <v>WS_A84M045</v>
      </c>
      <c r="J74" t="str">
        <f t="shared" si="7"/>
        <v>&amp;pci;WS_A84M045</v>
      </c>
      <c r="K74" t="s">
        <v>143</v>
      </c>
      <c r="L74" t="s">
        <v>308</v>
      </c>
    </row>
    <row r="75" spans="9:12">
      <c r="I75" t="str">
        <f t="shared" si="6"/>
        <v>WS_C75400T</v>
      </c>
      <c r="J75" t="str">
        <f t="shared" si="7"/>
        <v>&amp;pci;WS_C75400T</v>
      </c>
      <c r="K75" t="s">
        <v>144</v>
      </c>
      <c r="L75" t="s">
        <v>316</v>
      </c>
    </row>
    <row r="76" spans="9:12">
      <c r="I76" t="str">
        <f t="shared" si="6"/>
        <v>WS_A200T2</v>
      </c>
      <c r="J76" t="str">
        <f t="shared" si="7"/>
        <v>&amp;pci;WS_A200T2</v>
      </c>
      <c r="K76" t="s">
        <v>145</v>
      </c>
      <c r="L76" t="s">
        <v>534</v>
      </c>
    </row>
    <row r="77" spans="9:12">
      <c r="I77" t="str">
        <f t="shared" si="6"/>
        <v>WS_M200T</v>
      </c>
      <c r="J77" t="str">
        <f t="shared" si="7"/>
        <v>&amp;pci;WS_M200T</v>
      </c>
      <c r="K77" t="s">
        <v>146</v>
      </c>
      <c r="L77" t="s">
        <v>333</v>
      </c>
    </row>
    <row r="78" spans="9:12">
      <c r="I78" t="str">
        <f t="shared" si="6"/>
        <v>WS_C75300T</v>
      </c>
      <c r="J78" t="str">
        <f t="shared" si="7"/>
        <v>&amp;pci;WS_C75300T</v>
      </c>
      <c r="K78" t="s">
        <v>149</v>
      </c>
      <c r="L78" t="s">
        <v>334</v>
      </c>
    </row>
    <row r="79" spans="9:12">
      <c r="I79" t="str">
        <f t="shared" si="6"/>
        <v>WS_A84P801</v>
      </c>
      <c r="J79" t="str">
        <f t="shared" si="7"/>
        <v>&amp;pci;WS_A84P801</v>
      </c>
      <c r="K79" t="s">
        <v>150</v>
      </c>
      <c r="L79" t="s">
        <v>336</v>
      </c>
    </row>
    <row r="80" spans="9:12">
      <c r="I80" t="str">
        <f t="shared" si="6"/>
        <v>WS_A84P1606</v>
      </c>
      <c r="J80" t="str">
        <f t="shared" si="7"/>
        <v>&amp;pci;WS_A84P1606</v>
      </c>
      <c r="K80" t="s">
        <v>151</v>
      </c>
      <c r="L80" t="s">
        <v>221</v>
      </c>
    </row>
    <row r="81" spans="9:12">
      <c r="I81" t="str">
        <f t="shared" si="6"/>
        <v>WS_A400T</v>
      </c>
      <c r="J81" t="str">
        <f t="shared" si="7"/>
        <v>&amp;pci;WS_A400T</v>
      </c>
      <c r="K81" t="s">
        <v>152</v>
      </c>
      <c r="L81" t="s">
        <v>222</v>
      </c>
    </row>
    <row r="82" spans="9:12">
      <c r="I82" t="str">
        <f t="shared" si="6"/>
        <v>WS_A160T</v>
      </c>
      <c r="J82" t="str">
        <f t="shared" si="7"/>
        <v>&amp;pci;WS_A160T</v>
      </c>
      <c r="K82" t="s">
        <v>153</v>
      </c>
      <c r="L82" t="s">
        <v>223</v>
      </c>
    </row>
    <row r="83" spans="9:12">
      <c r="I83" t="str">
        <f t="shared" si="6"/>
        <v>WS_M300T</v>
      </c>
      <c r="J83" t="str">
        <f t="shared" si="7"/>
        <v>&amp;pci;WS_M300T</v>
      </c>
      <c r="K83" t="s">
        <v>157</v>
      </c>
      <c r="L83" t="s">
        <v>225</v>
      </c>
    </row>
    <row r="84" spans="9:12">
      <c r="I84" t="str">
        <f t="shared" si="6"/>
        <v>WS_A84P3009</v>
      </c>
      <c r="J84" t="str">
        <f t="shared" si="7"/>
        <v>&amp;pci;WS_A84P3009</v>
      </c>
      <c r="K84" t="s">
        <v>158</v>
      </c>
      <c r="L84" t="s">
        <v>228</v>
      </c>
    </row>
    <row r="85" spans="9:12">
      <c r="I85" t="str">
        <f t="shared" si="6"/>
        <v>WS_A84P40010</v>
      </c>
      <c r="J85" t="str">
        <f t="shared" si="7"/>
        <v>&amp;pci;WS_A84P40010</v>
      </c>
      <c r="K85" t="s">
        <v>159</v>
      </c>
      <c r="L85" t="s">
        <v>229</v>
      </c>
    </row>
    <row r="86" spans="9:12">
      <c r="I86" t="str">
        <f t="shared" si="6"/>
        <v>WS_S110T</v>
      </c>
      <c r="J86" t="str">
        <f t="shared" si="7"/>
        <v>&amp;pci;WS_S110T</v>
      </c>
      <c r="K86" t="s">
        <v>162</v>
      </c>
      <c r="L86" t="s">
        <v>233</v>
      </c>
    </row>
    <row r="87" spans="9:12">
      <c r="I87" t="str">
        <f t="shared" si="6"/>
        <v>WS_A75300T</v>
      </c>
      <c r="J87" t="str">
        <f t="shared" si="7"/>
        <v>&amp;pci;WS_A75300T</v>
      </c>
      <c r="K87" t="s">
        <v>163</v>
      </c>
      <c r="L87" t="s">
        <v>235</v>
      </c>
    </row>
    <row r="88" spans="9:12">
      <c r="I88" t="str">
        <f t="shared" si="6"/>
        <v>WS_M400T</v>
      </c>
      <c r="J88" t="str">
        <f t="shared" si="7"/>
        <v>&amp;pci;WS_M400T</v>
      </c>
      <c r="K88" t="s">
        <v>164</v>
      </c>
      <c r="L88" t="s">
        <v>236</v>
      </c>
    </row>
    <row r="89" spans="9:12">
      <c r="I89" t="str">
        <f t="shared" si="6"/>
        <v>WS_A84HS30</v>
      </c>
      <c r="J89" t="str">
        <f t="shared" si="7"/>
        <v>&amp;pci;WS_A84HS30</v>
      </c>
      <c r="K89" t="s">
        <v>166</v>
      </c>
      <c r="L89" t="s">
        <v>237</v>
      </c>
    </row>
    <row r="90" spans="9:12">
      <c r="I90" t="str">
        <f t="shared" si="6"/>
        <v>WS_A75060T</v>
      </c>
      <c r="J90" t="str">
        <f t="shared" si="7"/>
        <v>&amp;pci;WS_A75060T</v>
      </c>
      <c r="K90" t="s">
        <v>168</v>
      </c>
      <c r="L90" t="s">
        <v>238</v>
      </c>
    </row>
    <row r="91" spans="9:12">
      <c r="I91" t="str">
        <f t="shared" si="6"/>
        <v>WS_M150T</v>
      </c>
      <c r="J91" t="str">
        <f t="shared" si="7"/>
        <v>&amp;pci;WS_M150T</v>
      </c>
      <c r="K91" t="s">
        <v>167</v>
      </c>
      <c r="L91" t="s">
        <v>239</v>
      </c>
    </row>
    <row r="92" spans="9:12">
      <c r="I92" t="str">
        <f t="shared" si="6"/>
        <v>WS_A84M150</v>
      </c>
      <c r="J92" t="str">
        <f t="shared" si="7"/>
        <v>&amp;pci;WS_A84M150</v>
      </c>
      <c r="K92" t="s">
        <v>169</v>
      </c>
      <c r="L92" t="s">
        <v>240</v>
      </c>
    </row>
    <row r="93" spans="9:12">
      <c r="I93" t="str">
        <f t="shared" si="6"/>
        <v>WS_A200T1</v>
      </c>
      <c r="J93" t="str">
        <f t="shared" si="7"/>
        <v>&amp;pci;WS_A200T1</v>
      </c>
      <c r="K93" t="s">
        <v>171</v>
      </c>
      <c r="L93" t="s">
        <v>241</v>
      </c>
    </row>
    <row r="94" spans="9:12">
      <c r="I94" t="str">
        <f t="shared" si="6"/>
        <v>WS_A110T</v>
      </c>
      <c r="J94" t="str">
        <f t="shared" si="7"/>
        <v>&amp;pci;WS_A110T</v>
      </c>
      <c r="K94" t="s">
        <v>172</v>
      </c>
      <c r="L94" t="s">
        <v>248</v>
      </c>
    </row>
    <row r="95" spans="9:12">
      <c r="I95" t="str">
        <f t="shared" si="6"/>
        <v>WS_A500T</v>
      </c>
      <c r="J95" t="str">
        <f t="shared" si="7"/>
        <v>&amp;pci;WS_A500T</v>
      </c>
      <c r="K95" t="s">
        <v>173</v>
      </c>
      <c r="L95" t="s">
        <v>250</v>
      </c>
    </row>
    <row r="96" spans="9:12">
      <c r="I96" t="str">
        <f t="shared" si="6"/>
        <v>WS_A250T</v>
      </c>
      <c r="J96" t="str">
        <f t="shared" si="7"/>
        <v>&amp;pci;WS_A250T</v>
      </c>
      <c r="K96" t="s">
        <v>175</v>
      </c>
      <c r="L96" t="s">
        <v>251</v>
      </c>
    </row>
    <row r="97" spans="9:12">
      <c r="I97" t="str">
        <f t="shared" si="6"/>
        <v>WS_A84HS45</v>
      </c>
      <c r="J97" t="str">
        <f t="shared" si="7"/>
        <v>&amp;pci;WS_A84HS45</v>
      </c>
      <c r="K97" t="s">
        <v>176</v>
      </c>
      <c r="L97" t="s">
        <v>253</v>
      </c>
    </row>
    <row r="98" spans="9:12">
      <c r="I98" t="str">
        <f t="shared" si="6"/>
        <v>WS_A84P150</v>
      </c>
      <c r="J98" t="str">
        <f t="shared" si="7"/>
        <v>&amp;pci;WS_A84P150</v>
      </c>
      <c r="K98" t="s">
        <v>178</v>
      </c>
      <c r="L98" t="s">
        <v>255</v>
      </c>
    </row>
    <row r="99" spans="9:12">
      <c r="I99" t="str">
        <f t="shared" si="6"/>
        <v>WS_A84P2007</v>
      </c>
      <c r="J99" t="str">
        <f t="shared" si="7"/>
        <v>&amp;pci;WS_A84P2007</v>
      </c>
      <c r="K99" t="s">
        <v>179</v>
      </c>
      <c r="L99" t="s">
        <v>257</v>
      </c>
    </row>
    <row r="100" spans="9:12">
      <c r="I100" t="str">
        <f t="shared" si="6"/>
        <v>WS_M250T</v>
      </c>
      <c r="J100" t="str">
        <f t="shared" si="7"/>
        <v>&amp;pci;WS_M250T</v>
      </c>
      <c r="K100" t="s">
        <v>181</v>
      </c>
      <c r="L100" t="s">
        <v>258</v>
      </c>
    </row>
    <row r="101" spans="9:12">
      <c r="I101" t="str">
        <f t="shared" si="6"/>
        <v>WS_A200T</v>
      </c>
      <c r="J101" t="str">
        <f t="shared" si="7"/>
        <v>&amp;pci;WS_A200T</v>
      </c>
      <c r="K101" t="s">
        <v>182</v>
      </c>
      <c r="L101" t="s">
        <v>259</v>
      </c>
    </row>
    <row r="102" spans="9:12">
      <c r="I102" t="str">
        <f t="shared" si="6"/>
        <v>WS_S60T</v>
      </c>
      <c r="J102" t="str">
        <f t="shared" si="7"/>
        <v>&amp;pci;WS_S60T</v>
      </c>
      <c r="K102" t="s">
        <v>184</v>
      </c>
      <c r="L102" t="s">
        <v>260</v>
      </c>
    </row>
    <row r="103" spans="9:12">
      <c r="I103" t="str">
        <f t="shared" si="6"/>
        <v>WS_A60T</v>
      </c>
      <c r="J103" t="str">
        <f t="shared" si="7"/>
        <v>&amp;pci;WS_A60T</v>
      </c>
      <c r="K103" t="s">
        <v>185</v>
      </c>
      <c r="L103" t="s">
        <v>261</v>
      </c>
    </row>
    <row r="104" spans="9:12">
      <c r="I104" t="str">
        <f t="shared" si="6"/>
        <v>WS_A84M120</v>
      </c>
      <c r="J104" t="str">
        <f t="shared" si="7"/>
        <v>&amp;pci;WS_A84M120</v>
      </c>
      <c r="K104" t="s">
        <v>186</v>
      </c>
      <c r="L104" t="s">
        <v>262</v>
      </c>
    </row>
    <row r="105" spans="9:12">
      <c r="I105" t="str">
        <f t="shared" si="6"/>
        <v>WS_A84P2508</v>
      </c>
      <c r="J105" t="str">
        <f t="shared" si="7"/>
        <v>&amp;pci;WS_A84P2508</v>
      </c>
      <c r="K105" t="s">
        <v>188</v>
      </c>
      <c r="L105" t="s">
        <v>263</v>
      </c>
    </row>
    <row r="106" spans="9:12">
      <c r="I106" t="str">
        <f t="shared" si="6"/>
        <v>WS_M60T</v>
      </c>
      <c r="J106" t="str">
        <f t="shared" si="7"/>
        <v>&amp;pci;WS_M60T</v>
      </c>
      <c r="K106" t="s">
        <v>189</v>
      </c>
      <c r="L106" t="s">
        <v>264</v>
      </c>
    </row>
    <row r="107" spans="9:12">
      <c r="I107" t="str">
        <f t="shared" si="6"/>
        <v>WS_A84P601</v>
      </c>
      <c r="J107" t="str">
        <f t="shared" si="7"/>
        <v>&amp;pci;WS_A84P601</v>
      </c>
      <c r="K107" t="s">
        <v>191</v>
      </c>
      <c r="L107" t="s">
        <v>265</v>
      </c>
    </row>
    <row r="108" spans="9:12">
      <c r="I108" t="str">
        <f t="shared" si="6"/>
        <v>WS_M160T</v>
      </c>
      <c r="J108" t="str">
        <f t="shared" si="7"/>
        <v>&amp;pci;WS_M160T</v>
      </c>
      <c r="K108" t="s">
        <v>192</v>
      </c>
      <c r="L108" t="s">
        <v>266</v>
      </c>
    </row>
    <row r="109" spans="9:12">
      <c r="I109" t="str">
        <f t="shared" si="6"/>
        <v>WS_A84P1103</v>
      </c>
      <c r="J109" t="str">
        <f t="shared" si="7"/>
        <v>&amp;pci;WS_A84P1103</v>
      </c>
      <c r="K109" t="s">
        <v>193</v>
      </c>
      <c r="L109" t="s">
        <v>268</v>
      </c>
    </row>
    <row r="110" spans="9:12">
      <c r="I110" t="str">
        <f t="shared" si="6"/>
        <v>WS_A75200T</v>
      </c>
      <c r="J110" t="str">
        <f t="shared" si="7"/>
        <v>&amp;pci;WS_A75200T</v>
      </c>
      <c r="K110" t="s">
        <v>194</v>
      </c>
      <c r="L110" t="s">
        <v>270</v>
      </c>
    </row>
    <row r="111" spans="9:12">
      <c r="I111" t="str">
        <f t="shared" si="6"/>
        <v>WS_A84M200</v>
      </c>
      <c r="J111" t="str">
        <f t="shared" si="7"/>
        <v>&amp;pci;WS_A84M200</v>
      </c>
      <c r="K111" t="s">
        <v>199</v>
      </c>
      <c r="L111" t="s">
        <v>271</v>
      </c>
    </row>
    <row r="112" spans="9:12">
      <c r="I112" t="str">
        <f t="shared" si="6"/>
        <v>WS_A75160T</v>
      </c>
      <c r="J112" t="str">
        <f t="shared" si="7"/>
        <v>&amp;pci;WS_A75160T</v>
      </c>
      <c r="K112" t="s">
        <v>200</v>
      </c>
      <c r="L112" t="s">
        <v>275</v>
      </c>
    </row>
    <row r="113" spans="9:12">
      <c r="I113" t="str">
        <f t="shared" si="6"/>
        <v>WS_M110T</v>
      </c>
      <c r="J113" t="str">
        <f t="shared" si="7"/>
        <v>&amp;pci;WS_M110T</v>
      </c>
      <c r="K113" t="s">
        <v>201</v>
      </c>
      <c r="L113" t="s">
        <v>276</v>
      </c>
    </row>
    <row r="114" spans="9:12">
      <c r="I114" t="str">
        <f t="shared" si="6"/>
        <v>WS_A300T</v>
      </c>
      <c r="J114" t="str">
        <f t="shared" si="7"/>
        <v>&amp;pci;WS_A300T</v>
      </c>
      <c r="K114" t="s">
        <v>202</v>
      </c>
      <c r="L114" t="s">
        <v>279</v>
      </c>
    </row>
    <row r="115" spans="9:12">
      <c r="I115" t="str">
        <f t="shared" si="6"/>
        <v>WS_M80T</v>
      </c>
      <c r="J115" t="str">
        <f t="shared" si="7"/>
        <v>&amp;pci;WS_M80T</v>
      </c>
      <c r="K115" t="s">
        <v>204</v>
      </c>
      <c r="L115" t="s">
        <v>280</v>
      </c>
    </row>
    <row r="116" spans="9:12">
      <c r="I116" t="str">
        <f t="shared" si="6"/>
        <v>WS_A75110T</v>
      </c>
      <c r="J116" t="str">
        <f t="shared" si="7"/>
        <v>&amp;pci;WS_A75110T</v>
      </c>
      <c r="K116" t="s">
        <v>205</v>
      </c>
      <c r="L116" t="s">
        <v>282</v>
      </c>
    </row>
    <row r="117" spans="9:12">
      <c r="I117" t="str">
        <f t="shared" si="6"/>
        <v>WS_A300T_HITL</v>
      </c>
      <c r="J117" t="str">
        <f t="shared" si="7"/>
        <v>&amp;pci;WS_A300T_HITL</v>
      </c>
      <c r="K117" t="s">
        <v>206</v>
      </c>
      <c r="L117" t="s">
        <v>285</v>
      </c>
    </row>
    <row r="118" spans="9:12">
      <c r="I118" t="str">
        <f t="shared" si="6"/>
        <v>WS_A84HS40</v>
      </c>
      <c r="J118" t="str">
        <f t="shared" si="7"/>
        <v>&amp;pci;WS_A84HS40</v>
      </c>
      <c r="K118" t="s">
        <v>207</v>
      </c>
      <c r="L118" t="s">
        <v>286</v>
      </c>
    </row>
    <row r="119" spans="9:12">
      <c r="I119" t="str">
        <f t="shared" si="6"/>
        <v>WS_A80T</v>
      </c>
      <c r="J119" t="str">
        <f t="shared" si="7"/>
        <v>&amp;pci;WS_A80T</v>
      </c>
      <c r="K119" t="s">
        <v>208</v>
      </c>
      <c r="L119" t="s">
        <v>290</v>
      </c>
    </row>
    <row r="120" spans="9:12">
      <c r="I120" t="str">
        <f t="shared" si="6"/>
        <v>WS_A45T</v>
      </c>
      <c r="J120" t="str">
        <f t="shared" si="7"/>
        <v>&amp;pci;WS_A45T</v>
      </c>
      <c r="K120" t="s">
        <v>213</v>
      </c>
      <c r="L120" t="s">
        <v>292</v>
      </c>
    </row>
    <row r="121" spans="9:12">
      <c r="I121" t="str">
        <f t="shared" si="6"/>
        <v>WS_M75110T</v>
      </c>
      <c r="J121" t="str">
        <f t="shared" si="7"/>
        <v>&amp;pci;WS_M75110T</v>
      </c>
      <c r="K121" t="s">
        <v>214</v>
      </c>
      <c r="L121" t="s">
        <v>294</v>
      </c>
    </row>
    <row r="122" spans="9:12">
      <c r="I122" t="str">
        <f t="shared" si="6"/>
        <v>WS_M75160T</v>
      </c>
      <c r="J122" t="str">
        <f t="shared" si="7"/>
        <v>&amp;pci;WS_M75160T</v>
      </c>
      <c r="K122" t="s">
        <v>215</v>
      </c>
      <c r="L122" t="s">
        <v>298</v>
      </c>
    </row>
    <row r="123" spans="9:12">
      <c r="I123" t="str">
        <f t="shared" si="6"/>
        <v>WS_M75300T</v>
      </c>
      <c r="J123" t="str">
        <f t="shared" si="7"/>
        <v>&amp;pci;WS_M75300T</v>
      </c>
      <c r="K123" t="s">
        <v>216</v>
      </c>
      <c r="L123" t="s">
        <v>299</v>
      </c>
    </row>
    <row r="124" spans="9:12">
      <c r="I124" t="str">
        <f t="shared" si="6"/>
        <v>WS_M75200T</v>
      </c>
      <c r="J124" t="str">
        <f t="shared" si="7"/>
        <v>&amp;pci;WS_M75200T</v>
      </c>
      <c r="K124" t="s">
        <v>218</v>
      </c>
      <c r="L124" t="s">
        <v>300</v>
      </c>
    </row>
    <row r="125" spans="9:12">
      <c r="I125" t="str">
        <f t="shared" si="6"/>
        <v>WS_A75035T</v>
      </c>
      <c r="J125" t="str">
        <f t="shared" si="7"/>
        <v>&amp;pci;WS_A75035T</v>
      </c>
      <c r="K125" t="s">
        <v>197</v>
      </c>
      <c r="L125" t="s">
        <v>303</v>
      </c>
    </row>
    <row r="126" spans="9:12">
      <c r="I126" t="str">
        <f t="shared" si="6"/>
        <v>WS_M75060T</v>
      </c>
      <c r="J126" t="str">
        <f t="shared" si="7"/>
        <v>&amp;pci;WS_M75060T</v>
      </c>
      <c r="K126" t="s">
        <v>219</v>
      </c>
      <c r="L126" t="s">
        <v>306</v>
      </c>
    </row>
    <row r="127" spans="9:12">
      <c r="I127" t="str">
        <f t="shared" si="6"/>
        <v>WS_A75400T</v>
      </c>
      <c r="J127" t="str">
        <f t="shared" si="7"/>
        <v>&amp;pci;WS_A75400T</v>
      </c>
      <c r="K127" t="s">
        <v>217</v>
      </c>
      <c r="L127" t="s">
        <v>307</v>
      </c>
    </row>
    <row r="128" spans="9:12">
      <c r="I128" t="str">
        <f t="shared" si="6"/>
        <v>WS_SpotWeld65KVA_IMS</v>
      </c>
      <c r="J128" t="str">
        <f>L2</f>
        <v>&amp;pci;WS_SpotWeld65KVA_IMS</v>
      </c>
      <c r="L128" t="s">
        <v>309</v>
      </c>
    </row>
    <row r="129" spans="9:12">
      <c r="I129" t="str">
        <f t="shared" si="6"/>
        <v>WS_LaserWeldTLC1005_IMS</v>
      </c>
      <c r="J129" t="str">
        <f t="shared" ref="J129:J192" si="8">L3</f>
        <v>&amp;pci;WS_LaserWeldTLC1005_IMS</v>
      </c>
      <c r="L129" t="s">
        <v>310</v>
      </c>
    </row>
    <row r="130" spans="9:12">
      <c r="I130" t="str">
        <f t="shared" si="6"/>
        <v>WS_2Spindle_IMS</v>
      </c>
      <c r="J130" t="str">
        <f t="shared" si="8"/>
        <v>&amp;pci;WS_2Spindle_IMS</v>
      </c>
      <c r="L130" t="s">
        <v>311</v>
      </c>
    </row>
    <row r="131" spans="9:12">
      <c r="I131" t="str">
        <f t="shared" ref="I131:I194" si="9">SUBSTITUTE(J131,"&amp;pci;","")</f>
        <v>WS_LaserWeld999KVA_IMS</v>
      </c>
      <c r="J131" t="str">
        <f t="shared" si="8"/>
        <v>&amp;pci;WS_LaserWeld999KVA_IMS</v>
      </c>
      <c r="L131" t="s">
        <v>312</v>
      </c>
    </row>
    <row r="132" spans="9:12">
      <c r="I132" t="str">
        <f t="shared" si="9"/>
        <v>WS_ToxT8_IMS</v>
      </c>
      <c r="J132" t="str">
        <f t="shared" si="8"/>
        <v>&amp;pci;WS_ToxT8_IMS</v>
      </c>
      <c r="L132" t="s">
        <v>314</v>
      </c>
    </row>
    <row r="133" spans="9:12">
      <c r="I133" t="str">
        <f t="shared" si="9"/>
        <v>WS_4Spindle_IMS</v>
      </c>
      <c r="J133" t="str">
        <f t="shared" si="8"/>
        <v>&amp;pci;WS_4Spindle_IMS</v>
      </c>
      <c r="L133" t="s">
        <v>315</v>
      </c>
    </row>
    <row r="134" spans="9:12">
      <c r="I134" t="str">
        <f t="shared" si="9"/>
        <v>WS_Mill_IMS</v>
      </c>
      <c r="J134" t="str">
        <f t="shared" si="8"/>
        <v>&amp;pci;WS_Mill_IMS</v>
      </c>
      <c r="L134" t="s">
        <v>319</v>
      </c>
    </row>
    <row r="135" spans="9:12">
      <c r="I135" t="str">
        <f t="shared" si="9"/>
        <v>WS_RTIG_IMS</v>
      </c>
      <c r="J135" t="str">
        <f t="shared" si="8"/>
        <v>&amp;pci;WS_RTIG_IMS</v>
      </c>
      <c r="L135" t="s">
        <v>320</v>
      </c>
    </row>
    <row r="136" spans="9:12">
      <c r="I136" t="str">
        <f t="shared" si="9"/>
        <v>WS_TOX75T_IMS</v>
      </c>
      <c r="J136" t="str">
        <f t="shared" si="8"/>
        <v>&amp;pci;WS_TOX75T_IMS</v>
      </c>
      <c r="L136" t="s">
        <v>321</v>
      </c>
    </row>
    <row r="137" spans="9:12">
      <c r="I137" t="str">
        <f t="shared" si="9"/>
        <v>WS_6Spindle_IMS</v>
      </c>
      <c r="J137" t="str">
        <f t="shared" si="8"/>
        <v>&amp;pci;WS_6Spindle_IMS</v>
      </c>
      <c r="L137" t="s">
        <v>322</v>
      </c>
    </row>
    <row r="138" spans="9:12">
      <c r="I138" t="str">
        <f t="shared" si="9"/>
        <v>WS_AUTOTAP_IMS</v>
      </c>
      <c r="J138" t="str">
        <f t="shared" si="8"/>
        <v>&amp;pci;WS_AUTOTAP_IMS</v>
      </c>
      <c r="L138" t="s">
        <v>323</v>
      </c>
    </row>
    <row r="139" spans="9:12">
      <c r="I139" t="str">
        <f t="shared" si="9"/>
        <v>WS_SpotWeld360KVA_IMS</v>
      </c>
      <c r="J139" t="str">
        <f t="shared" si="8"/>
        <v>&amp;pci;WS_SpotWeld360KVA_IMS</v>
      </c>
      <c r="L139" t="s">
        <v>324</v>
      </c>
    </row>
    <row r="140" spans="9:12">
      <c r="I140" t="str">
        <f t="shared" si="9"/>
        <v>WS_SpotWeld150KVA_IMS</v>
      </c>
      <c r="J140" t="str">
        <f t="shared" si="8"/>
        <v>&amp;pci;WS_SpotWeld150KVA_IMS</v>
      </c>
      <c r="L140" t="s">
        <v>326</v>
      </c>
    </row>
    <row r="141" spans="9:12">
      <c r="I141" t="str">
        <f t="shared" si="9"/>
        <v>WS_PB110_IMS</v>
      </c>
      <c r="J141" t="str">
        <f t="shared" si="8"/>
        <v>&amp;pci;WS_PB110_IMS</v>
      </c>
      <c r="L141" t="s">
        <v>327</v>
      </c>
    </row>
    <row r="142" spans="9:12">
      <c r="I142" t="str">
        <f t="shared" si="9"/>
        <v>WS_CD_Stud_Weld_IMS</v>
      </c>
      <c r="J142" t="str">
        <f t="shared" si="8"/>
        <v>&amp;pci;WS_CD_Stud_Weld_IMS</v>
      </c>
      <c r="L142" t="s">
        <v>329</v>
      </c>
    </row>
    <row r="143" spans="9:12">
      <c r="I143" t="str">
        <f t="shared" si="9"/>
        <v>WS_SpotWeld35KVA_IMS</v>
      </c>
      <c r="J143" t="str">
        <f t="shared" si="8"/>
        <v>&amp;pci;WS_SpotWeld35KVA_IMS</v>
      </c>
      <c r="L143" t="s">
        <v>330</v>
      </c>
    </row>
    <row r="144" spans="9:12">
      <c r="I144" t="str">
        <f t="shared" si="9"/>
        <v>WS_SpotWeld25KVA_IMS</v>
      </c>
      <c r="J144" t="str">
        <f t="shared" si="8"/>
        <v>&amp;pci;WS_SpotWeld25KVA_IMS</v>
      </c>
      <c r="L144" t="s">
        <v>337</v>
      </c>
    </row>
    <row r="145" spans="9:12">
      <c r="I145" t="str">
        <f t="shared" si="9"/>
        <v>WS_LaserWeldATLC5120_IMS</v>
      </c>
      <c r="J145" t="str">
        <f t="shared" si="8"/>
        <v>&amp;pci;WS_LaserWeldATLC5120_IMS</v>
      </c>
      <c r="L145" t="s">
        <v>338</v>
      </c>
    </row>
    <row r="146" spans="9:12">
      <c r="I146" t="str">
        <f t="shared" si="9"/>
        <v>WS_1SpindleTap_IMS</v>
      </c>
      <c r="J146" t="str">
        <f t="shared" si="8"/>
        <v>&amp;pci;WS_1SpindleTap_IMS</v>
      </c>
    </row>
    <row r="147" spans="9:12">
      <c r="I147" t="str">
        <f t="shared" si="9"/>
        <v>WS_PB80_IMS</v>
      </c>
      <c r="J147" t="str">
        <f t="shared" si="8"/>
        <v>&amp;pci;WS_PB80_IMS</v>
      </c>
    </row>
    <row r="148" spans="9:12">
      <c r="I148" t="str">
        <f t="shared" si="9"/>
        <v>WS_LaserWeld25KVA_IMS</v>
      </c>
      <c r="J148" t="str">
        <f t="shared" si="8"/>
        <v>&amp;pci;WS_LaserWeld25KVA_IMS</v>
      </c>
    </row>
    <row r="149" spans="9:12">
      <c r="I149" t="str">
        <f t="shared" si="9"/>
        <v>WS_ToxT10_IMS</v>
      </c>
      <c r="J149" t="str">
        <f t="shared" si="8"/>
        <v>&amp;pci;WS_ToxT10_IMS</v>
      </c>
    </row>
    <row r="150" spans="9:12">
      <c r="I150" t="str">
        <f t="shared" si="9"/>
        <v>WS_5Spindle_IMS</v>
      </c>
      <c r="J150" t="str">
        <f t="shared" si="8"/>
        <v>&amp;pci;WS_5Spindle_IMS</v>
      </c>
    </row>
    <row r="151" spans="9:12">
      <c r="I151" t="str">
        <f t="shared" si="9"/>
        <v>WS_3Spindle_IMS</v>
      </c>
      <c r="J151" t="str">
        <f t="shared" si="8"/>
        <v>&amp;pci;WS_3Spindle_IMS</v>
      </c>
    </row>
    <row r="152" spans="9:12">
      <c r="I152" t="str">
        <f t="shared" si="9"/>
        <v>WS_RB200X6_IMS</v>
      </c>
      <c r="J152" t="str">
        <f t="shared" si="8"/>
        <v>&amp;pci;WS_RB200X6_IMS</v>
      </c>
    </row>
    <row r="153" spans="9:12">
      <c r="I153" t="str">
        <f t="shared" si="9"/>
        <v>WS_MultiST_6110_IMS</v>
      </c>
      <c r="J153" t="str">
        <f t="shared" si="8"/>
        <v>&amp;pci;WS_MultiST_6110_IMS</v>
      </c>
    </row>
    <row r="154" spans="9:12">
      <c r="I154" t="str">
        <f t="shared" si="9"/>
        <v>WS_MultiST_6100_IMS</v>
      </c>
      <c r="J154" t="str">
        <f t="shared" si="8"/>
        <v>&amp;pci;WS_MultiST_6100_IMS</v>
      </c>
    </row>
    <row r="155" spans="9:12">
      <c r="I155" t="str">
        <f t="shared" si="9"/>
        <v>WS_SpotWeld280KVA_IMS</v>
      </c>
      <c r="J155" t="str">
        <f t="shared" si="8"/>
        <v>&amp;pci;WS_SpotWeld280KVA_IMS</v>
      </c>
    </row>
    <row r="156" spans="9:12">
      <c r="I156" t="str">
        <f t="shared" si="9"/>
        <v>WS_SpotWeld50KVA_IMS</v>
      </c>
      <c r="J156" t="str">
        <f t="shared" si="8"/>
        <v>&amp;pci;WS_SpotWeld50KVA_IMS</v>
      </c>
    </row>
    <row r="157" spans="9:12">
      <c r="I157" t="str">
        <f t="shared" si="9"/>
        <v>WS_RMIG_IMS</v>
      </c>
      <c r="J157" t="str">
        <f t="shared" si="8"/>
        <v>&amp;pci;WS_RMIG_IMS</v>
      </c>
    </row>
    <row r="158" spans="9:12">
      <c r="I158" t="str">
        <f t="shared" si="9"/>
        <v>WS_STAKE6T_IMS</v>
      </c>
      <c r="J158" t="str">
        <f t="shared" si="8"/>
        <v>&amp;pci;WS_STAKE6T_IMS</v>
      </c>
    </row>
    <row r="159" spans="9:12">
      <c r="I159" t="str">
        <f t="shared" si="9"/>
        <v>WS_S/RIVET_IMS</v>
      </c>
      <c r="J159" t="str">
        <f t="shared" si="8"/>
        <v>&amp;pci;WS_S/RIVET_IMS</v>
      </c>
    </row>
    <row r="160" spans="9:12">
      <c r="I160" t="str">
        <f t="shared" si="9"/>
        <v>WS_F2360JG002_IMS</v>
      </c>
      <c r="J160" t="str">
        <f t="shared" si="8"/>
        <v>&amp;pci;WS_F2360JG002_IMS</v>
      </c>
    </row>
    <row r="161" spans="9:10">
      <c r="I161" t="str">
        <f t="shared" si="9"/>
        <v>WS_ToxT50_IMS</v>
      </c>
      <c r="J161" t="str">
        <f t="shared" si="8"/>
        <v>&amp;pci;WS_ToxT50_IMS</v>
      </c>
    </row>
    <row r="162" spans="9:10">
      <c r="I162" t="str">
        <f t="shared" si="9"/>
        <v>WS_MultiST_6120_IMS</v>
      </c>
      <c r="J162" t="str">
        <f t="shared" si="8"/>
        <v>&amp;pci;WS_MultiST_6120_IMS</v>
      </c>
    </row>
    <row r="163" spans="9:10">
      <c r="I163" t="str">
        <f t="shared" si="9"/>
        <v>WS_PB60_IMS</v>
      </c>
      <c r="J163" t="str">
        <f t="shared" si="8"/>
        <v>&amp;pci;WS_PB60_IMS</v>
      </c>
    </row>
    <row r="164" spans="9:10">
      <c r="I164" t="str">
        <f t="shared" si="9"/>
        <v>WS_SpotWeld100KVA_IMS</v>
      </c>
      <c r="J164" t="str">
        <f t="shared" si="8"/>
        <v>&amp;pci;WS_SpotWeld100KVA_IMS</v>
      </c>
    </row>
    <row r="165" spans="9:10">
      <c r="I165" t="str">
        <f t="shared" si="9"/>
        <v>WS_DRILL_IMS</v>
      </c>
      <c r="J165" t="str">
        <f t="shared" si="8"/>
        <v>&amp;pci;WS_DRILL_IMS</v>
      </c>
    </row>
    <row r="166" spans="9:10">
      <c r="I166" t="str">
        <f t="shared" si="9"/>
        <v>WS_TC141_IMS</v>
      </c>
      <c r="J166" t="str">
        <f t="shared" si="8"/>
        <v>&amp;pci;WS_TC141_IMS</v>
      </c>
    </row>
    <row r="167" spans="9:10">
      <c r="I167" t="str">
        <f t="shared" si="9"/>
        <v>WS_RT51012</v>
      </c>
      <c r="J167" t="str">
        <f t="shared" si="8"/>
        <v>&amp;pci;WS_RT51012</v>
      </c>
    </row>
    <row r="168" spans="9:10">
      <c r="I168" t="str">
        <f t="shared" si="9"/>
        <v>WS_LAPPING_MACHINE</v>
      </c>
      <c r="J168" t="str">
        <f t="shared" si="8"/>
        <v>&amp;pci;WS_LAPPING_MACHINE</v>
      </c>
    </row>
    <row r="169" spans="9:10">
      <c r="I169" t="str">
        <f t="shared" si="9"/>
        <v>WS_SS0RT001_IMS</v>
      </c>
      <c r="J169" t="str">
        <f t="shared" si="8"/>
        <v>&amp;pci;WS_SS0RT001_IMS</v>
      </c>
    </row>
    <row r="170" spans="9:10">
      <c r="I170" t="str">
        <f t="shared" si="9"/>
        <v>WS_A84HGER</v>
      </c>
      <c r="J170" t="str">
        <f t="shared" si="8"/>
        <v>&amp;pci;WS_A84HGER</v>
      </c>
    </row>
    <row r="171" spans="9:10">
      <c r="I171" t="str">
        <f t="shared" si="9"/>
        <v>WS_CK250×500B_IMS</v>
      </c>
      <c r="J171" t="str">
        <f t="shared" si="8"/>
        <v>&amp;pci;WS_CK250×500B_IMS</v>
      </c>
    </row>
    <row r="172" spans="9:10">
      <c r="I172" t="str">
        <f t="shared" si="9"/>
        <v>WS_ZR40HN_IMS</v>
      </c>
      <c r="J172" t="str">
        <f t="shared" si="8"/>
        <v>&amp;pci;WS_ZR40HN_IMS</v>
      </c>
    </row>
    <row r="173" spans="9:10">
      <c r="I173" t="str">
        <f t="shared" si="9"/>
        <v>WS_Pdirect_Labour</v>
      </c>
      <c r="J173" t="str">
        <f t="shared" si="8"/>
        <v>&amp;pci;WS_Pdirect_Labour</v>
      </c>
    </row>
    <row r="174" spans="9:10">
      <c r="I174" t="str">
        <f t="shared" si="9"/>
        <v>WS_A84WELD</v>
      </c>
      <c r="J174" t="str">
        <f t="shared" si="8"/>
        <v>&amp;pci;WS_A84WELD</v>
      </c>
    </row>
    <row r="175" spans="9:10">
      <c r="I175" t="str">
        <f t="shared" si="9"/>
        <v>WS_SILK_SCREEN_PRINTING</v>
      </c>
      <c r="J175" t="str">
        <f t="shared" si="8"/>
        <v>&amp;pci;WS_SILK_SCREEN_PRINTING</v>
      </c>
    </row>
    <row r="176" spans="9:10">
      <c r="I176" t="str">
        <f t="shared" si="9"/>
        <v>WS_TP10454</v>
      </c>
      <c r="J176" t="str">
        <f t="shared" si="8"/>
        <v>&amp;pci;WS_TP10454</v>
      </c>
    </row>
    <row r="177" spans="9:10">
      <c r="I177" t="str">
        <f t="shared" si="9"/>
        <v>WS_YHM600_IMS</v>
      </c>
      <c r="J177" t="str">
        <f t="shared" si="8"/>
        <v>&amp;pci;WS_YHM600_IMS</v>
      </c>
    </row>
    <row r="178" spans="9:10">
      <c r="I178" t="str">
        <f t="shared" si="9"/>
        <v>WS_WM</v>
      </c>
      <c r="J178" t="str">
        <f t="shared" si="8"/>
        <v>&amp;pci;WS_WM</v>
      </c>
    </row>
    <row r="179" spans="9:10">
      <c r="I179" t="str">
        <f t="shared" si="9"/>
        <v>WS_LU15_2SC_IMS</v>
      </c>
      <c r="J179" t="str">
        <f t="shared" si="8"/>
        <v>&amp;pci;WS_LU15_2SC_IMS</v>
      </c>
    </row>
    <row r="180" spans="9:10">
      <c r="I180" t="str">
        <f t="shared" si="9"/>
        <v>WS_THC70NC_IMS</v>
      </c>
      <c r="J180" t="str">
        <f t="shared" si="8"/>
        <v>&amp;pci;WS_THC70NC_IMS</v>
      </c>
    </row>
    <row r="181" spans="9:10">
      <c r="I181" t="str">
        <f t="shared" si="9"/>
        <v>WS_TC152_IMS</v>
      </c>
      <c r="J181" t="str">
        <f t="shared" si="8"/>
        <v>&amp;pci;WS_TC152_IMS</v>
      </c>
    </row>
    <row r="182" spans="9:10">
      <c r="I182" t="str">
        <f t="shared" si="9"/>
        <v>WS_XKNG-20GL_IMS</v>
      </c>
      <c r="J182" t="str">
        <f t="shared" si="8"/>
        <v>&amp;pci;WS_XKNG-20GL_IMS</v>
      </c>
    </row>
    <row r="183" spans="9:10">
      <c r="I183" t="str">
        <f t="shared" si="9"/>
        <v>WS_VMC_510_IMS</v>
      </c>
      <c r="J183" t="str">
        <f t="shared" si="8"/>
        <v>&amp;pci;WS_VMC_510_IMS</v>
      </c>
    </row>
    <row r="184" spans="9:10">
      <c r="I184" t="str">
        <f t="shared" si="9"/>
        <v>WS_FHC400AV_IMS</v>
      </c>
      <c r="J184" t="str">
        <f t="shared" si="8"/>
        <v>&amp;pci;WS_FHC400AV_IMS</v>
      </c>
    </row>
    <row r="185" spans="9:10">
      <c r="I185" t="str">
        <f t="shared" si="9"/>
        <v>WS_EFCA60_IMS</v>
      </c>
      <c r="J185" t="str">
        <f t="shared" si="8"/>
        <v>&amp;pci;WS_EFCA60_IMS</v>
      </c>
    </row>
    <row r="186" spans="9:10">
      <c r="I186" t="str">
        <f t="shared" si="9"/>
        <v>WS_A84CNCR</v>
      </c>
      <c r="J186" t="str">
        <f t="shared" si="8"/>
        <v>&amp;pci;WS_A84CNCR</v>
      </c>
    </row>
    <row r="187" spans="9:10">
      <c r="I187" t="str">
        <f t="shared" si="9"/>
        <v>WS_XKNC-CT85D_IMS</v>
      </c>
      <c r="J187" t="str">
        <f t="shared" si="8"/>
        <v>&amp;pci;WS_XKNC-CT85D_IMS</v>
      </c>
    </row>
    <row r="188" spans="9:10">
      <c r="I188" t="str">
        <f t="shared" si="9"/>
        <v>WS_A84R014</v>
      </c>
      <c r="J188" t="str">
        <f t="shared" si="8"/>
        <v>&amp;pci;WS_A84R014</v>
      </c>
    </row>
    <row r="189" spans="9:10">
      <c r="I189" t="str">
        <f t="shared" si="9"/>
        <v>WS_MANUAL_POWDER_COATIN</v>
      </c>
      <c r="J189" t="str">
        <f t="shared" si="8"/>
        <v>&amp;pci;WS_MANUAL_POWDER_COATIN</v>
      </c>
    </row>
    <row r="190" spans="9:10">
      <c r="I190" t="str">
        <f t="shared" si="9"/>
        <v>WS_LaserMarkLX5_IMS</v>
      </c>
      <c r="J190" t="str">
        <f t="shared" si="8"/>
        <v>&amp;pci;WS_LaserMarkLX5_IMS</v>
      </c>
    </row>
    <row r="191" spans="9:10">
      <c r="I191" t="str">
        <f t="shared" si="9"/>
        <v>WS_RASP_IMS</v>
      </c>
      <c r="J191" t="str">
        <f t="shared" si="8"/>
        <v>&amp;pci;WS_RASP_IMS</v>
      </c>
    </row>
    <row r="192" spans="9:10">
      <c r="I192" t="str">
        <f t="shared" si="9"/>
        <v>WS_A84TD011</v>
      </c>
      <c r="J192" t="str">
        <f t="shared" si="8"/>
        <v>&amp;pci;WS_A84TD011</v>
      </c>
    </row>
    <row r="193" spans="9:10">
      <c r="I193" t="str">
        <f t="shared" si="9"/>
        <v>WS_ZR25HN4_IMS</v>
      </c>
      <c r="J193" t="str">
        <f t="shared" ref="J193:J256" si="10">L67</f>
        <v>&amp;pci;WS_ZR25HN4_IMS</v>
      </c>
    </row>
    <row r="194" spans="9:10">
      <c r="I194" t="str">
        <f t="shared" si="9"/>
        <v>WS_POWDER_COATING</v>
      </c>
      <c r="J194" t="str">
        <f t="shared" si="10"/>
        <v>&amp;pci;WS_POWDER_COATING</v>
      </c>
    </row>
    <row r="195" spans="9:10">
      <c r="I195" t="str">
        <f t="shared" ref="I195:I258" si="11">SUBSTITUTE(J195,"&amp;pci;","")</f>
        <v>WS_MGDM2090_IMS</v>
      </c>
      <c r="J195" t="str">
        <f t="shared" si="10"/>
        <v>&amp;pci;WS_MGDM2090_IMS</v>
      </c>
    </row>
    <row r="196" spans="9:10">
      <c r="I196" t="str">
        <f t="shared" si="11"/>
        <v>WS_A84CNCT</v>
      </c>
      <c r="J196" t="str">
        <f t="shared" si="10"/>
        <v>&amp;pci;WS_A84CNCT</v>
      </c>
    </row>
    <row r="197" spans="9:10">
      <c r="I197" t="str">
        <f t="shared" si="11"/>
        <v>WS_A84W015</v>
      </c>
      <c r="J197" t="str">
        <f t="shared" si="10"/>
        <v>&amp;pci;WS_A84W015</v>
      </c>
    </row>
    <row r="198" spans="9:10">
      <c r="I198" t="str">
        <f t="shared" si="11"/>
        <v>WS_SP11002</v>
      </c>
      <c r="J198" t="str">
        <f t="shared" si="10"/>
        <v>&amp;pci;WS_SP11002</v>
      </c>
    </row>
    <row r="199" spans="9:10">
      <c r="I199" t="str">
        <f t="shared" si="11"/>
        <v>WS_TC312N_IMS</v>
      </c>
      <c r="J199" t="str">
        <f t="shared" si="10"/>
        <v>&amp;pci;WS_TC312N_IMS</v>
      </c>
    </row>
    <row r="200" spans="9:10">
      <c r="I200" t="str">
        <f t="shared" si="11"/>
        <v>WS_CL10011</v>
      </c>
      <c r="J200" t="str">
        <f t="shared" si="10"/>
        <v>&amp;pci;WS_CL10011</v>
      </c>
    </row>
    <row r="201" spans="9:10">
      <c r="I201" t="str">
        <f t="shared" si="11"/>
        <v>WS_TP41001</v>
      </c>
      <c r="J201" t="str">
        <f t="shared" si="10"/>
        <v>&amp;pci;WS_TP41001</v>
      </c>
    </row>
    <row r="202" spans="9:10">
      <c r="I202" t="str">
        <f t="shared" si="11"/>
        <v>WS_JT2D40M_IMS</v>
      </c>
      <c r="J202" t="str">
        <f t="shared" si="10"/>
        <v>&amp;pci;WS_JT2D40M_IMS</v>
      </c>
    </row>
    <row r="203" spans="9:10">
      <c r="I203" t="str">
        <f t="shared" si="11"/>
        <v>WS_A84ROB1</v>
      </c>
      <c r="J203" t="str">
        <f t="shared" si="10"/>
        <v>&amp;pci;WS_A84ROB1</v>
      </c>
    </row>
    <row r="204" spans="9:10">
      <c r="I204" t="str">
        <f t="shared" si="11"/>
        <v>WS_Padj_ser_tool</v>
      </c>
      <c r="J204" t="str">
        <f t="shared" si="10"/>
        <v>&amp;pci;WS_Padj_ser_tool</v>
      </c>
    </row>
    <row r="205" spans="9:10">
      <c r="I205" t="str">
        <f t="shared" si="11"/>
        <v>WS_TUMBLING_MACHINE</v>
      </c>
      <c r="J205" t="str">
        <f t="shared" si="10"/>
        <v>&amp;pci;WS_TUMBLING_MACHINE</v>
      </c>
    </row>
    <row r="206" spans="9:10">
      <c r="I206" t="str">
        <f t="shared" si="11"/>
        <v>WS_SpotWelding_100KVA_ISZ</v>
      </c>
      <c r="J206" t="str">
        <f t="shared" si="10"/>
        <v>&amp;pci;WS_SpotWelding_100KVA_ISZ</v>
      </c>
    </row>
    <row r="207" spans="9:10">
      <c r="I207" t="str">
        <f t="shared" si="11"/>
        <v>WS_AASY001</v>
      </c>
      <c r="J207" t="str">
        <f t="shared" si="10"/>
        <v>&amp;pci;WS_AASY001</v>
      </c>
    </row>
    <row r="208" spans="9:10">
      <c r="I208" t="str">
        <f t="shared" si="11"/>
        <v>WS_Staking_Hager_ISZ</v>
      </c>
      <c r="J208" t="str">
        <f t="shared" si="10"/>
        <v>&amp;pci;WS_Staking_Hager_ISZ</v>
      </c>
    </row>
    <row r="209" spans="9:10">
      <c r="I209" t="str">
        <f t="shared" si="11"/>
        <v>WS_Staking-Heager_Press_6T</v>
      </c>
      <c r="J209" t="str">
        <f t="shared" si="10"/>
        <v>&amp;pci;WS_Staking-Heager_Press_6T</v>
      </c>
    </row>
    <row r="210" spans="9:10">
      <c r="I210" t="str">
        <f t="shared" si="11"/>
        <v>WS_TP2</v>
      </c>
      <c r="J210" t="str">
        <f t="shared" si="10"/>
        <v>&amp;pci;WS_TP2</v>
      </c>
    </row>
    <row r="211" spans="9:10">
      <c r="I211" t="str">
        <f t="shared" si="11"/>
        <v>WS_Spotwelding_RobotArms_ISZ</v>
      </c>
      <c r="J211" t="str">
        <f t="shared" si="10"/>
        <v>&amp;pci;WS_Spotwelding_RobotArms_ISZ</v>
      </c>
    </row>
    <row r="212" spans="9:10">
      <c r="I212" t="str">
        <f t="shared" si="11"/>
        <v>WS_W85001B1</v>
      </c>
      <c r="J212" t="str">
        <f t="shared" si="10"/>
        <v>&amp;pci;WS_W85001B1</v>
      </c>
    </row>
    <row r="213" spans="9:10">
      <c r="I213" t="str">
        <f t="shared" si="11"/>
        <v>WS_AASYEAL2</v>
      </c>
      <c r="J213" t="str">
        <f t="shared" si="10"/>
        <v>&amp;pci;WS_AASYEAL2</v>
      </c>
    </row>
    <row r="214" spans="9:10">
      <c r="I214" t="str">
        <f t="shared" si="11"/>
        <v>WS_ASYHP50T</v>
      </c>
      <c r="J214" t="str">
        <f t="shared" si="10"/>
        <v>&amp;pci;WS_ASYHP50T</v>
      </c>
    </row>
    <row r="215" spans="9:10">
      <c r="I215" t="str">
        <f t="shared" si="11"/>
        <v>WS_W85001T</v>
      </c>
      <c r="J215" t="str">
        <f t="shared" si="10"/>
        <v>&amp;pci;WS_W85001T</v>
      </c>
    </row>
    <row r="216" spans="9:10">
      <c r="I216" t="str">
        <f t="shared" si="11"/>
        <v>WS_Spotwelding-65KVA</v>
      </c>
      <c r="J216" t="str">
        <f t="shared" si="10"/>
        <v>&amp;pci;WS_Spotwelding-65KVA</v>
      </c>
    </row>
    <row r="217" spans="9:10">
      <c r="I217" t="str">
        <f t="shared" si="11"/>
        <v>WS_Pretreatment_Powdercoating_ISZ</v>
      </c>
      <c r="J217" t="str">
        <f t="shared" si="10"/>
        <v>&amp;pci;WS_Pretreatment_Powdercoating_ISZ</v>
      </c>
    </row>
    <row r="218" spans="9:10">
      <c r="I218" t="str">
        <f t="shared" si="11"/>
        <v>WS_AASY002</v>
      </c>
      <c r="J218" t="str">
        <f t="shared" si="10"/>
        <v>&amp;pci;WS_AASY002</v>
      </c>
    </row>
    <row r="219" spans="9:10">
      <c r="I219" t="str">
        <f t="shared" si="11"/>
        <v>WS_TM</v>
      </c>
      <c r="J219" t="str">
        <f t="shared" si="10"/>
        <v>&amp;pci;WS_TM</v>
      </c>
    </row>
    <row r="220" spans="9:10">
      <c r="I220" t="str">
        <f t="shared" si="11"/>
        <v>WS_Manual_Checking</v>
      </c>
      <c r="J220" t="str">
        <f t="shared" si="10"/>
        <v>&amp;pci;WS_Manual_Checking</v>
      </c>
    </row>
    <row r="221" spans="9:10">
      <c r="I221" t="str">
        <f t="shared" si="11"/>
        <v>WS_AASYEAL3</v>
      </c>
      <c r="J221" t="str">
        <f t="shared" si="10"/>
        <v>&amp;pci;WS_AASYEAL3</v>
      </c>
    </row>
    <row r="222" spans="9:10">
      <c r="I222" t="str">
        <f t="shared" si="11"/>
        <v>WS_W85001B2</v>
      </c>
      <c r="J222" t="str">
        <f t="shared" si="10"/>
        <v>&amp;pci;WS_W85001B2</v>
      </c>
    </row>
    <row r="223" spans="9:10">
      <c r="I223" t="str">
        <f t="shared" si="11"/>
        <v>WS_PowderCoating_ISZ</v>
      </c>
      <c r="J223" t="str">
        <f t="shared" si="10"/>
        <v>&amp;pci;WS_PowderCoating_ISZ</v>
      </c>
    </row>
    <row r="224" spans="9:10">
      <c r="I224" t="str">
        <f t="shared" si="11"/>
        <v>WS_MSTTapping</v>
      </c>
      <c r="J224" t="str">
        <f t="shared" si="10"/>
        <v>&amp;pci;WS_MSTTapping</v>
      </c>
    </row>
    <row r="225" spans="9:10">
      <c r="I225" t="str">
        <f t="shared" si="11"/>
        <v>WS_CH1</v>
      </c>
      <c r="J225" t="str">
        <f t="shared" si="10"/>
        <v>&amp;pci;WS_CH1</v>
      </c>
    </row>
    <row r="226" spans="9:10">
      <c r="I226" t="str">
        <f t="shared" si="11"/>
        <v>WS_PT2</v>
      </c>
      <c r="J226" t="str">
        <f t="shared" si="10"/>
        <v>&amp;pci;WS_PT2</v>
      </c>
    </row>
    <row r="227" spans="9:10">
      <c r="I227" t="str">
        <f t="shared" si="11"/>
        <v>WS_Tapping_ISZ</v>
      </c>
      <c r="J227" t="str">
        <f t="shared" si="10"/>
        <v>&amp;pci;WS_Tapping_ISZ</v>
      </c>
    </row>
    <row r="228" spans="9:10">
      <c r="I228" t="str">
        <f t="shared" si="11"/>
        <v>WS_AASYEAL4</v>
      </c>
      <c r="J228" t="str">
        <f t="shared" si="10"/>
        <v>&amp;pci;WS_AASYEAL4</v>
      </c>
    </row>
    <row r="229" spans="9:10">
      <c r="I229" t="str">
        <f t="shared" si="11"/>
        <v>WS_CNC_ISZ</v>
      </c>
      <c r="J229" t="str">
        <f t="shared" si="10"/>
        <v>&amp;pci;WS_CNC_ISZ</v>
      </c>
    </row>
    <row r="230" spans="9:10">
      <c r="I230" t="str">
        <f t="shared" si="11"/>
        <v>WS_PT1</v>
      </c>
      <c r="J230" t="str">
        <f t="shared" si="10"/>
        <v>&amp;pci;WS_PT1</v>
      </c>
    </row>
    <row r="231" spans="9:10">
      <c r="I231" t="str">
        <f t="shared" si="11"/>
        <v>WS_Manual_Packing</v>
      </c>
      <c r="J231" t="str">
        <f t="shared" si="10"/>
        <v>&amp;pci;WS_Manual_Packing</v>
      </c>
    </row>
    <row r="232" spans="9:10">
      <c r="I232" t="str">
        <f t="shared" si="11"/>
        <v>WS_Staking_20T_ISZ</v>
      </c>
      <c r="J232" t="str">
        <f t="shared" si="10"/>
        <v>&amp;pci;WS_Staking_20T_ISZ</v>
      </c>
    </row>
    <row r="233" spans="9:10">
      <c r="I233" t="str">
        <f t="shared" si="11"/>
        <v>WS_Staking_5T_ISZ</v>
      </c>
      <c r="J233" t="str">
        <f t="shared" si="10"/>
        <v>&amp;pci;WS_Staking_5T_ISZ</v>
      </c>
    </row>
    <row r="234" spans="9:10">
      <c r="I234" t="str">
        <f t="shared" si="11"/>
        <v>WS_ElectricCrucible_600CFE_ISZ</v>
      </c>
      <c r="J234" t="str">
        <f t="shared" si="10"/>
        <v>&amp;pci;WS_ElectricCrucible_600CFE_ISZ</v>
      </c>
    </row>
    <row r="235" spans="9:10">
      <c r="I235" t="str">
        <f t="shared" si="11"/>
        <v>WS_ZM1</v>
      </c>
      <c r="J235" t="str">
        <f t="shared" si="10"/>
        <v>&amp;pci;WS_ZM1</v>
      </c>
    </row>
    <row r="236" spans="9:10">
      <c r="I236" t="str">
        <f t="shared" si="11"/>
        <v>WS_SpotWelding_50KVA_ISZ</v>
      </c>
      <c r="J236" t="str">
        <f t="shared" si="10"/>
        <v>&amp;pci;WS_SpotWelding_50KVA_ISZ</v>
      </c>
    </row>
    <row r="237" spans="9:10">
      <c r="I237" t="str">
        <f t="shared" si="11"/>
        <v>WS_H85001T</v>
      </c>
      <c r="J237" t="str">
        <f t="shared" si="10"/>
        <v>&amp;pci;WS_H85001T</v>
      </c>
    </row>
    <row r="238" spans="9:10">
      <c r="I238" t="str">
        <f t="shared" si="11"/>
        <v>WS_ASF400R</v>
      </c>
      <c r="J238" t="str">
        <f t="shared" si="10"/>
        <v>&amp;pci;WS_ASF400R</v>
      </c>
    </row>
    <row r="239" spans="9:10">
      <c r="I239" t="str">
        <f t="shared" si="11"/>
        <v>WS_Riveting_2kw_ISZ</v>
      </c>
      <c r="J239" t="str">
        <f t="shared" si="10"/>
        <v>&amp;pci;WS_Riveting_2kw_ISZ</v>
      </c>
    </row>
    <row r="240" spans="9:10">
      <c r="I240" t="str">
        <f t="shared" si="11"/>
        <v>WS_Staking_10T_ISZ</v>
      </c>
      <c r="J240" t="str">
        <f t="shared" si="10"/>
        <v>&amp;pci;WS_Staking_10T_ISZ</v>
      </c>
    </row>
    <row r="241" spans="9:10">
      <c r="I241" t="str">
        <f t="shared" si="11"/>
        <v>WS_AASYEAL1</v>
      </c>
      <c r="J241" t="str">
        <f t="shared" si="10"/>
        <v>&amp;pci;WS_AASYEAL1</v>
      </c>
    </row>
    <row r="242" spans="9:10">
      <c r="I242" t="str">
        <f t="shared" si="11"/>
        <v>WS_S85001AS</v>
      </c>
      <c r="J242" t="str">
        <f t="shared" si="10"/>
        <v>&amp;pci;WS_S85001AS</v>
      </c>
    </row>
    <row r="243" spans="9:10">
      <c r="I243" t="str">
        <f t="shared" si="11"/>
        <v>WS_MigWelding_ZF_ISZ</v>
      </c>
      <c r="J243" t="str">
        <f t="shared" si="10"/>
        <v>&amp;pci;WS_MigWelding_ZF_ISZ</v>
      </c>
    </row>
    <row r="244" spans="9:10">
      <c r="I244" t="str">
        <f t="shared" si="11"/>
        <v>WS_Press_brake-M60T</v>
      </c>
      <c r="J244" t="str">
        <f t="shared" si="10"/>
        <v>&amp;pci;WS_Press_brake-M60T</v>
      </c>
    </row>
    <row r="245" spans="9:10">
      <c r="I245" t="str">
        <f t="shared" si="11"/>
        <v>WS_XS1</v>
      </c>
      <c r="J245" t="str">
        <f t="shared" si="10"/>
        <v>&amp;pci;WS_XS1</v>
      </c>
    </row>
    <row r="246" spans="9:10">
      <c r="I246" t="str">
        <f t="shared" si="11"/>
        <v>WS_TP1</v>
      </c>
      <c r="J246" t="str">
        <f t="shared" si="10"/>
        <v>&amp;pci;WS_TP1</v>
      </c>
    </row>
    <row r="247" spans="9:10">
      <c r="I247" t="str">
        <f t="shared" si="11"/>
        <v>WS_ZM2</v>
      </c>
      <c r="J247" t="str">
        <f t="shared" si="10"/>
        <v>&amp;pci;WS_ZM2</v>
      </c>
    </row>
    <row r="248" spans="9:10">
      <c r="I248" t="str">
        <f t="shared" si="11"/>
        <v>WS_Press_brake-M110T</v>
      </c>
      <c r="J248" t="str">
        <f t="shared" si="10"/>
        <v>&amp;pci;WS_Press_brake-M110T</v>
      </c>
    </row>
    <row r="249" spans="9:10">
      <c r="I249" t="str">
        <f t="shared" si="11"/>
        <v>WS_ASYHA06T</v>
      </c>
      <c r="J249" t="str">
        <f t="shared" si="10"/>
        <v>&amp;pci;WS_ASYHA06T</v>
      </c>
    </row>
    <row r="250" spans="9:10">
      <c r="I250" t="str">
        <f t="shared" si="11"/>
        <v>WS_Tapping_Brother_ISZ</v>
      </c>
      <c r="J250" t="str">
        <f t="shared" si="10"/>
        <v>&amp;pci;WS_Tapping_Brother_ISZ</v>
      </c>
    </row>
    <row r="251" spans="9:10">
      <c r="I251" t="str">
        <f t="shared" si="11"/>
        <v>WS_Tumbling_IPT</v>
      </c>
      <c r="J251" t="str">
        <f t="shared" si="10"/>
        <v>&amp;pci;WS_Tumbling_IPT</v>
      </c>
    </row>
    <row r="252" spans="9:10">
      <c r="I252" t="str">
        <f t="shared" si="11"/>
        <v>WS_ZM3</v>
      </c>
      <c r="J252" t="str">
        <f t="shared" si="10"/>
        <v>&amp;pci;WS_ZM3</v>
      </c>
    </row>
    <row r="253" spans="9:10">
      <c r="I253" t="str">
        <f t="shared" si="11"/>
        <v>WS_JM</v>
      </c>
      <c r="J253" t="str">
        <f t="shared" si="10"/>
        <v>&amp;pci;WS_JM</v>
      </c>
    </row>
    <row r="254" spans="9:10">
      <c r="I254" t="str">
        <f t="shared" si="11"/>
        <v>WS_Drilling</v>
      </c>
      <c r="J254" t="str">
        <f t="shared" si="10"/>
        <v>&amp;pci;WS_Drilling</v>
      </c>
    </row>
    <row r="255" spans="9:10">
      <c r="I255" t="str">
        <f t="shared" si="11"/>
        <v>WS_Riveting</v>
      </c>
      <c r="J255" t="str">
        <f t="shared" si="10"/>
        <v>&amp;pci;WS_Riveting</v>
      </c>
    </row>
    <row r="256" spans="9:10">
      <c r="I256" t="str">
        <f t="shared" si="11"/>
        <v>WS_Riveting_0.75kw_ISZ</v>
      </c>
      <c r="J256" t="str">
        <f t="shared" si="10"/>
        <v>&amp;pci;WS_Riveting_0.75kw_ISZ</v>
      </c>
    </row>
    <row r="257" spans="9:10">
      <c r="I257" t="str">
        <f t="shared" si="11"/>
        <v>WS_T85002T</v>
      </c>
      <c r="J257" t="str">
        <f t="shared" ref="J257:J271" si="12">L131</f>
        <v>&amp;pci;WS_T85002T</v>
      </c>
    </row>
    <row r="258" spans="9:10">
      <c r="I258" t="str">
        <f t="shared" si="11"/>
        <v>WS_TigWelding_NCTwelding_ISZ</v>
      </c>
      <c r="J258" t="str">
        <f t="shared" si="12"/>
        <v>&amp;pci;WS_TigWelding_NCTwelding_ISZ</v>
      </c>
    </row>
    <row r="259" spans="9:10">
      <c r="I259" t="str">
        <f t="shared" ref="I259:I322" si="13">SUBSTITUTE(J259,"&amp;pci;","")</f>
        <v>WS_SR1</v>
      </c>
      <c r="J259" t="str">
        <f t="shared" si="12"/>
        <v>&amp;pci;WS_SR1</v>
      </c>
    </row>
    <row r="260" spans="9:10">
      <c r="I260" t="str">
        <f t="shared" si="13"/>
        <v>WS_Degreasing_3Lines_ISZ</v>
      </c>
      <c r="J260" t="str">
        <f t="shared" si="12"/>
        <v>&amp;pci;WS_Degreasing_3Lines_ISZ</v>
      </c>
    </row>
    <row r="261" spans="9:10">
      <c r="I261" t="str">
        <f t="shared" si="13"/>
        <v>WS_Reveting_2Head_ISZ</v>
      </c>
      <c r="J261" t="str">
        <f t="shared" si="12"/>
        <v>&amp;pci;WS_Reveting_2Head_ISZ</v>
      </c>
    </row>
    <row r="262" spans="9:10">
      <c r="I262" t="str">
        <f t="shared" si="13"/>
        <v>WS_ZM4</v>
      </c>
      <c r="J262" t="str">
        <f t="shared" si="12"/>
        <v>&amp;pci;WS_ZM4</v>
      </c>
    </row>
    <row r="263" spans="9:10">
      <c r="I263" t="str">
        <f t="shared" si="13"/>
        <v>WS_P85001AS</v>
      </c>
      <c r="J263" t="str">
        <f t="shared" si="12"/>
        <v>&amp;pci;WS_P85001AS</v>
      </c>
    </row>
    <row r="264" spans="9:10">
      <c r="I264" t="str">
        <f t="shared" si="13"/>
        <v>WS_Degreasing_Emerson_ISZ</v>
      </c>
      <c r="J264" t="str">
        <f t="shared" si="12"/>
        <v>&amp;pci;WS_Degreasing_Emerson_ISZ</v>
      </c>
    </row>
    <row r="265" spans="9:10">
      <c r="I265" t="str">
        <f t="shared" si="13"/>
        <v>WS_Press_brake-M80T</v>
      </c>
      <c r="J265" t="str">
        <f t="shared" si="12"/>
        <v>&amp;pci;WS_Press_brake-M80T</v>
      </c>
    </row>
    <row r="266" spans="9:10">
      <c r="I266" t="str">
        <f t="shared" si="13"/>
        <v>WS_Tapping_Multi_ISZ</v>
      </c>
      <c r="J266" t="str">
        <f t="shared" si="12"/>
        <v>&amp;pci;WS_Tapping_Multi_ISZ</v>
      </c>
    </row>
    <row r="267" spans="9:10">
      <c r="I267" t="str">
        <f t="shared" si="13"/>
        <v>WS_SSTTapping</v>
      </c>
      <c r="J267" t="str">
        <f t="shared" si="12"/>
        <v>&amp;pci;WS_SSTTapping</v>
      </c>
    </row>
    <row r="268" spans="9:10">
      <c r="I268" t="str">
        <f t="shared" si="13"/>
        <v>WS_SR2</v>
      </c>
      <c r="J268" t="str">
        <f t="shared" si="12"/>
        <v>&amp;pci;WS_SR2</v>
      </c>
    </row>
    <row r="269" spans="9:10">
      <c r="I269" t="str">
        <f t="shared" si="13"/>
        <v>WS_R85001T</v>
      </c>
      <c r="J269" t="str">
        <f t="shared" si="12"/>
        <v>&amp;pci;WS_R85001T</v>
      </c>
    </row>
    <row r="270" spans="9:10">
      <c r="I270" t="str">
        <f t="shared" si="13"/>
        <v>WS_Spotwelding-35KVA</v>
      </c>
      <c r="J270" t="str">
        <f t="shared" si="12"/>
        <v>&amp;pci;WS_Spotwelding-35KVA</v>
      </c>
    </row>
    <row r="271" spans="9:10">
      <c r="I271" t="str">
        <f t="shared" si="13"/>
        <v>WS_T85001T</v>
      </c>
      <c r="J271" t="str">
        <f t="shared" si="12"/>
        <v>&amp;pci;WS_T85001T</v>
      </c>
    </row>
    <row r="272" spans="9:10">
      <c r="I272" t="str">
        <f t="shared" si="13"/>
        <v>WS_V85S</v>
      </c>
      <c r="J272" t="str">
        <f>M2</f>
        <v>&amp;pci;WS_V85S</v>
      </c>
    </row>
    <row r="273" spans="9:10">
      <c r="I273" t="str">
        <f t="shared" si="13"/>
        <v>WS_Robot</v>
      </c>
      <c r="J273" t="str">
        <f t="shared" ref="J273:J325" si="14">M3</f>
        <v>&amp;pci;WS_Robot</v>
      </c>
    </row>
    <row r="274" spans="9:10">
      <c r="I274" t="str">
        <f t="shared" si="13"/>
        <v>WS_Brother</v>
      </c>
      <c r="J274" t="str">
        <f t="shared" si="14"/>
        <v>&amp;pci;WS_Brother</v>
      </c>
    </row>
    <row r="275" spans="9:10">
      <c r="I275" t="str">
        <f t="shared" si="13"/>
        <v>WS_Tdynamic</v>
      </c>
      <c r="J275" t="str">
        <f t="shared" si="14"/>
        <v>&amp;pci;WS_Tdynamic</v>
      </c>
    </row>
    <row r="276" spans="9:10">
      <c r="I276" t="str">
        <f t="shared" si="13"/>
        <v>WS_TimeSaver</v>
      </c>
      <c r="J276" t="str">
        <f t="shared" si="14"/>
        <v>&amp;pci;WS_TimeSaver</v>
      </c>
    </row>
    <row r="277" spans="9:10">
      <c r="I277" t="str">
        <f t="shared" si="13"/>
        <v>WS_Tecna</v>
      </c>
      <c r="J277" t="str">
        <f t="shared" si="14"/>
        <v>&amp;pci;WS_Tecna</v>
      </c>
    </row>
    <row r="278" spans="9:10">
      <c r="I278" t="str">
        <f t="shared" si="13"/>
        <v>WS_TC60001_Punching</v>
      </c>
      <c r="J278" t="str">
        <f t="shared" si="14"/>
        <v>&amp;pci;WS_TC60001_Punching</v>
      </c>
    </row>
    <row r="279" spans="9:10">
      <c r="I279" t="str">
        <f t="shared" si="13"/>
        <v>WS_ManPower_Labour</v>
      </c>
      <c r="J279" t="str">
        <f t="shared" si="14"/>
        <v>&amp;pci;WS_ManPower_Labour</v>
      </c>
    </row>
    <row r="280" spans="9:10">
      <c r="I280" t="str">
        <f t="shared" si="13"/>
        <v>WS_HG</v>
      </c>
      <c r="J280" t="str">
        <f t="shared" si="14"/>
        <v>&amp;pci;WS_HG</v>
      </c>
    </row>
    <row r="281" spans="9:10">
      <c r="I281" t="str">
        <f t="shared" si="13"/>
        <v>WS_A80T_IEPB</v>
      </c>
      <c r="J281" t="str">
        <f t="shared" si="14"/>
        <v>&amp;pci;WS_A80T_IEPB</v>
      </c>
    </row>
    <row r="282" spans="9:10">
      <c r="I282" t="str">
        <f t="shared" si="13"/>
        <v>WS_HY10001</v>
      </c>
      <c r="J282" t="str">
        <f t="shared" si="14"/>
        <v>&amp;pci;WS_HY10001</v>
      </c>
    </row>
    <row r="283" spans="9:10">
      <c r="I283" t="str">
        <f t="shared" si="13"/>
        <v>WS_Tool_set-up</v>
      </c>
      <c r="J283" t="str">
        <f t="shared" si="14"/>
        <v>&amp;pci;WS_Tool_set-up</v>
      </c>
    </row>
    <row r="284" spans="9:10">
      <c r="I284" t="str">
        <f t="shared" si="13"/>
        <v>WS_LS80601</v>
      </c>
      <c r="J284" t="str">
        <f t="shared" si="14"/>
        <v>&amp;pci;WS_LS80601</v>
      </c>
    </row>
    <row r="285" spans="9:10">
      <c r="I285" t="str">
        <f t="shared" si="13"/>
        <v>WS_PB80303</v>
      </c>
      <c r="J285" t="str">
        <f t="shared" si="14"/>
        <v>&amp;pci;WS_PB80303</v>
      </c>
    </row>
    <row r="286" spans="9:10">
      <c r="I286" t="str">
        <f t="shared" si="13"/>
        <v>WS_adj_ser_tool</v>
      </c>
      <c r="J286" t="str">
        <f t="shared" si="14"/>
        <v>&amp;pci;WS_adj_ser_tool</v>
      </c>
    </row>
    <row r="287" spans="9:10">
      <c r="I287" t="str">
        <f t="shared" si="13"/>
        <v>WS_SD80001</v>
      </c>
      <c r="J287" t="str">
        <f t="shared" si="14"/>
        <v>&amp;pci;WS_SD80001</v>
      </c>
    </row>
    <row r="288" spans="9:10">
      <c r="I288" t="str">
        <f t="shared" si="13"/>
        <v>WS_DirectLabour</v>
      </c>
      <c r="J288" t="str">
        <f t="shared" si="14"/>
        <v>&amp;pci;WS_DirectLabour</v>
      </c>
    </row>
    <row r="289" spans="9:10">
      <c r="I289" t="str">
        <f t="shared" si="13"/>
        <v>WS_PB80801</v>
      </c>
      <c r="J289" t="str">
        <f t="shared" si="14"/>
        <v>&amp;pci;WS_PB80801</v>
      </c>
    </row>
    <row r="290" spans="9:10">
      <c r="I290" t="str">
        <f t="shared" si="13"/>
        <v>WS_PB80302</v>
      </c>
      <c r="J290" t="str">
        <f t="shared" si="14"/>
        <v>&amp;pci;WS_PB80302</v>
      </c>
    </row>
    <row r="291" spans="9:10">
      <c r="I291" t="str">
        <f t="shared" si="13"/>
        <v>WS_ROBOT_WELDING_MACHIN</v>
      </c>
      <c r="J291" t="str">
        <f t="shared" si="14"/>
        <v>&amp;pci;WS_ROBOT_WELDING_MACHIN</v>
      </c>
    </row>
    <row r="292" spans="9:10">
      <c r="I292" t="str">
        <f t="shared" si="13"/>
        <v>WS_LS80603</v>
      </c>
      <c r="J292" t="str">
        <f t="shared" si="14"/>
        <v>&amp;pci;WS_LS80603</v>
      </c>
    </row>
    <row r="293" spans="9:10">
      <c r="I293" t="str">
        <f t="shared" si="13"/>
        <v>WS_PB80502</v>
      </c>
      <c r="J293" t="str">
        <f t="shared" si="14"/>
        <v>&amp;pci;WS_PB80502</v>
      </c>
    </row>
    <row r="294" spans="9:10">
      <c r="I294" t="str">
        <f t="shared" si="13"/>
        <v>WS_ManPower</v>
      </c>
      <c r="J294" t="str">
        <f t="shared" si="14"/>
        <v>&amp;pci;WS_ManPower</v>
      </c>
    </row>
    <row r="295" spans="9:10">
      <c r="I295" t="str">
        <f t="shared" si="13"/>
        <v>WS_TC60001_Laser</v>
      </c>
      <c r="J295" t="str">
        <f t="shared" si="14"/>
        <v>&amp;pci;WS_TC60001_Laser</v>
      </c>
    </row>
    <row r="296" spans="9:10">
      <c r="I296" t="str">
        <f t="shared" si="13"/>
        <v>WS_PB80301</v>
      </c>
      <c r="J296" t="str">
        <f t="shared" si="14"/>
        <v>&amp;pci;WS_PB80301</v>
      </c>
    </row>
    <row r="297" spans="9:10">
      <c r="I297" t="str">
        <f t="shared" si="13"/>
        <v>WS_LS80202</v>
      </c>
      <c r="J297" t="str">
        <f t="shared" si="14"/>
        <v>&amp;pci;WS_LS80202</v>
      </c>
    </row>
    <row r="298" spans="9:10">
      <c r="I298" t="str">
        <f t="shared" si="13"/>
        <v>WS_TW82005</v>
      </c>
      <c r="J298" t="str">
        <f t="shared" si="14"/>
        <v>&amp;pci;WS_TW82005</v>
      </c>
    </row>
    <row r="299" spans="9:10">
      <c r="I299" t="str">
        <f t="shared" si="13"/>
        <v>WS_HG80061</v>
      </c>
      <c r="J299" t="str">
        <f t="shared" si="14"/>
        <v>&amp;pci;WS_HG80061</v>
      </c>
    </row>
    <row r="300" spans="9:10">
      <c r="I300" t="str">
        <f t="shared" si="13"/>
        <v>WS_PB80501</v>
      </c>
      <c r="J300" t="str">
        <f t="shared" si="14"/>
        <v>&amp;pci;WS_PB80501</v>
      </c>
    </row>
    <row r="301" spans="9:10">
      <c r="I301" t="str">
        <f t="shared" si="13"/>
        <v>WS_LS80602</v>
      </c>
      <c r="J301" t="str">
        <f t="shared" si="14"/>
        <v>&amp;pci;WS_LS80602</v>
      </c>
    </row>
    <row r="302" spans="9:10">
      <c r="I302" t="str">
        <f t="shared" si="13"/>
        <v>WS_Punching_ST_ISZ</v>
      </c>
      <c r="J302" t="str">
        <f t="shared" si="14"/>
        <v>&amp;pci;WS_Punching_ST_ISZ</v>
      </c>
    </row>
    <row r="303" spans="9:10">
      <c r="I303" t="str">
        <f t="shared" si="13"/>
        <v>WS_Screw_ST_ISZ</v>
      </c>
      <c r="J303" t="str">
        <f t="shared" si="14"/>
        <v>&amp;pci;WS_Screw_ST_ISZ</v>
      </c>
    </row>
    <row r="304" spans="9:10">
      <c r="I304" t="str">
        <f t="shared" si="13"/>
        <v>WS_Cleaning_ST_ISZ</v>
      </c>
      <c r="J304" t="str">
        <f t="shared" si="14"/>
        <v>&amp;pci;WS_Cleaning_ST_ISZ</v>
      </c>
    </row>
    <row r="305" spans="9:10">
      <c r="I305" t="str">
        <f t="shared" si="13"/>
        <v>WS_TigWelding_ST_ISZ</v>
      </c>
      <c r="J305" t="str">
        <f t="shared" si="14"/>
        <v>&amp;pci;WS_TigWelding_ST_ISZ</v>
      </c>
    </row>
    <row r="306" spans="9:10">
      <c r="I306" t="str">
        <f t="shared" si="13"/>
        <v>WS_PartMarking_ST_ISZ</v>
      </c>
      <c r="J306" t="str">
        <f t="shared" si="14"/>
        <v>&amp;pci;WS_PartMarking_ST_ISZ</v>
      </c>
    </row>
    <row r="307" spans="9:10">
      <c r="I307" t="str">
        <f t="shared" si="13"/>
        <v>WS_Grinding_ST_ISZ</v>
      </c>
      <c r="J307" t="str">
        <f t="shared" si="14"/>
        <v>&amp;pci;WS_Grinding_ST_ISZ</v>
      </c>
    </row>
    <row r="308" spans="9:10">
      <c r="I308" t="str">
        <f t="shared" si="13"/>
        <v>WS_Riveting_ST_ISZ</v>
      </c>
      <c r="J308" t="str">
        <f t="shared" si="14"/>
        <v>&amp;pci;WS_Riveting_ST_ISZ</v>
      </c>
    </row>
    <row r="309" spans="9:10">
      <c r="I309" t="str">
        <f t="shared" si="13"/>
        <v>WS_Sanding_ST_ISZ</v>
      </c>
      <c r="J309" t="str">
        <f t="shared" si="14"/>
        <v>&amp;pci;WS_Sanding_ST_ISZ</v>
      </c>
    </row>
    <row r="310" spans="9:10">
      <c r="I310" t="str">
        <f t="shared" si="13"/>
        <v>WS_Tapping_ST_ISZ</v>
      </c>
      <c r="J310" t="str">
        <f t="shared" si="14"/>
        <v>&amp;pci;WS_Tapping_ST_ISZ</v>
      </c>
    </row>
    <row r="311" spans="9:10">
      <c r="I311" t="str">
        <f t="shared" si="13"/>
        <v>WS_Bending_ST_ISZ</v>
      </c>
      <c r="J311" t="str">
        <f t="shared" si="14"/>
        <v>&amp;pci;WS_Bending_ST_ISZ</v>
      </c>
    </row>
    <row r="312" spans="9:10">
      <c r="I312" t="str">
        <f t="shared" si="13"/>
        <v>WS_SprayOil_ST_ISZ</v>
      </c>
      <c r="J312" t="str">
        <f t="shared" si="14"/>
        <v>&amp;pci;WS_SprayOil_ST_ISZ</v>
      </c>
    </row>
    <row r="313" spans="9:10">
      <c r="I313" t="str">
        <f t="shared" si="13"/>
        <v>WS_Assembly_ST_ISZ</v>
      </c>
      <c r="J313" t="str">
        <f t="shared" si="14"/>
        <v>&amp;pci;WS_Assembly_ST_ISZ</v>
      </c>
    </row>
    <row r="314" spans="9:10">
      <c r="I314" t="str">
        <f t="shared" si="13"/>
        <v>WS_SpotWelding_ST_ISZ</v>
      </c>
      <c r="J314" t="str">
        <f t="shared" si="14"/>
        <v>&amp;pci;WS_SpotWelding_ST_ISZ</v>
      </c>
    </row>
    <row r="315" spans="9:10">
      <c r="I315" t="str">
        <f t="shared" si="13"/>
        <v>WS_Degreasing_ST_ISZ</v>
      </c>
      <c r="J315" t="str">
        <f t="shared" si="14"/>
        <v>&amp;pci;WS_Degreasing_ST_ISZ</v>
      </c>
    </row>
    <row r="316" spans="9:10">
      <c r="I316" t="str">
        <f t="shared" si="13"/>
        <v>WS_PowderCoating_ST_ISZ</v>
      </c>
      <c r="J316" t="str">
        <f t="shared" si="14"/>
        <v>&amp;pci;WS_PowderCoating_ST_ISZ</v>
      </c>
    </row>
    <row r="317" spans="9:10">
      <c r="I317" t="str">
        <f t="shared" si="13"/>
        <v>WS_Deburring_ST_ISZ</v>
      </c>
      <c r="J317" t="str">
        <f t="shared" si="14"/>
        <v>&amp;pci;WS_Deburring_ST_ISZ</v>
      </c>
    </row>
    <row r="318" spans="9:10">
      <c r="I318" t="str">
        <f t="shared" si="13"/>
        <v>WS_TouchUp_ST_ISZ</v>
      </c>
      <c r="J318" t="str">
        <f t="shared" si="14"/>
        <v>&amp;pci;WS_TouchUp_ST_ISZ</v>
      </c>
    </row>
    <row r="319" spans="9:10">
      <c r="I319" t="str">
        <f t="shared" si="13"/>
        <v>WS_Forming_ST_ISZ</v>
      </c>
      <c r="J319" t="str">
        <f t="shared" si="14"/>
        <v>&amp;pci;WS_Forming_ST_ISZ</v>
      </c>
    </row>
    <row r="320" spans="9:10">
      <c r="I320" t="str">
        <f t="shared" si="13"/>
        <v>WS_Staking_ST_ISZ</v>
      </c>
      <c r="J320" t="str">
        <f t="shared" si="14"/>
        <v>&amp;pci;WS_Staking_ST_ISZ</v>
      </c>
    </row>
    <row r="321" spans="9:10">
      <c r="I321" t="str">
        <f t="shared" si="13"/>
        <v>WS_Labor-PC_ST_ISZ</v>
      </c>
      <c r="J321" t="str">
        <f t="shared" si="14"/>
        <v>&amp;pci;WS_Labor-PC_ST_ISZ</v>
      </c>
    </row>
    <row r="322" spans="9:10">
      <c r="I322" t="str">
        <f t="shared" si="13"/>
        <v>WS_Laser_ST_ISZ</v>
      </c>
      <c r="J322" t="str">
        <f t="shared" si="14"/>
        <v>&amp;pci;WS_Laser_ST_ISZ</v>
      </c>
    </row>
    <row r="323" spans="9:10">
      <c r="I323" t="str">
        <f t="shared" ref="I323:I344" si="15">SUBSTITUTE(J323,"&amp;pci;","")</f>
        <v>WS_Packing_ST_ISZ</v>
      </c>
      <c r="J323" t="str">
        <f t="shared" si="14"/>
        <v>&amp;pci;WS_Packing_ST_ISZ</v>
      </c>
    </row>
    <row r="324" spans="9:10">
      <c r="I324" t="str">
        <f t="shared" si="15"/>
        <v>WS_Spinning_ST_ISZ</v>
      </c>
      <c r="J324" t="str">
        <f t="shared" si="14"/>
        <v>&amp;pci;WS_Spinning_ST_ISZ</v>
      </c>
    </row>
    <row r="325" spans="9:10">
      <c r="I325" t="str">
        <f t="shared" si="15"/>
        <v>WS_Flaring_ST_ISZ</v>
      </c>
      <c r="J325" t="str">
        <f t="shared" si="14"/>
        <v>&amp;pci;WS_Flaring_ST_ISZ</v>
      </c>
    </row>
    <row r="326" spans="9:10">
      <c r="I326" t="str">
        <f t="shared" si="15"/>
        <v>WS_AIDA_K1-4000E1_IMS</v>
      </c>
      <c r="J326" t="str">
        <f>N2</f>
        <v>&amp;pci;WS_AIDA_K1-4000E1_IMS</v>
      </c>
    </row>
    <row r="327" spans="9:10">
      <c r="I327" t="str">
        <f t="shared" si="15"/>
        <v>WS_JIANCAI_ZR25HN-4_IMS</v>
      </c>
      <c r="J327" t="str">
        <f t="shared" ref="J327:J334" si="16">N3</f>
        <v>&amp;pci;WS_JIANCAI_ZR25HN-4_IMS</v>
      </c>
    </row>
    <row r="328" spans="9:10">
      <c r="I328" t="str">
        <f t="shared" si="15"/>
        <v>WS_JIANCAI_ZR40N-6_IMS</v>
      </c>
      <c r="J328" t="str">
        <f t="shared" si="16"/>
        <v>&amp;pci;WS_JIANCAI_ZR40N-6_IMS</v>
      </c>
    </row>
    <row r="329" spans="9:10">
      <c r="I329" t="str">
        <f t="shared" si="15"/>
        <v>WS_JERNYAO_JBP24B6S_IMS</v>
      </c>
      <c r="J329" t="str">
        <f t="shared" si="16"/>
        <v>&amp;pci;WS_JERNYAO_JBP24B6S_IMS</v>
      </c>
    </row>
    <row r="330" spans="9:10">
      <c r="I330" t="str">
        <f t="shared" si="15"/>
        <v>WS_NATIONAL_FXP56M6S_IMS</v>
      </c>
      <c r="J330" t="str">
        <f t="shared" si="16"/>
        <v>&amp;pci;WS_NATIONAL_FXP56M6S_IMS</v>
      </c>
    </row>
    <row r="331" spans="9:10">
      <c r="I331" t="str">
        <f t="shared" si="15"/>
        <v>WS_JERNYAO_JBP13B5S_IMS</v>
      </c>
      <c r="J331" t="str">
        <f t="shared" si="16"/>
        <v>&amp;pci;WS_JERNYAO_JBP13B5S_IMS</v>
      </c>
    </row>
    <row r="332" spans="9:10">
      <c r="I332" t="str">
        <f t="shared" si="15"/>
        <v>WS_JERNYAO_JBP19B4S_IMS</v>
      </c>
      <c r="J332" t="str">
        <f t="shared" si="16"/>
        <v>&amp;pci;WS_JERNYAO_JBP19B4S_IMS</v>
      </c>
    </row>
    <row r="333" spans="9:10">
      <c r="I333" t="str">
        <f t="shared" si="15"/>
        <v>WS_GUANGDUAN_J84-250_IMS</v>
      </c>
      <c r="J333" t="str">
        <f t="shared" si="16"/>
        <v>&amp;pci;WS_GUANGDUAN_J84-250_IMS</v>
      </c>
    </row>
    <row r="334" spans="9:10">
      <c r="I334" t="str">
        <f t="shared" si="15"/>
        <v>WS_NED_NH622M6S_IMS</v>
      </c>
      <c r="J334" t="str">
        <f t="shared" si="16"/>
        <v>&amp;pci;WS_NED_NH622M6S_IMS</v>
      </c>
    </row>
    <row r="335" spans="9:10">
      <c r="I335" t="str">
        <f t="shared" si="15"/>
        <v>WS_PM_1000T_IMS</v>
      </c>
      <c r="J335" t="str">
        <f>O2</f>
        <v>&amp;pci;WS_PM_1000T_IMS</v>
      </c>
    </row>
    <row r="336" spans="9:10">
      <c r="I336" t="str">
        <f t="shared" si="15"/>
        <v>WS_PM_250TDoubleshot_IMS</v>
      </c>
      <c r="J336" t="str">
        <f t="shared" ref="J336:J342" si="17">O3</f>
        <v>&amp;pci;WS_PM_250TDoubleshot_IMS</v>
      </c>
    </row>
    <row r="337" spans="9:10">
      <c r="I337" t="str">
        <f t="shared" si="15"/>
        <v>WS_PM_450T_IMS</v>
      </c>
      <c r="J337" t="str">
        <f t="shared" si="17"/>
        <v>&amp;pci;WS_PM_450T_IMS</v>
      </c>
    </row>
    <row r="338" spans="9:10">
      <c r="I338" t="str">
        <f t="shared" si="15"/>
        <v>WS_PM_40T_IMS</v>
      </c>
      <c r="J338" t="str">
        <f t="shared" si="17"/>
        <v>&amp;pci;WS_PM_40T_IMS</v>
      </c>
    </row>
    <row r="339" spans="9:10">
      <c r="I339" t="str">
        <f t="shared" si="15"/>
        <v>WS_PM_280T_IMS</v>
      </c>
      <c r="J339" t="str">
        <f t="shared" si="17"/>
        <v>&amp;pci;WS_PM_280T_IMS</v>
      </c>
    </row>
    <row r="340" spans="9:10">
      <c r="I340" t="str">
        <f t="shared" si="15"/>
        <v>WS_PM_60T_IMS</v>
      </c>
      <c r="J340" t="str">
        <f t="shared" si="17"/>
        <v>&amp;pci;WS_PM_60T_IMS</v>
      </c>
    </row>
    <row r="341" spans="9:10">
      <c r="I341" t="str">
        <f t="shared" si="15"/>
        <v>WS_PM_350T_IMS</v>
      </c>
      <c r="J341" t="str">
        <f t="shared" si="17"/>
        <v>&amp;pci;WS_PM_350T_IMS</v>
      </c>
    </row>
    <row r="342" spans="9:10">
      <c r="I342" t="str">
        <f t="shared" si="15"/>
        <v>WS_PM_550T_IMS</v>
      </c>
      <c r="J342" t="str">
        <f t="shared" si="17"/>
        <v>&amp;pci;WS_PM_550T_IMS</v>
      </c>
    </row>
    <row r="343" spans="9:10">
      <c r="I343" t="str">
        <f t="shared" si="15"/>
        <v>WS_DieCasting135T_ISZ</v>
      </c>
      <c r="J343" t="str">
        <f>P2</f>
        <v>&amp;pci;WS_DieCasting135T_ISZ</v>
      </c>
    </row>
    <row r="344" spans="9:10">
      <c r="I344" t="str">
        <f t="shared" si="15"/>
        <v>WS_DieCasting350T_ISZ</v>
      </c>
      <c r="J344" t="str">
        <f t="shared" ref="J344" si="18">P3</f>
        <v>&amp;pci;WS_DieCasting350T_ISZ</v>
      </c>
    </row>
  </sheetData>
  <hyperlinks>
    <hyperlink ref="C42" location="'StampingStation'!A2" display="&amp;pci;WS_YamadaDobby-80T" xr:uid="{BC4F832A-928A-495D-9AC6-F38EE559BD57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A21" sqref="A21"/>
    </sheetView>
  </sheetViews>
  <sheetFormatPr defaultRowHeight="15"/>
  <cols>
    <col min="1" max="1" width="52.140625" customWidth="1"/>
    <col min="2" max="2" width="75.140625" customWidth="1"/>
  </cols>
  <sheetData>
    <row r="1" spans="1:2">
      <c r="A1" t="s">
        <v>17</v>
      </c>
      <c r="B1" t="s">
        <v>18</v>
      </c>
    </row>
    <row r="2" spans="1:2">
      <c r="A2" t="s">
        <v>19</v>
      </c>
      <c r="B2" t="s">
        <v>20</v>
      </c>
    </row>
    <row r="3" spans="1:2">
      <c r="A3" t="s">
        <v>21</v>
      </c>
      <c r="B3" t="s">
        <v>22</v>
      </c>
    </row>
    <row r="4" spans="1:2">
      <c r="A4" t="s">
        <v>23</v>
      </c>
      <c r="B4" t="s">
        <v>24</v>
      </c>
    </row>
    <row r="5" spans="1:2">
      <c r="A5" t="s">
        <v>25</v>
      </c>
      <c r="B5" t="s">
        <v>26</v>
      </c>
    </row>
    <row r="6" spans="1:2">
      <c r="A6" t="s">
        <v>27</v>
      </c>
      <c r="B6" t="s">
        <v>28</v>
      </c>
    </row>
    <row r="7" spans="1:2">
      <c r="A7" t="s">
        <v>29</v>
      </c>
      <c r="B7" t="s">
        <v>30</v>
      </c>
    </row>
    <row r="8" spans="1:2">
      <c r="A8" t="s">
        <v>31</v>
      </c>
      <c r="B8" t="s">
        <v>32</v>
      </c>
    </row>
    <row r="9" spans="1:2">
      <c r="A9" t="s">
        <v>33</v>
      </c>
      <c r="B9" t="s">
        <v>34</v>
      </c>
    </row>
    <row r="10" spans="1:2">
      <c r="A10" t="s">
        <v>35</v>
      </c>
      <c r="B10" t="s">
        <v>36</v>
      </c>
    </row>
    <row r="11" spans="1:2">
      <c r="A11" t="s">
        <v>37</v>
      </c>
      <c r="B11" t="s">
        <v>38</v>
      </c>
    </row>
    <row r="12" spans="1:2">
      <c r="A12" t="s">
        <v>39</v>
      </c>
      <c r="B12" t="s">
        <v>40</v>
      </c>
    </row>
    <row r="13" spans="1:2">
      <c r="A13" t="s">
        <v>41</v>
      </c>
      <c r="B13" t="s">
        <v>42</v>
      </c>
    </row>
    <row r="14" spans="1:2">
      <c r="A14" t="s">
        <v>43</v>
      </c>
      <c r="B14" t="s">
        <v>44</v>
      </c>
    </row>
    <row r="15" spans="1:2">
      <c r="A15" t="s">
        <v>45</v>
      </c>
      <c r="B15" t="s">
        <v>46</v>
      </c>
    </row>
    <row r="16" spans="1:2">
      <c r="A16" t="s">
        <v>47</v>
      </c>
      <c r="B16" t="s">
        <v>48</v>
      </c>
    </row>
    <row r="17" spans="1:2">
      <c r="A17" t="s">
        <v>49</v>
      </c>
      <c r="B17" t="s">
        <v>50</v>
      </c>
    </row>
    <row r="18" spans="1:2">
      <c r="A18" t="s">
        <v>51</v>
      </c>
      <c r="B18" t="s">
        <v>52</v>
      </c>
    </row>
    <row r="19" spans="1:2">
      <c r="A19" t="s">
        <v>53</v>
      </c>
      <c r="B19" t="s">
        <v>54</v>
      </c>
    </row>
    <row r="20" spans="1:2">
      <c r="A20" t="s">
        <v>569</v>
      </c>
      <c r="B20" t="s">
        <v>55</v>
      </c>
    </row>
    <row r="21" spans="1:2">
      <c r="A21" t="s">
        <v>56</v>
      </c>
      <c r="B21" t="s">
        <v>57</v>
      </c>
    </row>
    <row r="22" spans="1:2">
      <c r="A22" t="s">
        <v>58</v>
      </c>
      <c r="B22" t="s">
        <v>59</v>
      </c>
    </row>
    <row r="23" spans="1:2">
      <c r="A23" t="s">
        <v>60</v>
      </c>
      <c r="B23" t="s">
        <v>61</v>
      </c>
    </row>
    <row r="24" spans="1:2">
      <c r="A24" t="s">
        <v>62</v>
      </c>
      <c r="B24" t="s">
        <v>63</v>
      </c>
    </row>
    <row r="25" spans="1:2">
      <c r="A25" t="s">
        <v>64</v>
      </c>
      <c r="B25" t="s">
        <v>65</v>
      </c>
    </row>
    <row r="26" spans="1:2">
      <c r="A26" t="s">
        <v>66</v>
      </c>
      <c r="B26" t="s">
        <v>67</v>
      </c>
    </row>
    <row r="27" spans="1:2">
      <c r="A27" t="s">
        <v>68</v>
      </c>
      <c r="B27" t="s">
        <v>69</v>
      </c>
    </row>
    <row r="28" spans="1:2">
      <c r="A28" t="s">
        <v>70</v>
      </c>
      <c r="B28" t="s">
        <v>71</v>
      </c>
    </row>
    <row r="29" spans="1:2">
      <c r="A29" t="s">
        <v>72</v>
      </c>
      <c r="B29" t="s">
        <v>73</v>
      </c>
    </row>
    <row r="30" spans="1:2">
      <c r="A30" s="9" t="s">
        <v>85</v>
      </c>
      <c r="B30" s="8" t="s">
        <v>54</v>
      </c>
    </row>
    <row r="31" spans="1:2">
      <c r="A31" t="s">
        <v>446</v>
      </c>
      <c r="B31" s="8" t="str">
        <f>CONCATENATE("http://",_Settings!B2,"#")</f>
        <v>http://MSURateUpdate2018#</v>
      </c>
    </row>
  </sheetData>
  <hyperlinks>
    <hyperlink ref="B31" r:id="rId1" display="www.interplex.2017MSURates.com" xr:uid="{00000000-0004-0000-0300-000000000000}"/>
    <hyperlink ref="B30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C11" sqref="C11"/>
    </sheetView>
  </sheetViews>
  <sheetFormatPr defaultRowHeight="15"/>
  <cols>
    <col min="1" max="1" width="17.7109375" bestFit="1" customWidth="1"/>
  </cols>
  <sheetData>
    <row r="1" spans="1:2">
      <c r="A1" s="7" t="s">
        <v>74</v>
      </c>
      <c r="B1" s="7" t="s">
        <v>75</v>
      </c>
    </row>
    <row r="2" spans="1:2">
      <c r="A2" t="s">
        <v>76</v>
      </c>
      <c r="B2" s="8" t="s">
        <v>453</v>
      </c>
    </row>
    <row r="3" spans="1:2">
      <c r="A3" t="s">
        <v>77</v>
      </c>
      <c r="B3">
        <v>0</v>
      </c>
    </row>
    <row r="4" spans="1:2">
      <c r="A4" t="s">
        <v>78</v>
      </c>
      <c r="B4">
        <v>6</v>
      </c>
    </row>
    <row r="5" spans="1:2">
      <c r="A5" t="s">
        <v>79</v>
      </c>
      <c r="B5">
        <v>0</v>
      </c>
    </row>
    <row r="6" spans="1:2">
      <c r="A6" t="s">
        <v>80</v>
      </c>
      <c r="B6">
        <v>2</v>
      </c>
    </row>
    <row r="7" spans="1:2">
      <c r="A7" t="s">
        <v>81</v>
      </c>
      <c r="B7">
        <v>1</v>
      </c>
    </row>
    <row r="8" spans="1:2">
      <c r="A8" t="s">
        <v>88</v>
      </c>
      <c r="B8">
        <v>5</v>
      </c>
    </row>
    <row r="9" spans="1:2">
      <c r="A9" t="s">
        <v>82</v>
      </c>
      <c r="B9">
        <v>3</v>
      </c>
    </row>
    <row r="10" spans="1:2">
      <c r="A10" t="s">
        <v>87</v>
      </c>
      <c r="B10">
        <v>4</v>
      </c>
    </row>
    <row r="11" spans="1:2">
      <c r="A11" t="s">
        <v>83</v>
      </c>
      <c r="B11">
        <v>8</v>
      </c>
    </row>
    <row r="12" spans="1:2">
      <c r="A12" t="s">
        <v>84</v>
      </c>
      <c r="B12">
        <v>9</v>
      </c>
    </row>
    <row r="13" spans="1:2">
      <c r="A13" t="s">
        <v>89</v>
      </c>
      <c r="B13">
        <v>2</v>
      </c>
    </row>
  </sheetData>
  <hyperlinks>
    <hyperlink ref="B2" r:id="rId1" display="http://www.interplex.MSURateUpdate2018.com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MSURate</vt:lpstr>
      <vt:lpstr>MSUCostsPerHour</vt:lpstr>
      <vt:lpstr>_Mappings</vt:lpstr>
      <vt:lpstr>_NameSpaces</vt:lpstr>
      <vt:lpstr>_Settings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 Brauer</dc:creator>
  <cp:lastModifiedBy>Falk Brauer</cp:lastModifiedBy>
  <dcterms:created xsi:type="dcterms:W3CDTF">2017-08-01T07:39:07Z</dcterms:created>
  <dcterms:modified xsi:type="dcterms:W3CDTF">2017-09-08T10:08:16Z</dcterms:modified>
</cp:coreProperties>
</file>