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iNeuron\Assignment\Excel\Assignment -2 Countif-sumif-exercises\"/>
    </mc:Choice>
  </mc:AlternateContent>
  <xr:revisionPtr revIDLastSave="0" documentId="13_ncr:1_{CD48BFC8-E5C8-4509-A2AD-ED1B22F47A0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81029"/>
</workbook>
</file>

<file path=xl/calcChain.xml><?xml version="1.0" encoding="utf-8"?>
<calcChain xmlns="http://schemas.openxmlformats.org/spreadsheetml/2006/main">
  <c r="F10" i="3" l="1"/>
  <c r="F11" i="3"/>
  <c r="F9" i="3"/>
  <c r="E10" i="3"/>
  <c r="E11" i="3"/>
  <c r="E9" i="3"/>
  <c r="D9" i="3"/>
  <c r="D10" i="3"/>
  <c r="D11" i="3"/>
  <c r="C10" i="3"/>
  <c r="C11" i="3"/>
  <c r="C9" i="3"/>
  <c r="B10" i="3"/>
  <c r="B11" i="3"/>
  <c r="B9" i="3"/>
  <c r="F3" i="2"/>
  <c r="F3" i="3"/>
  <c r="F4" i="3"/>
  <c r="F5" i="3"/>
  <c r="F2" i="3"/>
  <c r="F2" i="2"/>
  <c r="E3" i="3"/>
  <c r="E4" i="3"/>
  <c r="E5" i="3"/>
  <c r="F4" i="2"/>
  <c r="F5" i="2"/>
  <c r="E2" i="3"/>
  <c r="D2" i="3"/>
  <c r="D3" i="3"/>
  <c r="D4" i="3"/>
  <c r="D5" i="3"/>
  <c r="C3" i="3"/>
  <c r="C4" i="3"/>
  <c r="C5" i="3"/>
  <c r="C2" i="3"/>
  <c r="B3" i="3"/>
  <c r="B4" i="3"/>
  <c r="B5" i="3"/>
  <c r="B2" i="3"/>
  <c r="F52" i="1"/>
  <c r="F49" i="1"/>
  <c r="F45" i="1"/>
  <c r="F48" i="1"/>
  <c r="F47" i="1"/>
  <c r="F44" i="1"/>
  <c r="F43" i="1"/>
  <c r="F42" i="1"/>
  <c r="F39" i="1"/>
  <c r="F38" i="1"/>
  <c r="F37" i="1"/>
  <c r="F36" i="1"/>
  <c r="F33" i="1"/>
  <c r="F32" i="1"/>
  <c r="F31" i="1"/>
  <c r="F30" i="1"/>
  <c r="F29" i="1"/>
  <c r="F10" i="2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<sst xmlns="http://schemas.openxmlformats.org/spreadsheetml/2006/main" count="1531" uniqueCount="76">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</sst>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opLeftCell="A38" workbookViewId="0">
      <selection activeCell="F53" sqref="F53"/>
    </sheetView>
  </sheetViews>
  <sheetFormatPr defaultRowHeight="14.4" x14ac:dyDescent="0.3"/>
  <cols>
    <col min="2" max="2" width="10.33203125" bestFit="1" customWidth="1"/>
    <col min="3" max="3" width="17.44140625" customWidth="1"/>
    <col min="4" max="4" width="17.5546875" customWidth="1"/>
    <col min="7" max="7" width="13.33203125" customWidth="1"/>
  </cols>
  <sheetData>
    <row r="1" spans="1:7" ht="28.8" x14ac:dyDescent="0.3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3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3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3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3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3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3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3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3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3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3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3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3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3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3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3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3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3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3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3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3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3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3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3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3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3">
      <c r="F28" s="3" t="s">
        <v>23</v>
      </c>
    </row>
    <row r="29" spans="1:7" x14ac:dyDescent="0.3">
      <c r="E29" s="4" t="s">
        <v>35</v>
      </c>
      <c r="F29">
        <f>COUNTIFS(G1:G25, "Boston")</f>
        <v>4</v>
      </c>
    </row>
    <row r="30" spans="1:7" x14ac:dyDescent="0.3">
      <c r="E30" s="4" t="s">
        <v>36</v>
      </c>
      <c r="F30">
        <f>COUNTIFS(D1:D25,"microwave")</f>
        <v>5</v>
      </c>
    </row>
    <row r="31" spans="1:7" x14ac:dyDescent="0.3">
      <c r="E31" s="4" t="s">
        <v>37</v>
      </c>
      <c r="F31">
        <f>COUNTIFS(F1:F25,"truck 3")</f>
        <v>8</v>
      </c>
    </row>
    <row r="32" spans="1:7" x14ac:dyDescent="0.3">
      <c r="E32" s="4" t="s">
        <v>38</v>
      </c>
      <c r="F32">
        <f>COUNTIFS(C1:C25,"Peter White")</f>
        <v>6</v>
      </c>
    </row>
    <row r="33" spans="5:6" x14ac:dyDescent="0.3">
      <c r="E33" s="4" t="s">
        <v>30</v>
      </c>
      <c r="F33">
        <f>COUNTIFS(E1:E25,"&lt;20")</f>
        <v>9</v>
      </c>
    </row>
    <row r="35" spans="5:6" x14ac:dyDescent="0.3">
      <c r="F35" s="3" t="s">
        <v>24</v>
      </c>
    </row>
    <row r="36" spans="5:6" x14ac:dyDescent="0.3">
      <c r="E36" s="4" t="s">
        <v>27</v>
      </c>
      <c r="F36">
        <f>SUMIF(D1:D25,"refrigerator",E1:E25)</f>
        <v>105</v>
      </c>
    </row>
    <row r="37" spans="5:6" x14ac:dyDescent="0.3">
      <c r="E37" s="4" t="s">
        <v>28</v>
      </c>
      <c r="F37">
        <f>SUMIF(D1:D25,"washing machine",E1:E25)</f>
        <v>164</v>
      </c>
    </row>
    <row r="38" spans="5:6" x14ac:dyDescent="0.3">
      <c r="E38" s="4" t="s">
        <v>34</v>
      </c>
      <c r="F38">
        <f>SUMIF(F1:F25,"truck 4",E1:E25)</f>
        <v>156</v>
      </c>
    </row>
    <row r="39" spans="5:6" x14ac:dyDescent="0.3">
      <c r="E39" s="4" t="s">
        <v>44</v>
      </c>
      <c r="F39">
        <f>SUMIF(F1:F25,"truck*",E1:E25)</f>
        <v>511</v>
      </c>
    </row>
    <row r="41" spans="5:6" x14ac:dyDescent="0.3">
      <c r="E41" s="4"/>
      <c r="F41" s="3" t="s">
        <v>25</v>
      </c>
    </row>
    <row r="42" spans="5:6" x14ac:dyDescent="0.3">
      <c r="E42" s="4" t="s">
        <v>39</v>
      </c>
      <c r="F42">
        <f>COUNTIFS(D1:D25,"microwave",G1:G25,"Boston")</f>
        <v>2</v>
      </c>
    </row>
    <row r="43" spans="5:6" x14ac:dyDescent="0.3">
      <c r="E43" s="4" t="s">
        <v>40</v>
      </c>
      <c r="F43">
        <f>COUNTIFS(C2:C25,"Peter White",F2:F25,"truck 1")</f>
        <v>2</v>
      </c>
    </row>
    <row r="44" spans="5:6" x14ac:dyDescent="0.3">
      <c r="E44" s="4" t="s">
        <v>41</v>
      </c>
      <c r="F44">
        <f>COUNTIFS(G2:G25,"Boston",B2:B25,"&gt;03-02-2013")</f>
        <v>2</v>
      </c>
    </row>
    <row r="45" spans="5:6" x14ac:dyDescent="0.3">
      <c r="E45" s="4" t="s">
        <v>42</v>
      </c>
      <c r="F45">
        <f>COUNTIFS(B2:B25,"&gt;03-02-13",B2:B25,"&lt;06-02-13")</f>
        <v>9</v>
      </c>
    </row>
    <row r="46" spans="5:6" x14ac:dyDescent="0.3">
      <c r="F46" s="3" t="s">
        <v>26</v>
      </c>
    </row>
    <row r="47" spans="5:6" x14ac:dyDescent="0.3">
      <c r="E47" s="4" t="s">
        <v>31</v>
      </c>
      <c r="F47">
        <f>SUMIFS(E2:E25,D2:D25,"microwave",G2:G25,"NY")</f>
        <v>25</v>
      </c>
    </row>
    <row r="48" spans="5:6" x14ac:dyDescent="0.3">
      <c r="E48" s="4" t="s">
        <v>33</v>
      </c>
      <c r="F48">
        <f>SUMIFS(E2:E25,F2:F25,"truck 1",G2:G25,"Pittsburgh")</f>
        <v>75</v>
      </c>
    </row>
    <row r="49" spans="5:6" x14ac:dyDescent="0.3">
      <c r="E49" s="4" t="s">
        <v>43</v>
      </c>
      <c r="F49">
        <f>SUMIFS(E2:E25,B2:B25,"&gt;03-02-13",B2:B25,"&lt;06-02-13")</f>
        <v>194</v>
      </c>
    </row>
    <row r="52" spans="5:6" x14ac:dyDescent="0.3">
      <c r="E52" s="4" t="s">
        <v>32</v>
      </c>
      <c r="F52">
        <f>SUMIF(G2:G25,"NY",E2:E25)+SUMIF(G2:G25,"Baltimore",E2:E25)+SUMIF(G2:G25,"Philadelphia",E2:E25)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workbookViewId="0">
      <selection activeCell="F9" sqref="F9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3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3">
      <c r="A6" s="17"/>
      <c r="B6" s="17"/>
      <c r="C6" s="17"/>
      <c r="D6" s="17"/>
      <c r="E6" s="17"/>
      <c r="F6" s="17"/>
    </row>
    <row r="8" spans="1:6" ht="47.2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>
        <f>COUNTIF($C$16:$C$241,A9)</f>
        <v>25</v>
      </c>
      <c r="C9" s="2">
        <f>SUMIFS($E$16:$E$241,$C$16:$C$241,A9)</f>
        <v>688</v>
      </c>
      <c r="D9" s="2">
        <f>COUNTIFS(C16:C241,A9,B16:B241,"Shaving")</f>
        <v>7</v>
      </c>
      <c r="E9" s="2">
        <f>COUNTIFS($C$16:$C$241,A9,$B$16:$B$241,"Kids")</f>
        <v>1</v>
      </c>
      <c r="F9" s="2">
        <f>SUMIFS(E16:E241,C16:C241,A9,B16:B241,"Shaving",A16:A241,"&gt;=5/10/2013",A16:A241,"&lt;=5/20/2013")</f>
        <v>0</v>
      </c>
    </row>
    <row r="10" spans="1:6" x14ac:dyDescent="0.3">
      <c r="A10" s="9" t="s">
        <v>54</v>
      </c>
      <c r="B10" s="2">
        <f t="shared" ref="B10:B11" si="5">COUNTIF($C$16:$C$241,A10)</f>
        <v>31</v>
      </c>
      <c r="C10" s="2">
        <f t="shared" ref="C10:C11" si="6">SUMIFS($E$16:$E$241,$C$16:$C$241,A10)</f>
        <v>965</v>
      </c>
      <c r="D10" s="2">
        <f t="shared" ref="D10:D11" si="7">COUNTIFS(C17:C242,A10,B17:B242,"Shaving")</f>
        <v>8</v>
      </c>
      <c r="E10" s="2">
        <f t="shared" ref="E10:E11" si="8">COUNTIFS($C$16:$C$241,A10,$B$16:$B$241,"Kids")</f>
        <v>1</v>
      </c>
      <c r="F10" s="2">
        <f t="shared" ref="F10:F11" si="9">SUMIFS(E17:E242,C17:C242,A10,B17:B242,"Shaving",A17:A242,"&gt;=5/10/2013",A17:A242,"&lt;=5/20/2013")</f>
        <v>0</v>
      </c>
    </row>
    <row r="11" spans="1:6" x14ac:dyDescent="0.3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3">
      <c r="B12" s="16"/>
    </row>
    <row r="13" spans="1:6" x14ac:dyDescent="0.3">
      <c r="B13" s="16"/>
    </row>
    <row r="14" spans="1:6" x14ac:dyDescent="0.3">
      <c r="A14" s="19" t="s">
        <v>65</v>
      </c>
      <c r="B14" s="19"/>
      <c r="C14" s="19"/>
      <c r="D14" s="19"/>
      <c r="E14" s="19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  <ignoredErrors>
    <ignoredError sqref="F10:F1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workbookViewId="0">
      <selection activeCell="F10" sqref="F10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4.25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>SUMIFS($E$16:$E$241,$D$16:$D$241,"cash",$B$16:$B$241,A3)</f>
        <v>1350</v>
      </c>
    </row>
    <row r="4" spans="1:6" x14ac:dyDescent="0.3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ref="F4:F5" si="4">SUMIFS($E$16:$E$241,$D$16:$D$241,"cash",$B$16:$B$241,A4)</f>
        <v>1155</v>
      </c>
    </row>
    <row r="5" spans="1:6" x14ac:dyDescent="0.3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3">
      <c r="A6" s="17"/>
      <c r="B6" s="17"/>
      <c r="C6" s="17"/>
      <c r="D6" s="17"/>
      <c r="E6" s="17"/>
      <c r="F6" s="17"/>
    </row>
    <row r="8" spans="1:6" ht="48.7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3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3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3">
      <c r="B12" s="16"/>
    </row>
    <row r="13" spans="1:6" x14ac:dyDescent="0.3">
      <c r="B13" s="16"/>
    </row>
    <row r="14" spans="1:6" x14ac:dyDescent="0.3">
      <c r="A14" s="19" t="s">
        <v>65</v>
      </c>
      <c r="B14" s="19"/>
      <c r="C14" s="19"/>
      <c r="D14" s="19"/>
      <c r="E14" s="19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B8" sqref="B8"/>
    </sheetView>
  </sheetViews>
  <sheetFormatPr defaultRowHeight="14.4" x14ac:dyDescent="0.3"/>
  <sheetData>
    <row r="8" spans="2:2" ht="31.2" x14ac:dyDescent="0.6">
      <c r="B8" s="18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Swapnil Sonawane</cp:lastModifiedBy>
  <dcterms:created xsi:type="dcterms:W3CDTF">2013-06-05T17:23:06Z</dcterms:created>
  <dcterms:modified xsi:type="dcterms:W3CDTF">2021-08-30T05:32:43Z</dcterms:modified>
</cp:coreProperties>
</file>