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EBF1EAFF-0B15-4907-8C33-88F248334DA7}" xr6:coauthVersionLast="47" xr6:coauthVersionMax="47" xr10:uidLastSave="{00000000-0000-0000-0000-000000000000}"/>
  <bookViews>
    <workbookView xWindow="14295" yWindow="0" windowWidth="14610" windowHeight="15585" firstSheet="2" activeTab="2" xr2:uid="{00000000-000D-0000-FFFF-FFFF00000000}"/>
  </bookViews>
  <sheets>
    <sheet name="Equipe" sheetId="1" r:id="rId1"/>
    <sheet name="Backlog_Produto" sheetId="2" r:id="rId2"/>
    <sheet name="Planejamento" sheetId="3" r:id="rId3"/>
    <sheet name="Entregas" sheetId="4" r:id="rId4"/>
    <sheet name="Riscos" sheetId="5" r:id="rId5"/>
    <sheet name="#Estimativa-APF#" sheetId="6" r:id="rId6"/>
    <sheet name="#Planejamento-APF#" sheetId="7" r:id="rId7"/>
  </sheets>
  <definedNames>
    <definedName name="Restante">"OFFSET([$#REF!.$B$12];0;0;1;COUNT([$#REF!.$B$12:.$L$12]))"</definedName>
    <definedName name="Restante2">"OFFSET(#ref!,0,0,1,COUNT(#ref!)))"</definedName>
  </definedNames>
  <calcPr calcId="191029"/>
</workbook>
</file>

<file path=xl/calcChain.xml><?xml version="1.0" encoding="utf-8"?>
<calcChain xmlns="http://schemas.openxmlformats.org/spreadsheetml/2006/main">
  <c r="L6" i="2" l="1"/>
  <c r="L8" i="2"/>
  <c r="M15" i="7" l="1"/>
  <c r="K15" i="7"/>
  <c r="I15" i="7"/>
  <c r="G15" i="7"/>
  <c r="M12" i="7"/>
  <c r="M16" i="7" s="1"/>
  <c r="K12" i="7"/>
  <c r="I12" i="7"/>
  <c r="G12" i="7"/>
  <c r="B10" i="7"/>
  <c r="N23" i="6"/>
  <c r="N24" i="6" s="1"/>
  <c r="K15" i="6"/>
  <c r="K14" i="6"/>
  <c r="K13" i="6"/>
  <c r="K10" i="6"/>
  <c r="K9" i="6"/>
  <c r="F60" i="5"/>
  <c r="F59" i="5"/>
  <c r="F58" i="5"/>
  <c r="F57" i="5"/>
  <c r="F56" i="5"/>
  <c r="F55" i="5"/>
  <c r="F54" i="5"/>
  <c r="F53" i="5"/>
  <c r="F52" i="5"/>
  <c r="F51" i="5"/>
  <c r="F50" i="5"/>
  <c r="I15" i="4"/>
  <c r="J5" i="4"/>
  <c r="J15" i="4" s="1"/>
  <c r="B8" i="3"/>
  <c r="D39" i="2"/>
  <c r="D29" i="2"/>
  <c r="D21" i="2"/>
  <c r="L11" i="2"/>
  <c r="D11" i="2"/>
  <c r="L10" i="2"/>
  <c r="L9" i="2"/>
  <c r="L5" i="2"/>
  <c r="I16" i="7" l="1"/>
  <c r="D40" i="2"/>
  <c r="B4" i="3" s="1"/>
  <c r="B10" i="3" s="1"/>
  <c r="B16" i="3" s="1"/>
  <c r="K16" i="6"/>
  <c r="N25" i="6" s="1"/>
  <c r="N27" i="6" s="1"/>
  <c r="B4" i="7" s="1"/>
  <c r="J6" i="7" s="1"/>
  <c r="G16" i="7"/>
  <c r="K16" i="7"/>
  <c r="H6" i="7" l="1"/>
  <c r="B6" i="7"/>
  <c r="B18" i="3"/>
  <c r="B19" i="3"/>
  <c r="B21" i="3" s="1"/>
  <c r="B22" i="3" s="1"/>
  <c r="B11" i="3"/>
  <c r="E2" i="4"/>
  <c r="L6" i="7"/>
  <c r="L10" i="7"/>
  <c r="L7" i="7"/>
  <c r="L14" i="7"/>
  <c r="L11" i="7"/>
  <c r="L9" i="7"/>
  <c r="L13" i="7"/>
  <c r="L8" i="7"/>
  <c r="J13" i="7"/>
  <c r="J8" i="7"/>
  <c r="J14" i="7"/>
  <c r="J11" i="7"/>
  <c r="J9" i="7"/>
  <c r="J10" i="7"/>
  <c r="J7" i="7"/>
  <c r="H14" i="7"/>
  <c r="H11" i="7"/>
  <c r="H9" i="7"/>
  <c r="H10" i="7"/>
  <c r="H7" i="7"/>
  <c r="H13" i="7"/>
  <c r="H8" i="7"/>
  <c r="B11" i="7"/>
  <c r="B18" i="7"/>
  <c r="F6" i="7"/>
  <c r="H15" i="7" l="1"/>
  <c r="J15" i="7"/>
  <c r="B12" i="7"/>
  <c r="B13" i="7"/>
  <c r="H12" i="7"/>
  <c r="H16" i="7" s="1"/>
  <c r="F13" i="7"/>
  <c r="F8" i="7"/>
  <c r="N8" i="7" s="1"/>
  <c r="F10" i="7"/>
  <c r="N10" i="7" s="1"/>
  <c r="F7" i="7"/>
  <c r="F14" i="7"/>
  <c r="N14" i="7" s="1"/>
  <c r="F11" i="7"/>
  <c r="N11" i="7" s="1"/>
  <c r="F9" i="7"/>
  <c r="N9" i="7" s="1"/>
  <c r="J12" i="7"/>
  <c r="J16" i="7" s="1"/>
  <c r="L15" i="7"/>
  <c r="L12" i="7"/>
  <c r="L16" i="7" s="1"/>
  <c r="B20" i="7"/>
  <c r="B21" i="7" s="1"/>
  <c r="B23" i="7" l="1"/>
  <c r="B24" i="7" s="1"/>
  <c r="F15" i="7"/>
  <c r="N13" i="7"/>
  <c r="F12" i="7"/>
  <c r="N7" i="7"/>
  <c r="N16" i="7" l="1"/>
  <c r="F16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</author>
  </authors>
  <commentList>
    <comment ref="A2" authorId="0" shapeId="0" xr:uid="{00000000-0006-0000-0000-000001000000}">
      <text>
        <r>
          <rPr>
            <b/>
            <sz val="9"/>
            <color rgb="FF000000"/>
            <rFont val="Segoe UI"/>
            <family val="2"/>
          </rPr>
          <t>Preencher as células em amarelo.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</author>
  </authors>
  <commentList>
    <comment ref="A3" authorId="0" shapeId="0" xr:uid="{00000000-0006-0000-0100-000001000000}">
      <text>
        <r>
          <rPr>
            <sz val="9"/>
            <color rgb="FF000000"/>
            <rFont val="Arial"/>
            <family val="2"/>
          </rPr>
          <t>O identificador da trefa auxilia na criação e uso dos "Post-it" dos quadros Kanban ou Scrum.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B3" authorId="0" shapeId="0" xr:uid="{00000000-0006-0000-0100-000002000000}">
      <text>
        <r>
          <rPr>
            <sz val="9"/>
            <color rgb="FF000000"/>
            <rFont val="Arial"/>
            <family val="2"/>
          </rPr>
          <t>Fase / Caso de Uso / História do Usuário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Esta coluna comporta tarefas das fases do processo, casos de uso e histórias de usuário. O Scrum Master deve complementá-la com as tarefas específicas do projeto.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Quebrar atividades em tarefas menores facilita a distribuição do trabalho aos membros do time.</t>
        </r>
      </text>
    </comment>
    <comment ref="C3" authorId="0" shapeId="0" xr:uid="{00000000-0006-0000-0100-000003000000}">
      <text>
        <r>
          <rPr>
            <b/>
            <sz val="9"/>
            <color rgb="FF000000"/>
            <rFont val="Arial"/>
            <family val="2"/>
          </rPr>
          <t>Tarefas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. Uma tarefa corresponde a uma Tarefa (Task) do processo.</t>
        </r>
        <r>
          <rPr>
            <sz val="9"/>
            <color rgb="FF000000"/>
            <rFont val="Arial"/>
            <family val="2"/>
          </rPr>
          <t xml:space="preserve">
. Pode ser também o detalhamento dos fluxos de um Caso de Uso (CRUD)</t>
        </r>
        <r>
          <rPr>
            <sz val="9"/>
            <color rgb="FF000000"/>
            <rFont val="Arial"/>
            <family val="2"/>
          </rPr>
          <t xml:space="preserve">
. Pode ainda ser uma História de Usuário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Quebrar os casos de uso em tarefas menores facilita a distribuição de trabalho aos membros do time.</t>
        </r>
      </text>
    </comment>
    <comment ref="D3" authorId="0" shapeId="0" xr:uid="{00000000-0006-0000-0100-000004000000}">
      <text>
        <r>
          <rPr>
            <sz val="9"/>
            <color rgb="FF000000"/>
            <rFont val="Arial"/>
            <family val="2"/>
          </rPr>
          <t>Resultado do Planning Poker, convertido para horas.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F3" authorId="0" shapeId="0" xr:uid="{00000000-0006-0000-0100-000005000000}">
      <text>
        <r>
          <rPr>
            <sz val="9"/>
            <color rgb="FF000000"/>
            <rFont val="Arial"/>
            <family val="2"/>
          </rPr>
          <t>O identificador da trefa auxilia na criação e uso dos "Post-it" dos quadros Kanban ou Scrum.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G3" authorId="0" shapeId="0" xr:uid="{00000000-0006-0000-0100-000006000000}">
      <text>
        <r>
          <rPr>
            <b/>
            <sz val="9"/>
            <color rgb="FF000000"/>
            <rFont val="Arial"/>
            <family val="2"/>
          </rPr>
          <t>Tarefas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. Uma tarefa corresponde a uma Tarefa (Task) do processo.</t>
        </r>
        <r>
          <rPr>
            <sz val="9"/>
            <color rgb="FF000000"/>
            <rFont val="Arial"/>
            <family val="2"/>
          </rPr>
          <t xml:space="preserve">
. Pode ser também o detalhamento dos fluxos de um Caso de Uso (CRUD)</t>
        </r>
        <r>
          <rPr>
            <sz val="9"/>
            <color rgb="FF000000"/>
            <rFont val="Arial"/>
            <family val="2"/>
          </rPr>
          <t xml:space="preserve">
. Pode ainda ser uma História de Usuário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Quebrar os casos de uso em tarefas menores facilita a distribuição de trabalho aos membros do time.</t>
        </r>
      </text>
    </comment>
    <comment ref="H4" authorId="0" shapeId="0" xr:uid="{00000000-0006-0000-0100-000007000000}">
      <text>
        <r>
          <rPr>
            <b/>
            <sz val="9"/>
            <color rgb="FF000000"/>
            <rFont val="Arial"/>
            <family val="2"/>
          </rPr>
          <t>Pontue de 0 a 10.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V = Valor: Quanto de valor a história de usuário representa para o usuário final?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I4" authorId="0" shapeId="0" xr:uid="{00000000-0006-0000-0100-000008000000}">
      <text>
        <r>
          <rPr>
            <b/>
            <sz val="9"/>
            <color rgb="FF000000"/>
            <rFont val="Arial"/>
            <family val="2"/>
          </rPr>
          <t>Pontue de 0 a 10.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R = Risco: Qual é o risco desta história não ser entregue?</t>
        </r>
      </text>
    </comment>
    <comment ref="J4" authorId="0" shapeId="0" xr:uid="{00000000-0006-0000-0100-000009000000}">
      <text>
        <r>
          <rPr>
            <b/>
            <sz val="9"/>
            <color rgb="FF000000"/>
            <rFont val="Arial"/>
            <family val="2"/>
          </rPr>
          <t>Somente 10 quando existe Dependência, do contrário 0.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D = Dependência: A história que será pontuada, irá gerar insumos para “outras” histórias no Backlog?</t>
        </r>
        <r>
          <rPr>
            <sz val="9"/>
            <color rgb="FF000000"/>
            <rFont val="Arial"/>
            <family val="2"/>
          </rPr>
          <t xml:space="preserve">
Ex: Temos duas histórias no Backlog, A e B. A história A não consegue ser entregue pois necessita que a história B seja entregue antes. Diante disso a história B receberá a pontuação “10” no método VRDC pois ela precisa ser completada o mais rápido possível para que a história A também seja entregue.</t>
        </r>
      </text>
    </comment>
    <comment ref="K4" authorId="0" shapeId="0" xr:uid="{00000000-0006-0000-0100-00000A000000}">
      <text>
        <r>
          <rPr>
            <b/>
            <sz val="9"/>
            <color rgb="FF000000"/>
            <rFont val="Arial"/>
            <family val="2"/>
          </rPr>
          <t>Pontue de 0 a 10.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C = Complexidade Técnica: Qual a complexidade técnica (tecnologia) da história?</t>
        </r>
      </text>
    </comment>
    <comment ref="L4" authorId="0" shapeId="0" xr:uid="{00000000-0006-0000-0100-00000B000000}">
      <text>
        <r>
          <rPr>
            <sz val="9"/>
            <color rgb="FF000000"/>
            <rFont val="Arial"/>
            <family val="2"/>
          </rPr>
          <t>Tem prioridade as de maior peso.</t>
        </r>
        <r>
          <rPr>
            <sz val="9"/>
            <color rgb="FF000000"/>
            <rFont val="Arial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</author>
  </authors>
  <commentList>
    <comment ref="A3" authorId="0" shapeId="0" xr:uid="{00000000-0006-0000-0200-000001000000}">
      <text>
        <r>
          <rPr>
            <sz val="9"/>
            <color rgb="FF000000"/>
            <rFont val="Segoe UI"/>
            <family val="2"/>
          </rPr>
          <t>Considerando a estimativa e capacidade da equipe sugere-se o seguinte plajenamento.</t>
        </r>
      </text>
    </comment>
    <comment ref="B4" authorId="0" shapeId="0" xr:uid="{00000000-0006-0000-0200-000002000000}">
      <text>
        <r>
          <rPr>
            <sz val="10"/>
            <color rgb="FF000000"/>
            <rFont val="Arial"/>
            <family val="2"/>
          </rPr>
          <t>[Comentário encadeado]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
Sua versão do Excel permite que você leia este comentário encadeado, no entanto, as edições serão removidas se o arquivo for aberto em uma versão mais recente do Excel. Saiba mais: https://go.microsoft.com/fwlink/?linkid=870924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
Comentário:</t>
        </r>
        <r>
          <rPr>
            <sz val="10"/>
            <color rgb="FF000000"/>
            <rFont val="Arial"/>
            <family val="2"/>
          </rPr>
          <t xml:space="preserve">
    Informação vinda da estimativa</t>
        </r>
      </text>
    </comment>
    <comment ref="E5" authorId="0" shapeId="0" xr:uid="{00000000-0006-0000-0200-000003000000}">
      <text>
        <r>
          <rPr>
            <sz val="10"/>
            <color rgb="FF000000"/>
            <rFont val="Arial"/>
            <family val="2"/>
          </rPr>
          <t>As Sprints devem ser criadas no GitHub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</author>
  </authors>
  <commentList>
    <comment ref="B48" authorId="0" shapeId="0" xr:uid="{00000000-0006-0000-0400-000001000000}">
      <text>
        <r>
          <rPr>
            <b/>
            <sz val="8"/>
            <color rgb="FF000000"/>
            <rFont val="Arial"/>
            <family val="2"/>
          </rPr>
          <t>Descrição do Risco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Sentença que descreve o risco, definindo o evento que, ao ocorrer, causa impacto no projeto.</t>
        </r>
      </text>
    </comment>
    <comment ref="C48" authorId="0" shapeId="0" xr:uid="{00000000-0006-0000-0400-000002000000}">
      <text>
        <r>
          <rPr>
            <b/>
            <sz val="8"/>
            <color rgb="FF000000"/>
            <rFont val="Arial"/>
            <family val="2"/>
          </rPr>
          <t>Data: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>Data da identificação do risco ou da alteração de seus atributos durante o monitoramento e controle de riscos.</t>
        </r>
        <r>
          <rPr>
            <sz val="8"/>
            <color rgb="FF000000"/>
            <rFont val="Arial"/>
            <family val="2"/>
          </rPr>
          <t xml:space="preserve">
</t>
        </r>
      </text>
    </comment>
    <comment ref="D48" authorId="0" shapeId="0" xr:uid="{00000000-0006-0000-0400-000003000000}">
      <text>
        <r>
          <rPr>
            <b/>
            <sz val="8"/>
            <color rgb="FF000000"/>
            <rFont val="Arial"/>
            <family val="2"/>
          </rPr>
          <t>Probabilidade de Ocorrência: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>Probabilidade de o risco ocorrer expressa qualitativamente: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Alta: </t>
        </r>
        <r>
          <rPr>
            <sz val="8"/>
            <color rgb="FF000000"/>
            <rFont val="Arial"/>
            <family val="2"/>
          </rPr>
          <t>Riscos evidentes ao projeto, cuja ocorrência é esperada à curto prazo ou que possuam probabilidade de ocorrência maior ou igual à 50% em algum momento durante o projeto.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Média: </t>
        </r>
        <r>
          <rPr>
            <sz val="8"/>
            <color rgb="FF000000"/>
            <rFont val="Arial"/>
            <family val="2"/>
          </rPr>
          <t>Riscos identificados, para os quais é esperado a ocorrência em algum momento do projeto ou cuja probabilidade é igual ou maior que 15% e menor que 50% ou desconhecida.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Baixa: </t>
        </r>
        <r>
          <rPr>
            <sz val="8"/>
            <color rgb="FF000000"/>
            <rFont val="Arial"/>
            <family val="2"/>
          </rPr>
          <t>Riscos identificados, porém cuja ocorrência não é esperada durante o projeto ou que possuam probabilidade menor que 15%.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</t>
        </r>
      </text>
    </comment>
    <comment ref="E48" authorId="0" shapeId="0" xr:uid="{00000000-0006-0000-0400-000004000000}">
      <text>
        <r>
          <rPr>
            <b/>
            <sz val="8"/>
            <color rgb="FF000000"/>
            <rFont val="Arial"/>
            <family val="2"/>
          </rPr>
          <t>Impacto do Risco: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>Os desvios de tempo ou custo do que foi planejado se o risco ocorrer, expresso qualitativamente.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Alto: </t>
        </r>
        <r>
          <rPr>
            <sz val="8"/>
            <color rgb="FF000000"/>
            <rFont val="Arial"/>
            <family val="2"/>
          </rPr>
          <t>Risco cujo impacto no tempo ou custo seja igual ou maior que 10% do tempo total do projeto respectivamente.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Médio: </t>
        </r>
        <r>
          <rPr>
            <sz val="8"/>
            <color rgb="FF000000"/>
            <rFont val="Arial"/>
            <family val="2"/>
          </rPr>
          <t>Risco cujo impacto no tempo ou custo seja igual ou maior que 5% e menor que 10% do tempo total do projeto respectivamente.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Baixo: </t>
        </r>
        <r>
          <rPr>
            <sz val="8"/>
            <color rgb="FF000000"/>
            <rFont val="Arial"/>
            <family val="2"/>
          </rPr>
          <t>Risco cujo impacto no tempo ou custo seja menor que 5% do tempo total do projeto respectivamente.</t>
        </r>
        <r>
          <rPr>
            <sz val="8"/>
            <color rgb="FF000000"/>
            <rFont val="Arial"/>
            <family val="2"/>
          </rPr>
          <t xml:space="preserve">
</t>
        </r>
      </text>
    </comment>
    <comment ref="F48" authorId="0" shapeId="0" xr:uid="{00000000-0006-0000-0400-000005000000}">
      <text>
        <r>
          <rPr>
            <b/>
            <sz val="8"/>
            <color rgb="FF000000"/>
            <rFont val="Arial"/>
            <family val="2"/>
          </rPr>
          <t>Perda Esperada do RIsco: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A Perda Esperada do Risco identifica a prioridade de tratamento dos riscos.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Perda Esperada Alta: </t>
        </r>
        <r>
          <rPr>
            <sz val="8"/>
            <color rgb="FF000000"/>
            <rFont val="Arial"/>
            <family val="2"/>
          </rPr>
          <t>Riscos de alta prioridade, para os quais devem ser elaborados planos de mitigação ao risco.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Perda Esperada Média: </t>
        </r>
        <r>
          <rPr>
            <sz val="8"/>
            <color rgb="FF000000"/>
            <rFont val="Arial"/>
            <family val="2"/>
          </rPr>
          <t>Riscos de prioridade moderada, para os quais devem ser elaborados, pelo menos, planos de contingência ao risco.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Perda Esperada Baixa: </t>
        </r>
        <r>
          <rPr>
            <sz val="8"/>
            <color rgb="FF000000"/>
            <rFont val="Arial"/>
            <family val="2"/>
          </rPr>
          <t>Riscos de baixa prioridade, para os quais não são necessários planos de resposta ao risco.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</t>
        </r>
      </text>
    </comment>
    <comment ref="G48" authorId="0" shapeId="0" xr:uid="{00000000-0006-0000-0400-000006000000}">
      <text>
        <r>
          <rPr>
            <b/>
            <sz val="8"/>
            <color rgb="FF000000"/>
            <rFont val="Arial"/>
            <family val="2"/>
          </rPr>
          <t>Situação do Risco: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Situação atual do risco no projeto: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Ativo: </t>
        </r>
        <r>
          <rPr>
            <sz val="8"/>
            <color rgb="FF000000"/>
            <rFont val="Arial"/>
            <family val="2"/>
          </rPr>
          <t>Risco identificado e monitorado, porém sem nenhuma resposta sendo implementada.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Em mitigação: </t>
        </r>
        <r>
          <rPr>
            <sz val="8"/>
            <color rgb="FF000000"/>
            <rFont val="Arial"/>
            <family val="2"/>
          </rPr>
          <t>Risco para o qual está sendo executada uma estratégia de mitigação.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Ocorrido: </t>
        </r>
        <r>
          <rPr>
            <sz val="8"/>
            <color rgb="FF000000"/>
            <rFont val="Arial"/>
            <family val="2"/>
          </rPr>
          <t>Risco ocorrido no projeto para o qual está sendo aplicada a estratégia de resposta adequada, normalmente a execução de um plano de contingência.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Inativo: </t>
        </r>
        <r>
          <rPr>
            <sz val="8"/>
            <color rgb="FF000000"/>
            <rFont val="Arial"/>
            <family val="2"/>
          </rPr>
          <t>Risco eliminado, naturalmente no decorrer do tempo, por uma ação de resposta ao risco ou por este já ter ocorrido e a ser impossível nova ocorrência.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</t>
        </r>
      </text>
    </comment>
    <comment ref="H48" authorId="0" shapeId="0" xr:uid="{00000000-0006-0000-0400-000007000000}">
      <text>
        <r>
          <rPr>
            <b/>
            <sz val="8"/>
            <color rgb="FF000000"/>
            <rFont val="Arial"/>
            <family val="2"/>
          </rPr>
          <t>Gatilhos do Risco: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>Métricas e limites relacionados a um risco que indicam a ocorrência ou a iminência de ocorrência do risco,</t>
        </r>
        <r>
          <rPr>
            <sz val="8"/>
            <color rgb="FF000000"/>
            <rFont val="Arial"/>
            <family val="2"/>
          </rPr>
          <t xml:space="preserve">
por exemplo: taxa de defeitos nos resultados de testes e revisões técnicas, indicador de retrabalho do projeto,</t>
        </r>
        <r>
          <rPr>
            <sz val="8"/>
            <color rgb="FF000000"/>
            <rFont val="Arial"/>
            <family val="2"/>
          </rPr>
          <t xml:space="preserve">
indicador de entregas de produtos, indicador de prazo e custo de projeto, etc.</t>
        </r>
        <r>
          <rPr>
            <sz val="8"/>
            <color rgb="FF000000"/>
            <rFont val="Arial"/>
            <family val="2"/>
          </rPr>
          <t xml:space="preserve">
</t>
        </r>
      </text>
    </comment>
    <comment ref="J49" authorId="0" shapeId="0" xr:uid="{00000000-0006-0000-0400-000008000000}">
      <text>
        <r>
          <rPr>
            <b/>
            <sz val="8"/>
            <color rgb="FF000000"/>
            <rFont val="Arial"/>
            <family val="2"/>
          </rPr>
          <t>Plano de Mitigação do Risco: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>Planejamento de ações que busquem reduzir a probabilidade e/ou o impacto da ocorrência do risco</t>
        </r>
        <r>
          <rPr>
            <sz val="8"/>
            <color rgb="FF000000"/>
            <rFont val="Arial"/>
            <family val="2"/>
          </rPr>
          <t xml:space="preserve">
</t>
        </r>
      </text>
    </comment>
    <comment ref="K49" authorId="0" shapeId="0" xr:uid="{00000000-0006-0000-0400-000009000000}">
      <text>
        <r>
          <rPr>
            <b/>
            <sz val="8"/>
            <color rgb="FF000000"/>
            <rFont val="Arial"/>
            <family val="2"/>
          </rPr>
          <t>Plano de Contingência do Risco: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>Estratégia de reação aos efeitos do risco, caso este venha a ocorrer.</t>
        </r>
        <r>
          <rPr>
            <sz val="8"/>
            <color rgb="FF000000"/>
            <rFont val="Arial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</author>
  </authors>
  <commentList>
    <comment ref="A7" authorId="0" shapeId="0" xr:uid="{00000000-0006-0000-0500-000001000000}">
      <text>
        <r>
          <rPr>
            <b/>
            <sz val="9"/>
            <color rgb="FF000000"/>
            <rFont val="Arial"/>
            <family val="2"/>
          </rPr>
          <t>Arquilo Lógico Interno e Arquivo de Interface Externa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Registros Lógicos são subconjuntos de dados dentro de um ALI/AIE, que foram</t>
        </r>
        <r>
          <rPr>
            <sz val="9"/>
            <color rgb="FF000000"/>
            <rFont val="Arial"/>
            <family val="2"/>
          </rPr>
          <t xml:space="preserve">
reconhecidos pelo usuário.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Um Item de Dados, por sua vez, é um campo único e não repetido. E só devem ser contados os utilizados pela aplicação em contagem.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Como contar as funções de dados (arquivos ou tabelas)?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As tabelas/arquivos são contadas uma única vez e para o sistema todo. Portanto, deve-se verificar na tabela 1 a complexidade de cada uma e preencher as quantidades na respectiva coluna (simples, media ou complexa). A planilha calcula a contribuição em pontos.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D7" authorId="0" shapeId="0" xr:uid="{00000000-0006-0000-0500-000002000000}">
      <text>
        <r>
          <rPr>
            <b/>
            <sz val="9"/>
            <color rgb="FF000000"/>
            <rFont val="Arial"/>
            <family val="2"/>
          </rPr>
          <t>EE - Entrada externa</t>
        </r>
        <r>
          <rPr>
            <b/>
            <sz val="9"/>
            <color rgb="FF000000"/>
            <rFont val="Arial"/>
            <family val="2"/>
          </rPr>
          <t xml:space="preserve">
SE - Saída externa</t>
        </r>
        <r>
          <rPr>
            <b/>
            <sz val="9"/>
            <color rgb="FF000000"/>
            <rFont val="Arial"/>
            <family val="2"/>
          </rPr>
          <t xml:space="preserve">
CE - Consulta externa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Registros Lógicos são subconjuntos de dados dentro de um ALI/AIE, que foram reconhecidos pelo usuário e utilizados pela função.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Um Item de Dados, por sua vez, é um campo único e não repetido. E só devem ser contados os utilizados pela aplicação em contagem.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Como contar as funções transacionais (funcionalidades, caso de uso, história de usuário)?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Um caso de uso ou uma história de usuário, são consideradas aqui como sendo uma função transacional. Portanto, deve-se verificar na tabela 2 e 3 a complexidade de cada uma e preencher as quantidades na respectiva coluna (simples, media ou complexa). A planilha calcula a contribuição em pontos.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</text>
    </comment>
    <comment ref="G7" authorId="0" shapeId="0" xr:uid="{00000000-0006-0000-0500-000003000000}">
      <text>
        <r>
          <rPr>
            <b/>
            <sz val="9"/>
            <color rgb="FF000000"/>
            <rFont val="Arial"/>
            <family val="2"/>
          </rPr>
          <t>Arquilo Lógico Interno e Arquivo de Interface Externa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Registros Lógicos são subconjuntos de dados dentro de um ALI/AIE, que foram reconhecidos pelo usuário.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Um Item de Dados, por sua vez, é um campo único e não repetido. E só devem ser contados os utilizados pela aplicação em contagem.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Como contar as funções de dados (arquivos ou tabelas)?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As tabelas/arquivos são contadas uma única vez e para o sistema todo. Portanto, deve-se verificar na tabela 1 a complexidade de cada uma e preencher as quantidades na respectiva coluna (simples, media ou complexa). A planilha calcula a contribuição em pontos.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7" authorId="0" shapeId="0" xr:uid="{00000000-0006-0000-0500-000004000000}">
      <text>
        <r>
          <rPr>
            <sz val="9"/>
            <color rgb="FF000000"/>
            <rFont val="Arial"/>
            <family val="2"/>
          </rPr>
          <t>Para se calcular o fator de ajuste, são usadas 14 características gerais dos sistemas.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Para cada uma deve-se atribuir um valor de 0 (nenhuma influência) a 5 (forte influência), dito grau ou nível de influência, que indica o quanto determinada característica tem influência no sistema.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N8" authorId="0" shapeId="0" xr:uid="{00000000-0006-0000-0500-000005000000}">
      <text>
        <r>
          <rPr>
            <b/>
            <sz val="9"/>
            <color rgb="FF000000"/>
            <rFont val="Arial"/>
            <family val="2"/>
          </rPr>
          <t>Grau de Influência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 (nenhuma influência)</t>
        </r>
        <r>
          <rPr>
            <sz val="9"/>
            <color rgb="FF000000"/>
            <rFont val="Arial"/>
            <family val="2"/>
          </rPr>
          <t xml:space="preserve">
5 (forte influência)</t>
        </r>
      </text>
    </comment>
    <comment ref="G9" authorId="0" shapeId="0" xr:uid="{00000000-0006-0000-0500-000006000000}">
      <text>
        <r>
          <rPr>
            <b/>
            <sz val="9"/>
            <color rgb="FF000000"/>
            <rFont val="Arial"/>
            <family val="2"/>
          </rPr>
          <t>Arquivo Lógico Interno (ALI)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São arquivos/tabelas mantidas dentro da fronteira da aplicação, isto é, armazena dados mantidos através de um ou mais processos elementares da aplicação.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9" authorId="0" shapeId="0" xr:uid="{00000000-0006-0000-0500-000007000000}">
      <text>
        <r>
          <rPr>
            <b/>
            <sz val="9"/>
            <color rgb="FF000000"/>
            <rFont val="Arial"/>
            <family val="2"/>
          </rPr>
          <t xml:space="preserve">Comunicação de dados: </t>
        </r>
        <r>
          <rPr>
            <sz val="9"/>
            <color rgb="FF000000"/>
            <rFont val="Arial"/>
            <family val="2"/>
          </rPr>
          <t>os aspectos relacionados aos recursos utilizados para a comunicação de dados do sistema deverão ser descritos de forma global. Descrever se a aplicação utiliza protocolos  diferentes para recebimento/envio das informações do sistema.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Aplicação batch ou funciona stand-alone;</t>
        </r>
        <r>
          <rPr>
            <sz val="9"/>
            <color rgb="FF000000"/>
            <rFont val="Arial"/>
            <family val="2"/>
          </rPr>
          <t xml:space="preserve">
1. Aplicação batch, mas utiliza entrada de dados ou impressão remota;</t>
        </r>
        <r>
          <rPr>
            <sz val="9"/>
            <color rgb="FF000000"/>
            <rFont val="Arial"/>
            <family val="2"/>
          </rPr>
          <t xml:space="preserve">
2. Aplicação batch, mas utiliza entrada de dados e impressão remota;</t>
        </r>
        <r>
          <rPr>
            <sz val="9"/>
            <color rgb="FF000000"/>
            <rFont val="Arial"/>
            <family val="2"/>
          </rPr>
          <t xml:space="preserve">
3. Aplicação com entrada de dados on-line para alimentar processamento batch ou</t>
        </r>
        <r>
          <rPr>
            <sz val="9"/>
            <color rgb="FF000000"/>
            <rFont val="Arial"/>
            <family val="2"/>
          </rPr>
          <t xml:space="preserve">
sistema de consulta;</t>
        </r>
        <r>
          <rPr>
            <sz val="9"/>
            <color rgb="FF000000"/>
            <rFont val="Arial"/>
            <family val="2"/>
          </rPr>
          <t xml:space="preserve">
4. Aplicação com entrada de dados on-line, mas suporta apenas um tipo de</t>
        </r>
        <r>
          <rPr>
            <sz val="9"/>
            <color rgb="FF000000"/>
            <rFont val="Arial"/>
            <family val="2"/>
          </rPr>
          <t xml:space="preserve">
protocolo de comunicação;</t>
        </r>
        <r>
          <rPr>
            <sz val="9"/>
            <color rgb="FF000000"/>
            <rFont val="Arial"/>
            <family val="2"/>
          </rPr>
          <t xml:space="preserve">
5. Aplicação com entrada de dados on-line e suporta mais de um tipo de protocolo</t>
        </r>
        <r>
          <rPr>
            <sz val="9"/>
            <color rgb="FF000000"/>
            <rFont val="Arial"/>
            <family val="2"/>
          </rPr>
          <t xml:space="preserve">
de comunicação.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G10" authorId="0" shapeId="0" xr:uid="{00000000-0006-0000-0500-000008000000}">
      <text>
        <r>
          <rPr>
            <b/>
            <sz val="9"/>
            <color rgb="FF000000"/>
            <rFont val="Arial"/>
            <family val="2"/>
          </rPr>
          <t>Arquivos de Interface Externa (AIEs)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São arquivos ou tabelas apenas referenciadas pela aplicação, ou seja, é mantido dentro da fronteira de outra aplicação. Assim, o objetivo de um AIE é armazenar os dados referenciados por um ou mais processos elementares da aplicação sendo contada, mas que são mantidos por outras aplicações.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10" authorId="0" shapeId="0" xr:uid="{00000000-0006-0000-0500-000009000000}">
      <text>
        <r>
          <rPr>
            <b/>
            <sz val="9"/>
            <color rgb="FF000000"/>
            <rFont val="Arial"/>
            <family val="2"/>
          </rPr>
          <t xml:space="preserve">Processamento de Dados Distribuído: </t>
        </r>
        <r>
          <rPr>
            <sz val="9"/>
            <color rgb="FF000000"/>
            <rFont val="Arial"/>
            <family val="2"/>
          </rPr>
          <t>Esta característica refere-se a sistemas que</t>
        </r>
        <r>
          <rPr>
            <sz val="9"/>
            <color rgb="FF000000"/>
            <rFont val="Arial"/>
            <family val="2"/>
          </rPr>
          <t xml:space="preserve">
utilizam dados ou processamento distribuído, valendo-se de diversas CPUs.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Aplicação não auxilia na transferência de dados ou funções entre os processadores da empresa;</t>
        </r>
        <r>
          <rPr>
            <sz val="9"/>
            <color rgb="FF000000"/>
            <rFont val="Arial"/>
            <family val="2"/>
          </rPr>
          <t xml:space="preserve">
1. Aplicação prepara dados para o usuário final utilizar em outro processador (do usuário final), tal como planilhas;</t>
        </r>
        <r>
          <rPr>
            <sz val="9"/>
            <color rgb="FF000000"/>
            <rFont val="Arial"/>
            <family val="2"/>
          </rPr>
          <t xml:space="preserve">
2. Aplicação prepara dados para transferência, transfere-os para serem processados em outro equipamento da empresa (não pelo usuário final);</t>
        </r>
        <r>
          <rPr>
            <sz val="9"/>
            <color rgb="FF000000"/>
            <rFont val="Arial"/>
            <family val="2"/>
          </rPr>
          <t xml:space="preserve">
3. Processamento é distribuído e a transferência de dados é on-line e apenas em uma direção;</t>
        </r>
        <r>
          <rPr>
            <sz val="9"/>
            <color rgb="FF000000"/>
            <rFont val="Arial"/>
            <family val="2"/>
          </rPr>
          <t xml:space="preserve">
4. Processamento é distribuído e a transferência de dados é on-line e em ambas as direções;</t>
        </r>
        <r>
          <rPr>
            <sz val="9"/>
            <color rgb="FF000000"/>
            <rFont val="Arial"/>
            <family val="2"/>
          </rPr>
          <t xml:space="preserve">
5. As funções de processamento são dinamicamente executadas no equipamento (CPU) mais apropriada;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G11" authorId="0" shapeId="0" xr:uid="{00000000-0006-0000-0500-00000A000000}">
      <text>
        <r>
          <rPr>
            <b/>
            <sz val="9"/>
            <color rgb="FF000000"/>
            <rFont val="Arial"/>
            <family val="2"/>
          </rPr>
          <t>EE - Entrada externa</t>
        </r>
        <r>
          <rPr>
            <b/>
            <sz val="9"/>
            <color rgb="FF000000"/>
            <rFont val="Arial"/>
            <family val="2"/>
          </rPr>
          <t xml:space="preserve">
SE - Saída externa</t>
        </r>
        <r>
          <rPr>
            <b/>
            <sz val="9"/>
            <color rgb="FF000000"/>
            <rFont val="Arial"/>
            <family val="2"/>
          </rPr>
          <t xml:space="preserve">
CE - Consulta externa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Registros Lógicos são subconjuntos de dados dentro de um ALI/AIE, que foram reconhecidos pelo usuário e utilizados pela função.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Um Item de Dados, por sua vez, é um campo único e não repetido. E só devem ser contados os utilizados pela aplicação em contagem.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>Como contar as funções transacionais (funcionalidades, caso de uso, história de usuário)?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Um caso de uso ou uma história de usuário, são consideradas aqui como sendo uma função transacional. Portanto, deve-se verificar na tabela 2 e 3 a complexidade de cada uma e preencher as quantidades na respectiva coluna (simples, media ou complexa). A planilha calcula a contribuição em pontos.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11" authorId="0" shapeId="0" xr:uid="{00000000-0006-0000-0500-00000B000000}">
      <text>
        <r>
          <rPr>
            <b/>
            <sz val="9"/>
            <color rgb="FF000000"/>
            <rFont val="Arial"/>
            <family val="2"/>
          </rPr>
          <t xml:space="preserve">Desempenho: </t>
        </r>
        <r>
          <rPr>
            <sz val="9"/>
            <color rgb="FF000000"/>
            <rFont val="Arial"/>
            <family val="2"/>
          </rPr>
          <t>Trata-se de parâmetros estabelecidos pelo usuário como aceitáveis, relativos a tempo de resposta.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Nenhum requisito especial de desempenho foi solicitado pelo usuário;</t>
        </r>
        <r>
          <rPr>
            <sz val="9"/>
            <color rgb="FF000000"/>
            <rFont val="Arial"/>
            <family val="2"/>
          </rPr>
          <t xml:space="preserve">
1. Requisitos de desempenho foram estabelecidos e revistos, mas nenhuma ação especial foi requerida;</t>
        </r>
        <r>
          <rPr>
            <sz val="9"/>
            <color rgb="FF000000"/>
            <rFont val="Arial"/>
            <family val="2"/>
          </rPr>
          <t xml:space="preserve">
2. Tempo de resposta e volume de processamento são itens críticos durante horários de pico de processamento. Nenhuma determinação especial para a utilização do processador foi estabelecida. A data limite para a disponibilidade de processamento é sempre o próximo dia útil;</t>
        </r>
        <r>
          <rPr>
            <sz val="9"/>
            <color rgb="FF000000"/>
            <rFont val="Arial"/>
            <family val="2"/>
          </rPr>
          <t xml:space="preserve">
3. Tempo de resposta e volume de processamento são itens críticos durante todo o horário comercial. Nenhuma determinação especial para a utilização do processador foi estabelecida. A data-limite necessária para a comunicação com outros sistemas é limitante.</t>
        </r>
        <r>
          <rPr>
            <sz val="9"/>
            <color rgb="FF000000"/>
            <rFont val="Arial"/>
            <family val="2"/>
          </rPr>
          <t xml:space="preserve">
4. Os requisitos de desempenho estabelecidos requerem tarefas de análise de desempenho na fase de planejamento e análise da aplicação.</t>
        </r>
        <r>
          <rPr>
            <sz val="9"/>
            <color rgb="FF000000"/>
            <rFont val="Arial"/>
            <family val="2"/>
          </rPr>
          <t xml:space="preserve">
5. Além do descrito no item anterior, ferramentas de análise de desempenho foram usadas nas fases de planejamento, desenvolvimento e/ou implementação para atingir os requisitos de desempenho estabelecidos pelos usuários.</t>
        </r>
      </text>
    </comment>
    <comment ref="G12" authorId="0" shapeId="0" xr:uid="{00000000-0006-0000-0500-00000C000000}">
      <text>
        <r>
          <rPr>
            <b/>
            <sz val="9"/>
            <color rgb="FF000000"/>
            <rFont val="Arial"/>
            <family val="2"/>
          </rPr>
          <t>EE - Entrada externa</t>
        </r>
        <r>
          <rPr>
            <b/>
            <sz val="9"/>
            <color rgb="FF000000"/>
            <rFont val="Arial"/>
            <family val="2"/>
          </rPr>
          <t xml:space="preserve">
SE - Saída externa</t>
        </r>
        <r>
          <rPr>
            <b/>
            <sz val="9"/>
            <color rgb="FF000000"/>
            <rFont val="Arial"/>
            <family val="2"/>
          </rPr>
          <t xml:space="preserve">
CE - Consulta externa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Registros Lógicos são subconjuntos de dados dentro de um ALI/AIE, que foram reconhecidos pelo usuário e utilizados pela função.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Um Item de Dados, por sua vez, é um campo único e não repetido. E só devem ser contados os utilizados pela aplicação em contagem.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>Como contar as funções transacionais (funcionalidades, caso de uso, história de usuário)?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Um caso de uso ou uma história de usuário, são consideradas aqui como sendo uma função transacional. Portanto, deve-se verificar na tabela 2 e 3 a complexidade de cada uma e preencher as quantidades na respectiva coluna (simples, media ou complexa). A planilha calcula a contribuição em pontos.</t>
        </r>
      </text>
    </comment>
    <comment ref="M12" authorId="0" shapeId="0" xr:uid="{00000000-0006-0000-0500-00000D000000}">
      <text>
        <r>
          <rPr>
            <b/>
            <sz val="9"/>
            <color rgb="FF000000"/>
            <rFont val="Arial"/>
            <family val="2"/>
          </rPr>
          <t xml:space="preserve">Utilização do Equipamento: </t>
        </r>
        <r>
          <rPr>
            <sz val="9"/>
            <color rgb="FF000000"/>
            <rFont val="Arial"/>
            <family val="2"/>
          </rPr>
          <t>Trata-se de observações quanto ao nível de utilização de equipamentos requerido para a execução do sistema. Este aspecto é observado com vista a planejamento de capacidades e custos.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Nenhuma restrição operacional explícita ou mesmo implícita foi incluída.</t>
        </r>
        <r>
          <rPr>
            <sz val="9"/>
            <color rgb="FF000000"/>
            <rFont val="Arial"/>
            <family val="2"/>
          </rPr>
          <t xml:space="preserve">
1. Existem restrições operacionais leves. Não é necessário esforço especial para atender às restrições.</t>
        </r>
        <r>
          <rPr>
            <sz val="9"/>
            <color rgb="FF000000"/>
            <rFont val="Arial"/>
            <family val="2"/>
          </rPr>
          <t xml:space="preserve">
2. Algumas considerações de ajuste de desempenho e segurança são necessárias.</t>
        </r>
        <r>
          <rPr>
            <sz val="9"/>
            <color rgb="FF000000"/>
            <rFont val="Arial"/>
            <family val="2"/>
          </rPr>
          <t xml:space="preserve">
3. São necessárias especificações especiais de processador para um módulo específico da aplicação.</t>
        </r>
        <r>
          <rPr>
            <sz val="9"/>
            <color rgb="FF000000"/>
            <rFont val="Arial"/>
            <family val="2"/>
          </rPr>
          <t xml:space="preserve">
4. Restrições operacionais requerem cuidados especiais no processador central ou no processador dedicado para executar a aplicação.</t>
        </r>
        <r>
          <rPr>
            <sz val="9"/>
            <color rgb="FF000000"/>
            <rFont val="Arial"/>
            <family val="2"/>
          </rPr>
          <t xml:space="preserve">
5. Além das características do item anterior, há considerações especiais que exigem utilização de ferramentas de análise de desempenho, para a distribuição do sistema e seus componentes, nas unidades processadoras.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G13" authorId="0" shapeId="0" xr:uid="{00000000-0006-0000-0500-00000E000000}">
      <text>
        <r>
          <rPr>
            <b/>
            <sz val="9"/>
            <color rgb="FF000000"/>
            <rFont val="Arial"/>
            <family val="2"/>
          </rPr>
          <t>Entradas Externas (EEs)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São processos elementares que processam dados (ou</t>
        </r>
        <r>
          <rPr>
            <sz val="9"/>
            <color rgb="FF000000"/>
            <rFont val="Arial"/>
            <family val="2"/>
          </rPr>
          <t xml:space="preserve">
informações de controle) que entram pela fronteira da aplicação. O objetivo principal de uma EE é manter um ou mais ALIs ou alterar o comportamento do sistema.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13" authorId="0" shapeId="0" xr:uid="{00000000-0006-0000-0500-00000F000000}">
      <text>
        <r>
          <rPr>
            <b/>
            <sz val="9"/>
            <color rgb="FF000000"/>
            <rFont val="Arial"/>
            <family val="2"/>
          </rPr>
          <t xml:space="preserve">Volume de transações: </t>
        </r>
        <r>
          <rPr>
            <sz val="9"/>
            <color rgb="FF000000"/>
            <rFont val="Arial"/>
            <family val="2"/>
          </rPr>
          <t>Consiste na avaliação do nível de influência do volume de transações no projeto, desenvolvimento, implantação e manutenção do sistema.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Não estão previstos períodos de picos de volume de transação.</t>
        </r>
        <r>
          <rPr>
            <sz val="9"/>
            <color rgb="FF000000"/>
            <rFont val="Arial"/>
            <family val="2"/>
          </rPr>
          <t xml:space="preserve">
1. Estão previstos picos de transações mensalmente, trimestralmente, anualmente ou em certo período do ano.</t>
        </r>
        <r>
          <rPr>
            <sz val="9"/>
            <color rgb="FF000000"/>
            <rFont val="Arial"/>
            <family val="2"/>
          </rPr>
          <t xml:space="preserve">
2. São previstos picos semanais.</t>
        </r>
        <r>
          <rPr>
            <sz val="9"/>
            <color rgb="FF000000"/>
            <rFont val="Arial"/>
            <family val="2"/>
          </rPr>
          <t xml:space="preserve">
3. São previstos picos diários.</t>
        </r>
        <r>
          <rPr>
            <sz val="9"/>
            <color rgb="FF000000"/>
            <rFont val="Arial"/>
            <family val="2"/>
          </rPr>
          <t xml:space="preserve">
4. Alto volume de transações foi estabelecido pelo usuário, ou o tempo de resposta necessário atinge nível alto o suficiente para requerer análise de desempenho na fase de projeto.</t>
        </r>
        <r>
          <rPr>
            <sz val="9"/>
            <color rgb="FF000000"/>
            <rFont val="Arial"/>
            <family val="2"/>
          </rPr>
          <t xml:space="preserve">
5. Além do descrito no item anterior, é necessário utilizar ferramentas de análise de desempenho nas fases de projeto, desenvolvimento e/ou implantação.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G14" authorId="0" shapeId="0" xr:uid="{00000000-0006-0000-0500-000010000000}">
      <text>
        <r>
          <rPr>
            <b/>
            <sz val="9"/>
            <color rgb="FF000000"/>
            <rFont val="Arial"/>
            <family val="2"/>
          </rPr>
          <t>Saídas Externas (SEs)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São processos elementares que enviam dados (ou informações de controle) para fora da fronteira da aplicação. Seu objetivo é mostrar informações recuperadas através de um processamento lógico (isto é, que envolva cálculos ou criação de dados derivados) e não apenas uma simples recuperação de dados. Uma SE pode, também, manter um ALI ou alterar o comportamento do sistema.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14" authorId="0" shapeId="0" xr:uid="{00000000-0006-0000-0500-000011000000}">
      <text>
        <r>
          <rPr>
            <b/>
            <sz val="9"/>
            <color rgb="FF000000"/>
            <rFont val="Arial"/>
            <family val="2"/>
          </rPr>
          <t xml:space="preserve">Entrada de dados on-line: </t>
        </r>
        <r>
          <rPr>
            <sz val="9"/>
            <color rgb="FF000000"/>
            <rFont val="Arial"/>
            <family val="2"/>
          </rPr>
          <t>A análise desta característica permite quantificar o nível de influência exercida pela utilização de entrada de dados no modo on-line no sistema.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Todas as transações são processadas em modo batch.</t>
        </r>
        <r>
          <rPr>
            <sz val="9"/>
            <color rgb="FF000000"/>
            <rFont val="Arial"/>
            <family val="2"/>
          </rPr>
          <t xml:space="preserve">
1. De 1% a 7% das transações são entradas de dados on-line.</t>
        </r>
        <r>
          <rPr>
            <sz val="9"/>
            <color rgb="FF000000"/>
            <rFont val="Arial"/>
            <family val="2"/>
          </rPr>
          <t xml:space="preserve">
2. De 8% a 15% das transações são entradas de dados on-line.</t>
        </r>
        <r>
          <rPr>
            <sz val="9"/>
            <color rgb="FF000000"/>
            <rFont val="Arial"/>
            <family val="2"/>
          </rPr>
          <t xml:space="preserve">
3. De 16% a 23% das transações são entradas de dados on-line.</t>
        </r>
        <r>
          <rPr>
            <sz val="9"/>
            <color rgb="FF000000"/>
            <rFont val="Arial"/>
            <family val="2"/>
          </rPr>
          <t xml:space="preserve">
4. De 24% a 30% das transações são entradas de dados on-line.</t>
        </r>
        <r>
          <rPr>
            <sz val="9"/>
            <color rgb="FF000000"/>
            <rFont val="Arial"/>
            <family val="2"/>
          </rPr>
          <t xml:space="preserve">
5. Mais de 30% das transações são entradas de dados on-line.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G15" authorId="0" shapeId="0" xr:uid="{00000000-0006-0000-0500-000012000000}">
      <text>
        <r>
          <rPr>
            <b/>
            <sz val="9"/>
            <color rgb="FF000000"/>
            <rFont val="Arial"/>
            <family val="2"/>
          </rPr>
          <t>Consulta Externa (CE)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Assim como uma SE, é um processo elementar que envia dados (ou informações de controle) para fora da fronteira da aplicação, mas sem realização de nenhum cálculo nem a</t>
        </r>
        <r>
          <rPr>
            <sz val="9"/>
            <color rgb="FF000000"/>
            <rFont val="Arial"/>
            <family val="2"/>
          </rPr>
          <t xml:space="preserve">
criação de dados derivados. Seu objetivo é apresentar informação para o usuário, por meio apenas de uma recuperação das informações. Nenhum ALI é mantido durante sua realização, nem o comportamento do sistema é alterado.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15" authorId="0" shapeId="0" xr:uid="{00000000-0006-0000-0500-000013000000}">
      <text>
        <r>
          <rPr>
            <b/>
            <sz val="9"/>
            <color rgb="FF000000"/>
            <rFont val="Arial"/>
            <family val="2"/>
          </rPr>
          <t xml:space="preserve">Usabilidade: </t>
        </r>
        <r>
          <rPr>
            <sz val="9"/>
            <color rgb="FF000000"/>
            <rFont val="Arial"/>
            <family val="2"/>
          </rPr>
          <t>a análise desta característica permite quantificar o grau de influência relativo aos recursos implementados com vista a tornar o sistema amigável, permitindo incrementos na eficiência e satisfação do usuário final, tais como: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Auxílio à navegação (teclas de função, acesso direto e menus dinâmicos)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Menus Documentação e help on-line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Movimento automático do cursor.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Movimento horizontal e vertical de tela.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Impressão remota (via transações on-line)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Teclas de função preestabelecidas.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Processos batch submetidos a partir de transações on-line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Utilização intensa de campos com vídeo reverso, intensificados, sublinhados, coloridos e outros indicadores.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Impressão da documentação das transações on-line através de hard copy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Utilização de mouse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Menus pop-up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O menor número possível de telas para executar as funções de negócio.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Suporte bilingüe (contar como 4 itens)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Suporte multilíngüe. (contar como 6 itens)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Nenhum dos itens descritos.</t>
        </r>
        <r>
          <rPr>
            <sz val="9"/>
            <color rgb="FF000000"/>
            <rFont val="Arial"/>
            <family val="2"/>
          </rPr>
          <t xml:space="preserve">
1. De um a três itens descritos.</t>
        </r>
        <r>
          <rPr>
            <sz val="9"/>
            <color rgb="FF000000"/>
            <rFont val="Arial"/>
            <family val="2"/>
          </rPr>
          <t xml:space="preserve">
2. De quatro a cinco dos itens descritos.</t>
        </r>
        <r>
          <rPr>
            <sz val="9"/>
            <color rgb="FF000000"/>
            <rFont val="Arial"/>
            <family val="2"/>
          </rPr>
          <t xml:space="preserve">
3. Mais de cinco dos itens descritos, mas não há requisitos específicos do usuário quanto a usabilidade do sistema.</t>
        </r>
        <r>
          <rPr>
            <sz val="9"/>
            <color rgb="FF000000"/>
            <rFont val="Arial"/>
            <family val="2"/>
          </rPr>
          <t xml:space="preserve">
4. Mais de cinco dos itens descritos e foram estabelecidos requisitos quanto à usabilidade fortes o suficiente para gerarem atividades específicas envolvendo fatores, tais como minimização da digitação, para mostrar inicialmente os valores utilizados com mais freqüência.</t>
        </r>
        <r>
          <rPr>
            <sz val="9"/>
            <color rgb="FF000000"/>
            <rFont val="Arial"/>
            <family val="2"/>
          </rPr>
          <t xml:space="preserve">
5. Mais de cinco dos itens descritos e foram estabelecidos requisitos quanto à usabilidade fortes o suficiente para requerer ferramentas e processos especiais para demonstrar antecipadamente que os objetivos foram alcançados.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16" authorId="0" shapeId="0" xr:uid="{00000000-0006-0000-0500-000014000000}">
      <text>
        <r>
          <rPr>
            <b/>
            <sz val="9"/>
            <color rgb="FF000000"/>
            <rFont val="Arial"/>
            <family val="2"/>
          </rPr>
          <t xml:space="preserve">Atualizações on-line: </t>
        </r>
        <r>
          <rPr>
            <sz val="9"/>
            <color rgb="FF000000"/>
            <rFont val="Arial"/>
            <family val="2"/>
          </rPr>
          <t>Mede a influência no desenvolvimento do sistema face à utilização de recursos que visem a atualização dos Arquivos Lógicos Internos, no modo online.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Nenhuma.</t>
        </r>
        <r>
          <rPr>
            <sz val="9"/>
            <color rgb="FF000000"/>
            <rFont val="Arial"/>
            <family val="2"/>
          </rPr>
          <t xml:space="preserve">
1. Atualização on-line de um a três arquivos lógicos internos. O volume de atualização é baixo e a recuperação de dados é simples.</t>
        </r>
        <r>
          <rPr>
            <sz val="9"/>
            <color rgb="FF000000"/>
            <rFont val="Arial"/>
            <family val="2"/>
          </rPr>
          <t xml:space="preserve">
2. Atualização on-line de mais de três arquivos lógicos internos. O volume de atualização é baixo e a recuperação dos dados é simples.</t>
        </r>
        <r>
          <rPr>
            <sz val="9"/>
            <color rgb="FF000000"/>
            <rFont val="Arial"/>
            <family val="2"/>
          </rPr>
          <t xml:space="preserve">
3. Atualização on-line da maioria dos arquivos lógicos internos.</t>
        </r>
        <r>
          <rPr>
            <sz val="9"/>
            <color rgb="FF000000"/>
            <rFont val="Arial"/>
            <family val="2"/>
          </rPr>
          <t xml:space="preserve">
4. Em adição ao item anterior, é necessário proteção contra perdas de dados que foi projetada e programada no sistema.</t>
        </r>
        <r>
          <rPr>
            <sz val="9"/>
            <color rgb="FF000000"/>
            <rFont val="Arial"/>
            <family val="2"/>
          </rPr>
          <t xml:space="preserve">
5. Além do item anterior, altos volumes trazem considerações de custo no processo de recuperação. Processos para automatizar a recuperação foram incluídos minimizando a intervenção do operador.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17" authorId="0" shapeId="0" xr:uid="{00000000-0006-0000-0500-000015000000}">
      <text>
        <r>
          <rPr>
            <b/>
            <sz val="9"/>
            <color rgb="FF000000"/>
            <rFont val="Arial"/>
            <family val="2"/>
          </rPr>
          <t>Processamento complexo:</t>
        </r>
        <r>
          <rPr>
            <sz val="9"/>
            <color rgb="FF000000"/>
            <rFont val="Arial"/>
            <family val="2"/>
          </rPr>
          <t xml:space="preserve"> a complexidade de processamento influencia no dimensionamento do sistema, e, portanto, deve ser quantificado o seu grau de influência, com base nas seguintes categorias: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Processamento especial de auditoria e/ou processamento especial de segurança foram considerados na aplicação;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Processamento lógico extensivo;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Processamento matemático extensivo;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Processamento gerando muitas exceções, resultando em transações incompletas que devem ser processadas novamente. Exemplo: transações de autoatendimento bancário interrompidas por problemas de comunicação ou com dados incompletos;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Processamento complexo para manusear múltiplas possibilidades de entrada/saída. Exemplo: multimídia.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Nenhum dos itens descritos.</t>
        </r>
        <r>
          <rPr>
            <sz val="9"/>
            <color rgb="FF000000"/>
            <rFont val="Arial"/>
            <family val="2"/>
          </rPr>
          <t xml:space="preserve">
1. Apenas um dos itens descritos.</t>
        </r>
        <r>
          <rPr>
            <sz val="9"/>
            <color rgb="FF000000"/>
            <rFont val="Arial"/>
            <family val="2"/>
          </rPr>
          <t xml:space="preserve">
2. Dois dos itens descritos.</t>
        </r>
        <r>
          <rPr>
            <sz val="9"/>
            <color rgb="FF000000"/>
            <rFont val="Arial"/>
            <family val="2"/>
          </rPr>
          <t xml:space="preserve">
3. Três dos itens descritos.</t>
        </r>
        <r>
          <rPr>
            <sz val="9"/>
            <color rgb="FF000000"/>
            <rFont val="Arial"/>
            <family val="2"/>
          </rPr>
          <t xml:space="preserve">
4. Quatro dos itens descritos.</t>
        </r>
        <r>
          <rPr>
            <sz val="9"/>
            <color rgb="FF000000"/>
            <rFont val="Arial"/>
            <family val="2"/>
          </rPr>
          <t xml:space="preserve">
5. Todos os cinco itens descritos.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18" authorId="0" shapeId="0" xr:uid="{00000000-0006-0000-0500-000016000000}">
      <text>
        <r>
          <rPr>
            <b/>
            <sz val="9"/>
            <color rgb="FF000000"/>
            <rFont val="Arial"/>
            <family val="2"/>
          </rPr>
          <t xml:space="preserve">Reusabilidade: </t>
        </r>
        <r>
          <rPr>
            <sz val="9"/>
            <color rgb="FF000000"/>
            <rFont val="Arial"/>
            <family val="2"/>
          </rPr>
          <t>a preocupação com o reaproveitamento de parte dos programas de uma aplicação em outras aplicações implica em cuidados com padronização. O grau de influência no dimensionamento do sistema é quantificado observando-se os seguintes aspectos: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Nenhuma preocupação com reutilização de código.</t>
        </r>
        <r>
          <rPr>
            <sz val="9"/>
            <color rgb="FF000000"/>
            <rFont val="Arial"/>
            <family val="2"/>
          </rPr>
          <t xml:space="preserve">
1. Código reutilizado foi usado somente dentro da aplicação.</t>
        </r>
        <r>
          <rPr>
            <sz val="9"/>
            <color rgb="FF000000"/>
            <rFont val="Arial"/>
            <family val="2"/>
          </rPr>
          <t xml:space="preserve">
2. Menos de 10% da aplicação foi projetada prevendo utilização posterior do código por outra aplicação.</t>
        </r>
        <r>
          <rPr>
            <sz val="9"/>
            <color rgb="FF000000"/>
            <rFont val="Arial"/>
            <family val="2"/>
          </rPr>
          <t xml:space="preserve">
3. 10% ou mais da aplicação foi projetada prevendo utilização posterior do código por outra aplicação.</t>
        </r>
        <r>
          <rPr>
            <sz val="9"/>
            <color rgb="FF000000"/>
            <rFont val="Arial"/>
            <family val="2"/>
          </rPr>
          <t xml:space="preserve">
4. A aplicação foi especificamente projetada e/ou documentada para ter seu código reutilizado por outra aplicação e a aplicação é customizada pelo usuário em nível de código -fonte.</t>
        </r>
        <r>
          <rPr>
            <sz val="9"/>
            <color rgb="FF000000"/>
            <rFont val="Arial"/>
            <family val="2"/>
          </rPr>
          <t xml:space="preserve">
5. A aplicação foi especificamente projetada e/ou documentada para ter seu código facilmente reutilizado por outra aplicação e a aplicação é customizada para uso através de parâmetros que podem ser alterados pelo usuário.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19" authorId="0" shapeId="0" xr:uid="{00000000-0006-0000-0500-000017000000}">
      <text>
        <r>
          <rPr>
            <b/>
            <sz val="9"/>
            <color rgb="FF000000"/>
            <rFont val="Arial"/>
            <family val="2"/>
          </rPr>
          <t>Facilidade de implantação:</t>
        </r>
        <r>
          <rPr>
            <sz val="9"/>
            <color rgb="FF000000"/>
            <rFont val="Arial"/>
            <family val="2"/>
          </rPr>
          <t xml:space="preserve"> a quantificação do grau de influência desta característica é feita, observando-se o plano de conversão e implantação e/ou ferramentas utilizadas durante a fase de testes do sistema.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Nenhuma consideração especial foi estabelecida pelo usuário e nenhum procedimento especial é requerido na implantação.</t>
        </r>
        <r>
          <rPr>
            <sz val="9"/>
            <color rgb="FF000000"/>
            <rFont val="Arial"/>
            <family val="2"/>
          </rPr>
          <t xml:space="preserve">
1. Nenhuma consideração especial foi estabelecida pelo usuário, mas procedimentos especiais são necessários na implementação.</t>
        </r>
        <r>
          <rPr>
            <sz val="9"/>
            <color rgb="FF000000"/>
            <rFont val="Arial"/>
            <family val="2"/>
          </rPr>
          <t xml:space="preserve">
2. Requisitos de conversão e implantação foram estabelecidos pelo usuário e roteiro de conversão e implantação foram providos e testados. O impacto da conversão no projeto não é considerado importante.</t>
        </r>
        <r>
          <rPr>
            <sz val="9"/>
            <color rgb="FF000000"/>
            <rFont val="Arial"/>
            <family val="2"/>
          </rPr>
          <t xml:space="preserve">
3. Requisitos de conversão e implantação foram estabelecidos pelo usuário e roteiro de conversão e implantação foram providos e testados. O impacto da conversão no projeto é considerado importante.</t>
        </r>
        <r>
          <rPr>
            <sz val="9"/>
            <color rgb="FF000000"/>
            <rFont val="Arial"/>
            <family val="2"/>
          </rPr>
          <t xml:space="preserve">
4. Além do item 2, conversão automática e ferramentas de implantação foram providas e testadas.</t>
        </r>
        <r>
          <rPr>
            <sz val="9"/>
            <color rgb="FF000000"/>
            <rFont val="Arial"/>
            <family val="2"/>
          </rPr>
          <t xml:space="preserve">
5. Além do item 3, conversão automática e ferramentas de implantação foram providas e testadas.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20" authorId="0" shapeId="0" xr:uid="{00000000-0006-0000-0500-000018000000}">
      <text>
        <r>
          <rPr>
            <b/>
            <sz val="9"/>
            <color rgb="FF000000"/>
            <rFont val="Arial"/>
            <family val="2"/>
          </rPr>
          <t xml:space="preserve">Facilidade operacional: </t>
        </r>
        <r>
          <rPr>
            <sz val="9"/>
            <color rgb="FF000000"/>
            <rFont val="Arial"/>
            <family val="2"/>
          </rPr>
          <t>a análise desta característica permite quantificar o nível de influência na aplicação, com relação a procedimentos operacionais automáticos que reduzem os procedimentos manuais, bem como mecanismos de inicialização, salvamento e recuperação, verificados durante os testes do sistema.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Nenhuma consideração especial de operação, além do processo normal de salvamento foi estabelecida pelo usuário.</t>
        </r>
        <r>
          <rPr>
            <sz val="9"/>
            <color rgb="FF000000"/>
            <rFont val="Arial"/>
            <family val="2"/>
          </rPr>
          <t xml:space="preserve">
1-4. Verifique quais das seguintes afirmativas podem ser identificadas na aplicação. Selecione as que forem aplicadas. Cada item vale um ponto, exceto se definido explicitamente: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Foram desenvolvidos processos de inicialização, salvamento e recuperação, mas a intervenção do operador é necessária.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Foram estabelecidos processos de inicialização, salvamento e recuperação, e nenhuma intervenção do operador é necessária (conte como dois itens)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A aplicação minimiza a necessidade de montar fitas magnéticas.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A aplicação minimiza a necessidade de manuseio de papel.</t>
        </r>
        <r>
          <rPr>
            <sz val="9"/>
            <color rgb="FF000000"/>
            <rFont val="Arial"/>
            <family val="2"/>
          </rPr>
          <t xml:space="preserve">
5. A aplicação foi desenhada para trabalhar sem operador, nenhuma intervenção do operador é necessária para operar o sistema além de executar e encerrar a aplicação. A aplicação possui rotinas automáticas para recuperação em caso de erro.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21" authorId="0" shapeId="0" xr:uid="{00000000-0006-0000-0500-000019000000}">
      <text>
        <r>
          <rPr>
            <b/>
            <sz val="9"/>
            <color rgb="FF000000"/>
            <rFont val="Arial"/>
            <family val="2"/>
          </rPr>
          <t xml:space="preserve">Múltiplos Locais e Organizações do Usuário: </t>
        </r>
        <r>
          <rPr>
            <sz val="9"/>
            <color rgb="FF000000"/>
            <rFont val="Arial"/>
            <family val="2"/>
          </rPr>
          <t>consiste na análise da arquitetura do projeto, observando-se a necessidade de instalação do sistema em diversos lugares.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Os requisitos do usuário não consideraram a necessidade de instalação em mais de um local.</t>
        </r>
        <r>
          <rPr>
            <sz val="9"/>
            <color rgb="FF000000"/>
            <rFont val="Arial"/>
            <family val="2"/>
          </rPr>
          <t xml:space="preserve">
1. A necessidade de múltiplos locais foi considerada no projeto e a aplicação foi desenhada para operar apenas em ambientes de software e hardware idênticos.</t>
        </r>
        <r>
          <rPr>
            <sz val="9"/>
            <color rgb="FF000000"/>
            <rFont val="Arial"/>
            <family val="2"/>
          </rPr>
          <t xml:space="preserve">
2. A necessidade de múltiplos locais foi considerada no projeto e a aplicação está preparada para trabalhar apenas em ambientes similares de software e hardware.</t>
        </r>
        <r>
          <rPr>
            <sz val="9"/>
            <color rgb="FF000000"/>
            <rFont val="Arial"/>
            <family val="2"/>
          </rPr>
          <t xml:space="preserve">
3. A necessidade de múltiplos locais foi considerada no projeto e a aplicação está preparada para trabalhar em diferentes ambientes de hardware e/ou software.</t>
        </r>
        <r>
          <rPr>
            <sz val="9"/>
            <color rgb="FF000000"/>
            <rFont val="Arial"/>
            <family val="2"/>
          </rPr>
          <t xml:space="preserve">
4. Plano de documentação e manutenção foram providos e testados para suportar a aplicação em múltiplos locais, além disso, os itens 1 ou 2 caracterizam a aplicação.</t>
        </r>
        <r>
          <rPr>
            <sz val="9"/>
            <color rgb="FF000000"/>
            <rFont val="Arial"/>
            <family val="2"/>
          </rPr>
          <t xml:space="preserve">
5. Plano de documentação e manutenção foram providos e testados para suportar a aplicação em múltiplos locais, além disso, o item 3 caracteriza a aplicação.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22" authorId="0" shapeId="0" xr:uid="{00000000-0006-0000-0500-00001A000000}">
      <text>
        <r>
          <rPr>
            <b/>
            <sz val="9"/>
            <color rgb="FF000000"/>
            <rFont val="Arial"/>
            <family val="2"/>
          </rPr>
          <t xml:space="preserve"> Facilidade de mudanças: </t>
        </r>
        <r>
          <rPr>
            <sz val="9"/>
            <color rgb="FF000000"/>
            <rFont val="Arial"/>
            <family val="2"/>
          </rPr>
          <t>focaliza a preocupação com a influencia da manutenção no desenvolvimento do sistema. Esta influência deve ser quantificada baseando na observação de atributos, tais como: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disponibilidade de facilidades como consultas e relatórios flexíveis para atender necessidades simples (conte como 1 item);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disponibilidade de facilidades como consultas e relatórios flexíveis para atender necessidades de complexidade média (conte como 2 itens);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disponibilidade de facilidades como consultas e relatórios flexíveis para atender necessidades complexas (conte 3 itens);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se os dados de controle são armazenados em tabelas que são mantidas pelo usuário através de processos on-line, mas mudanças têm efeitos somente no dia seguinte;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se os dados de controle são armazenados em tabelas que são mantidas pelo usuário através de processos on-line, as mudanças têm efeito imediatamente (conte como 2 itens).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Nenhum dos itens descritos.</t>
        </r>
        <r>
          <rPr>
            <sz val="9"/>
            <color rgb="FF000000"/>
            <rFont val="Arial"/>
            <family val="2"/>
          </rPr>
          <t xml:space="preserve">
1. Um dos itens descritos.</t>
        </r>
        <r>
          <rPr>
            <sz val="9"/>
            <color rgb="FF000000"/>
            <rFont val="Arial"/>
            <family val="2"/>
          </rPr>
          <t xml:space="preserve">
2. Dois dos itens descritos.</t>
        </r>
        <r>
          <rPr>
            <sz val="9"/>
            <color rgb="FF000000"/>
            <rFont val="Arial"/>
            <family val="2"/>
          </rPr>
          <t xml:space="preserve">
3. Três dos itens descritos.</t>
        </r>
        <r>
          <rPr>
            <sz val="9"/>
            <color rgb="FF000000"/>
            <rFont val="Arial"/>
            <family val="2"/>
          </rPr>
          <t xml:space="preserve">
4. Quatro dos itens descritos.</t>
        </r>
        <r>
          <rPr>
            <sz val="9"/>
            <color rgb="FF000000"/>
            <rFont val="Arial"/>
            <family val="2"/>
          </rPr>
          <t xml:space="preserve">
5. Todos os cinco itens descritos.</t>
        </r>
        <r>
          <rPr>
            <sz val="9"/>
            <color rgb="FF000000"/>
            <rFont val="Arial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</author>
  </authors>
  <commentList>
    <comment ref="A3" authorId="0" shapeId="0" xr:uid="{00000000-0006-0000-0600-000001000000}">
      <text>
        <r>
          <rPr>
            <sz val="9"/>
            <color rgb="FF000000"/>
            <rFont val="Segoe UI"/>
            <family val="2"/>
          </rPr>
          <t>Considerando a estimativa e capacidade da equipe sugere-se o seguinte plajenamento.</t>
        </r>
      </text>
    </comment>
  </commentList>
</comments>
</file>

<file path=xl/sharedStrings.xml><?xml version="1.0" encoding="utf-8"?>
<sst xmlns="http://schemas.openxmlformats.org/spreadsheetml/2006/main" count="330" uniqueCount="241">
  <si>
    <t>Equipe</t>
  </si>
  <si>
    <t>Papel</t>
  </si>
  <si>
    <t>Nome</t>
  </si>
  <si>
    <t>E-mail</t>
  </si>
  <si>
    <t>Scrum Master</t>
  </si>
  <si>
    <t>Owner</t>
  </si>
  <si>
    <t>Desenvolvedor</t>
  </si>
  <si>
    <t>Backlog do Produto</t>
  </si>
  <si>
    <t>Priorização VRDC</t>
  </si>
  <si>
    <t>Este Backlog é uma sugestão de tarefas baseado nas tarefas do SpinOff , mas pode ser complementado com outras tarefas que forem necessárias para a execução do projeto.
Desse modo, basta inserir os casos de uso/histórias específicos do projeto.</t>
  </si>
  <si>
    <t>A priorização é importante para saber o que entregar primeiro ou desenvolver primeiro. O Owner ou o próprio cliente são importantes nessa decisão. Isso vai ajudar a planejar os Sprints.</t>
  </si>
  <si>
    <t>Id</t>
  </si>
  <si>
    <t>Fases</t>
  </si>
  <si>
    <t>Tarefas (Casos de Uso/Histórias de Usuário/Tarefas do Processo/Outras Tarefas)</t>
  </si>
  <si>
    <t>Estimativa</t>
  </si>
  <si>
    <t>Casos de Uso ou Histórias de Usuário</t>
  </si>
  <si>
    <t>Iniciação</t>
  </si>
  <si>
    <t>Horas</t>
  </si>
  <si>
    <t>Seq.</t>
  </si>
  <si>
    <t>Descrição</t>
  </si>
  <si>
    <t>Valor</t>
  </si>
  <si>
    <t>Risco</t>
  </si>
  <si>
    <t>Dependência</t>
  </si>
  <si>
    <t>Complexidade Técnica</t>
  </si>
  <si>
    <t>Prioridade</t>
  </si>
  <si>
    <t>Realizar o pré-projeto</t>
  </si>
  <si>
    <t>Criar ambiente do projeto</t>
  </si>
  <si>
    <t>Definir escopo</t>
  </si>
  <si>
    <t>Planejar o projeto</t>
  </si>
  <si>
    <t>Aplicar Checlist da fase</t>
  </si>
  <si>
    <t>Revisar planejamento</t>
  </si>
  <si>
    <t>Elaboração</t>
  </si>
  <si>
    <t>Planejar o Sprint</t>
  </si>
  <si>
    <t>Estudar tecnologias</t>
  </si>
  <si>
    <t>Preparar Ambiente de Desenvolvimento</t>
  </si>
  <si>
    <t>Especificar, Analisar e Projetar  UC XXX (escolhido para testar a arquitetura)</t>
  </si>
  <si>
    <t>Modelar,implementar e testar a arquitetura</t>
  </si>
  <si>
    <t>Criar Guia de Implementação</t>
  </si>
  <si>
    <t>Implementar e testar a arquitetura</t>
  </si>
  <si>
    <t>Aplicar Checklist da fase</t>
  </si>
  <si>
    <t>Revisar Planejamento</t>
  </si>
  <si>
    <t>Construção</t>
  </si>
  <si>
    <t>Modelar o UC XXX...</t>
  </si>
  <si>
    <t>Modelar, Implementart e Testar o UC XXX</t>
  </si>
  <si>
    <t>Modelar UC YYY</t>
  </si>
  <si>
    <t>Modelar, Implementart e Testar o UC YYY</t>
  </si>
  <si>
    <t>Transição</t>
  </si>
  <si>
    <t>Projetar Testes de Sistema</t>
  </si>
  <si>
    <t>Executar Testes de Sistema</t>
  </si>
  <si>
    <t>Corrigir Defeitos</t>
  </si>
  <si>
    <t>Planejar Implantação (criar Guia de Implantação)</t>
  </si>
  <si>
    <t>Elaborar Material de Suporte e Treinamento</t>
  </si>
  <si>
    <t>Preparar Ambiente de Produção</t>
  </si>
  <si>
    <t>Implantar o Produto no Ambiente de Produção</t>
  </si>
  <si>
    <t>Esta planilha deve ser utilizada como sugestão ou base para o planejamento inicial</t>
  </si>
  <si>
    <t>Planejamento Estimado</t>
  </si>
  <si>
    <t>Esforço total estimado (Planilha Estimativa)</t>
  </si>
  <si>
    <t>horas</t>
  </si>
  <si>
    <t>Ajuste base histórica (margem de erro da estimativa)</t>
  </si>
  <si>
    <t>% de erro de estimativa</t>
  </si>
  <si>
    <t xml:space="preserve"> </t>
  </si>
  <si>
    <t>Qde desenvolvedores</t>
  </si>
  <si>
    <t>Jornada de trabalho semanal por desenvolvedor</t>
  </si>
  <si>
    <t>Capacidade do Time por Sprint</t>
  </si>
  <si>
    <t>Número de SPRINTs (sprint = 2 semanas)</t>
  </si>
  <si>
    <t>sprints</t>
  </si>
  <si>
    <t>Esforço total</t>
  </si>
  <si>
    <t>Prazo em semanas</t>
  </si>
  <si>
    <t>semanas</t>
  </si>
  <si>
    <t>Prazo em meses</t>
  </si>
  <si>
    <t>meses</t>
  </si>
  <si>
    <t>Análise Financeira</t>
  </si>
  <si>
    <t>Valor hora média desenvolvedor</t>
  </si>
  <si>
    <t>Custo direto</t>
  </si>
  <si>
    <t>Percentual do custo indireto</t>
  </si>
  <si>
    <t>Custo indireto</t>
  </si>
  <si>
    <t>Custo</t>
  </si>
  <si>
    <t>Percentual de lucro desejado</t>
  </si>
  <si>
    <t>Valor lucro</t>
  </si>
  <si>
    <t>Preço</t>
  </si>
  <si>
    <t>Monitoramento e Controle do Projeto (Plano de Entregas)</t>
  </si>
  <si>
    <t>Carga Horária Total</t>
  </si>
  <si>
    <t>PREVISTO</t>
  </si>
  <si>
    <t>REALIZADO</t>
  </si>
  <si>
    <t>Sprint</t>
  </si>
  <si>
    <t>Produtos</t>
  </si>
  <si>
    <t>Data Início</t>
  </si>
  <si>
    <t>Data Fim</t>
  </si>
  <si>
    <t>Status</t>
  </si>
  <si>
    <t>Data Término</t>
  </si>
  <si>
    <t>Diferença (hs)</t>
  </si>
  <si>
    <t>Versão</t>
  </si>
  <si>
    <t>Visão, modelo de caso de uso e plano do projeto</t>
  </si>
  <si>
    <t>Entregue</t>
  </si>
  <si>
    <t>Release-9.9.9</t>
  </si>
  <si>
    <t>Planejado</t>
  </si>
  <si>
    <t>Lista de Riscos</t>
  </si>
  <si>
    <t>Categorias</t>
  </si>
  <si>
    <t>Gestão - Organização</t>
  </si>
  <si>
    <t>Gestão - Orçamento</t>
  </si>
  <si>
    <t>Gestão - Prazo</t>
  </si>
  <si>
    <t>Gestão - Recursos Humanos</t>
  </si>
  <si>
    <t>Gestão - Processo</t>
  </si>
  <si>
    <t>Gestão - Ambiente</t>
  </si>
  <si>
    <t>Técnico - Requisitos</t>
  </si>
  <si>
    <t>Técnico - Tecnologia</t>
  </si>
  <si>
    <t>Externo - Cliente</t>
  </si>
  <si>
    <t>Externo - Subcontratação</t>
  </si>
  <si>
    <t>Probabilidade/Perda Esperada</t>
  </si>
  <si>
    <t>Baixa</t>
  </si>
  <si>
    <t>Média</t>
  </si>
  <si>
    <t>Alta</t>
  </si>
  <si>
    <t>Impacto</t>
  </si>
  <si>
    <t>Baixo</t>
  </si>
  <si>
    <t>Médio</t>
  </si>
  <si>
    <t>Alto</t>
  </si>
  <si>
    <t>Situação</t>
  </si>
  <si>
    <t>Ativo</t>
  </si>
  <si>
    <t>Em Mitigação</t>
  </si>
  <si>
    <t>Ocorrido</t>
  </si>
  <si>
    <t>Inativo</t>
  </si>
  <si>
    <t>Estratégia</t>
  </si>
  <si>
    <t>Eliminação</t>
  </si>
  <si>
    <t>Transferência</t>
  </si>
  <si>
    <t>Mitigação</t>
  </si>
  <si>
    <t>Aceitação ativa</t>
  </si>
  <si>
    <t>Aceitação passiva</t>
  </si>
  <si>
    <t>Valores Perda Esperada</t>
  </si>
  <si>
    <t>Baixo &amp; Alto</t>
  </si>
  <si>
    <t>Baixo &amp; Medio</t>
  </si>
  <si>
    <t>Baixo &amp; Baixo</t>
  </si>
  <si>
    <t>Médio &amp; Médio</t>
  </si>
  <si>
    <t>Médio &amp; Alto</t>
  </si>
  <si>
    <t>Alto &amp; Alto</t>
  </si>
  <si>
    <t>Instruções de Preenchimento</t>
  </si>
  <si>
    <r>
      <t xml:space="preserve">As colunas em amarelo escuro são prenchidas durante a </t>
    </r>
    <r>
      <rPr>
        <b/>
        <sz val="8"/>
        <color rgb="FF000000"/>
        <rFont val="Arial"/>
        <family val="2"/>
      </rPr>
      <t>identificação</t>
    </r>
    <r>
      <rPr>
        <sz val="8"/>
        <color rgb="FF000000"/>
        <rFont val="Arial"/>
        <family val="2"/>
      </rPr>
      <t xml:space="preserve"> do risco e normalmente não são alteradas durante a execução do projeto.</t>
    </r>
  </si>
  <si>
    <t>As colunas em amarelo claro são preenchidas durante a avaliação qualitativa dos riscos e periodicamente revisadas durante as reuniões de revisão do processo.</t>
  </si>
  <si>
    <r>
      <t xml:space="preserve">As células em branco contém fórmulas e </t>
    </r>
    <r>
      <rPr>
        <b/>
        <sz val="8"/>
        <color rgb="FF000000"/>
        <rFont val="Arial"/>
        <family val="2"/>
      </rPr>
      <t>não devem ser editadas</t>
    </r>
  </si>
  <si>
    <t>Riscos do Projeto</t>
  </si>
  <si>
    <t>ID</t>
  </si>
  <si>
    <t>Identificação</t>
  </si>
  <si>
    <t>Descrição do Risco</t>
  </si>
  <si>
    <t>Data</t>
  </si>
  <si>
    <t>Probabilidade</t>
  </si>
  <si>
    <t>Perda Esperada</t>
  </si>
  <si>
    <t>Estratégia de Resposta</t>
  </si>
  <si>
    <t>Plano de Eliminação</t>
  </si>
  <si>
    <t>Plano de Mitigação</t>
  </si>
  <si>
    <t>Plano de Contingência</t>
  </si>
  <si>
    <t>Atrasar a entrega do sistema</t>
  </si>
  <si>
    <t>1. Executar horas-extras
2. Contratar mais pessoas
3. Renegociar prazo final</t>
  </si>
  <si>
    <t>APF (Método de estimativa de tamanho de sistema)</t>
  </si>
  <si>
    <r>
      <t xml:space="preserve">As colunas em amarelo escuro são prenchidas durante a </t>
    </r>
    <r>
      <rPr>
        <b/>
        <sz val="9"/>
        <color rgb="FF000000"/>
        <rFont val="Arial"/>
        <family val="2"/>
      </rPr>
      <t>contagem</t>
    </r>
    <r>
      <rPr>
        <sz val="9"/>
        <color rgb="FF000000"/>
        <rFont val="Arial"/>
        <family val="2"/>
      </rPr>
      <t xml:space="preserve"> e normalmente não são alteradas durante a execução do projeto.</t>
    </r>
  </si>
  <si>
    <t>As colunas em amarelo claro são preenchidas durante</t>
  </si>
  <si>
    <r>
      <t xml:space="preserve">As células em branco contém fórmulas e </t>
    </r>
    <r>
      <rPr>
        <b/>
        <sz val="9"/>
        <color rgb="FF000000"/>
        <rFont val="Arial"/>
        <family val="2"/>
      </rPr>
      <t>não devem ser editadas</t>
    </r>
  </si>
  <si>
    <t>Funções de Dados (Arquivo/Tabela)</t>
  </si>
  <si>
    <t>Funções de Transacionais (caso de uso/história)</t>
  </si>
  <si>
    <t>Funções de Dados</t>
  </si>
  <si>
    <t>Fator de Ajuste</t>
  </si>
  <si>
    <t>Arquivos/Tabelas</t>
  </si>
  <si>
    <t>Complexidade</t>
  </si>
  <si>
    <t>Caso de Uso/História</t>
  </si>
  <si>
    <t>Tipo de Função</t>
  </si>
  <si>
    <t>Simples</t>
  </si>
  <si>
    <t>Complexa</t>
  </si>
  <si>
    <t>Contribuição</t>
  </si>
  <si>
    <t>Características do sistema</t>
  </si>
  <si>
    <t>GI</t>
  </si>
  <si>
    <t>Cliente</t>
  </si>
  <si>
    <t>Manter Cliente</t>
  </si>
  <si>
    <t>ALI</t>
  </si>
  <si>
    <t>Comunicação de Dados</t>
  </si>
  <si>
    <t>Endereço</t>
  </si>
  <si>
    <t>AIE</t>
  </si>
  <si>
    <t>Processamento de Dados Distribuído</t>
  </si>
  <si>
    <t>Funções Transacionais</t>
  </si>
  <si>
    <t>Desempenho</t>
  </si>
  <si>
    <t>Utilização de Equipamento</t>
  </si>
  <si>
    <t>EE</t>
  </si>
  <si>
    <t>Volume de Transações</t>
  </si>
  <si>
    <t>x</t>
  </si>
  <si>
    <t>SE</t>
  </si>
  <si>
    <t>Entrada de Dados On-line</t>
  </si>
  <si>
    <t>CE</t>
  </si>
  <si>
    <t>Usabilidade</t>
  </si>
  <si>
    <t>PFNA - Pontos de Função Não Ajustados:</t>
  </si>
  <si>
    <t>Atualização On-line</t>
  </si>
  <si>
    <t>Processamento Complexo</t>
  </si>
  <si>
    <t>Reusabilidade</t>
  </si>
  <si>
    <t>Facilidade de Implantação</t>
  </si>
  <si>
    <t>Facilidade Operacional</t>
  </si>
  <si>
    <t>Múltiplos Locais e Organizações do Usuário</t>
  </si>
  <si>
    <t>Manutenibilidade</t>
  </si>
  <si>
    <t>NIT - Nível de Influência Total:</t>
  </si>
  <si>
    <t>VFA - Valor do Fator de Ajuste:</t>
  </si>
  <si>
    <t>PFA - Pontos de Função Ajustados:</t>
  </si>
  <si>
    <t>Produtividade da Tecnologia Escolhida (hs/pto):</t>
  </si>
  <si>
    <t>Esforço estimado (Horas):</t>
  </si>
  <si>
    <t>Estimativa de distribuição de esforço por Fase (horas)</t>
  </si>
  <si>
    <t>Esforço total estimado</t>
  </si>
  <si>
    <t>DISCIPLINAS</t>
  </si>
  <si>
    <t>% de erro</t>
  </si>
  <si>
    <t>Totais/Disciplina</t>
  </si>
  <si>
    <t>Esforço total ajustado</t>
  </si>
  <si>
    <t>Qde de pessoas (Desenvolvedores)</t>
  </si>
  <si>
    <t>Requisitos</t>
  </si>
  <si>
    <r>
      <t xml:space="preserve">Jornada de trabalho </t>
    </r>
    <r>
      <rPr>
        <b/>
        <sz val="11"/>
        <color rgb="FF000000"/>
        <rFont val="Calibri"/>
        <family val="2"/>
      </rPr>
      <t>(semanal</t>
    </r>
    <r>
      <rPr>
        <sz val="11"/>
        <color rgb="FF000000"/>
        <rFont val="Calibri"/>
        <family val="2"/>
      </rPr>
      <t xml:space="preserve"> por desenvolvedor)</t>
    </r>
  </si>
  <si>
    <t>horas/semana</t>
  </si>
  <si>
    <t>Análise e Design</t>
  </si>
  <si>
    <t>Número de semanas por sprint</t>
  </si>
  <si>
    <t>Implementação</t>
  </si>
  <si>
    <t>Capacidade estimada do time/sprint</t>
  </si>
  <si>
    <t>Teste</t>
  </si>
  <si>
    <t>Qde de semanas estimada</t>
  </si>
  <si>
    <t>Implantação</t>
  </si>
  <si>
    <t>Qde de meses estimada</t>
  </si>
  <si>
    <t>Desenvolvimento</t>
  </si>
  <si>
    <t>Qde de Sprints sugerido</t>
  </si>
  <si>
    <t>Sprints</t>
  </si>
  <si>
    <t>Gerenciamento de Configuração</t>
  </si>
  <si>
    <t>Gerenciamento de Projeto</t>
  </si>
  <si>
    <t>Gerenciamento do Projeto</t>
  </si>
  <si>
    <t>Totais/Fase</t>
  </si>
  <si>
    <t>Custo total</t>
  </si>
  <si>
    <t>Preço final</t>
  </si>
  <si>
    <t>João pedro Bricchi Camargo</t>
  </si>
  <si>
    <t>Ramon Caruso</t>
  </si>
  <si>
    <t>Renan Coutinho</t>
  </si>
  <si>
    <t>Thales Nogueira Nanuci</t>
  </si>
  <si>
    <t>&lt;LFS&gt; - &lt;Locadora de Filmes e Series&gt;</t>
  </si>
  <si>
    <t>UC001 – Cadastrar Cliente</t>
  </si>
  <si>
    <t>UC002 – Cadastrar Filme</t>
  </si>
  <si>
    <t>UC003 – Consultar Catálogo</t>
  </si>
  <si>
    <t>UC004 – Realizar Locação</t>
  </si>
  <si>
    <t>UC005 – Devolver Filme</t>
  </si>
  <si>
    <t>UC007 – Gerenciar Usuários</t>
  </si>
  <si>
    <t>UC006 – Gerar Relatórios</t>
  </si>
  <si>
    <t>thales72004@gmail.com</t>
  </si>
  <si>
    <t>UC criação de login de usuario</t>
  </si>
  <si>
    <t xml:space="preserve">UC entrada e saida de filmes </t>
  </si>
  <si>
    <t xml:space="preserve">UC controle de biclioteca de filmes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</si>
</sst>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[$-416]General"/>
    <numFmt numFmtId="165" formatCode="[$-416]0"/>
    <numFmt numFmtId="166" formatCode="d/m/yy"/>
    <numFmt numFmtId="167" formatCode="[$-416]0%"/>
    <numFmt numFmtId="168" formatCode="&quot; R$ &quot;#,##0.00&quot; &quot;;&quot;-R$ &quot;#,##0.00&quot; &quot;;&quot; R$ -&quot;#&quot; &quot;;@&quot; &quot;"/>
    <numFmt numFmtId="169" formatCode="[$-416]d/m/yyyy"/>
    <numFmt numFmtId="170" formatCode="#,##0.0&quot; &quot;;&quot;-&quot;#,##0.0&quot; &quot;;&quot; -&quot;#&quot; &quot;;@&quot; &quot;"/>
    <numFmt numFmtId="171" formatCode="#,##0&quot; &quot;;&quot;-&quot;#,##0&quot; &quot;;&quot; -&quot;#&quot; &quot;;@&quot; &quot;"/>
    <numFmt numFmtId="172" formatCode="#,##0.00&quot; &quot;;&quot;-&quot;#,##0.00&quot; &quot;;&quot; -&quot;#&quot; &quot;;@&quot; &quot;"/>
    <numFmt numFmtId="173" formatCode="[$R$-416]&quot; &quot;#,##0.00;[Red]&quot;-&quot;[$R$-416]&quot; &quot;#,##0.00"/>
  </numFmts>
  <fonts count="41" x14ac:knownFonts="1">
    <font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FFFFFF"/>
      <name val="Arial"/>
      <family val="2"/>
    </font>
    <font>
      <b/>
      <sz val="11"/>
      <color rgb="FF000000"/>
      <name val="Arial"/>
      <family val="2"/>
    </font>
    <font>
      <sz val="11"/>
      <color rgb="FF666699"/>
      <name val="Arial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4"/>
      <color rgb="FFFFFFFF"/>
      <name val="Segoe UI"/>
      <family val="2"/>
    </font>
    <font>
      <b/>
      <sz val="16"/>
      <color rgb="FF000000"/>
      <name val="Segoe UI"/>
      <family val="2"/>
    </font>
    <font>
      <b/>
      <sz val="9"/>
      <color rgb="FF000000"/>
      <name val="Segoe UI"/>
      <family val="2"/>
    </font>
    <font>
      <b/>
      <sz val="10"/>
      <color rgb="FFFFFFFF"/>
      <name val="Segoe UI"/>
      <family val="2"/>
    </font>
    <font>
      <sz val="10"/>
      <color rgb="FF000000"/>
      <name val="Arial"/>
      <family val="2"/>
    </font>
    <font>
      <b/>
      <sz val="9"/>
      <color rgb="FFFFFFFF"/>
      <name val="Segoe UI"/>
      <family val="2"/>
    </font>
    <font>
      <sz val="9"/>
      <color rgb="FF000000"/>
      <name val="Calibri"/>
      <family val="2"/>
    </font>
    <font>
      <i/>
      <sz val="9"/>
      <color rgb="FF376092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Arial"/>
      <family val="2"/>
    </font>
    <font>
      <b/>
      <i/>
      <sz val="9"/>
      <color rgb="FF0000FF"/>
      <name val="Arial"/>
      <family val="2"/>
    </font>
    <font>
      <i/>
      <sz val="9"/>
      <color rgb="FF0000FF"/>
      <name val="Arial"/>
      <family val="2"/>
    </font>
    <font>
      <b/>
      <sz val="12"/>
      <color rgb="FF000000"/>
      <name val="Calibri"/>
      <family val="2"/>
    </font>
    <font>
      <b/>
      <sz val="12"/>
      <color rgb="FFFFFFFF"/>
      <name val="Calibri"/>
      <family val="2"/>
    </font>
    <font>
      <sz val="9"/>
      <color rgb="FF000000"/>
      <name val="Segoe UI"/>
      <family val="2"/>
    </font>
    <font>
      <sz val="10"/>
      <color rgb="FF000000"/>
      <name val="Calibri"/>
      <family val="2"/>
    </font>
    <font>
      <b/>
      <sz val="15"/>
      <color rgb="FF000000"/>
      <name val="Calibri"/>
      <family val="2"/>
    </font>
    <font>
      <b/>
      <sz val="14"/>
      <color rgb="FF000000"/>
      <name val="Calibri"/>
      <family val="2"/>
    </font>
    <font>
      <b/>
      <sz val="18"/>
      <color rgb="FFFFFFFF"/>
      <name val="Calibri"/>
      <family val="2"/>
    </font>
    <font>
      <b/>
      <sz val="10"/>
      <color rgb="FFFFFFFF"/>
      <name val="Calibri"/>
      <family val="2"/>
    </font>
    <font>
      <i/>
      <sz val="10"/>
      <color rgb="FF0000FF"/>
      <name val="Calibri"/>
      <family val="2"/>
    </font>
    <font>
      <b/>
      <i/>
      <sz val="10"/>
      <color rgb="FF0000FF"/>
      <name val="Calibri"/>
      <family val="2"/>
    </font>
    <font>
      <b/>
      <sz val="10"/>
      <color rgb="FF000000"/>
      <name val="Calibri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sz val="11"/>
      <color rgb="FFFFFFFF"/>
      <name val="Calibri"/>
      <family val="2"/>
    </font>
    <font>
      <b/>
      <sz val="16"/>
      <color rgb="FFFFFFFF"/>
      <name val="Calibri"/>
      <family val="2"/>
    </font>
    <font>
      <b/>
      <sz val="9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FFFFFF"/>
      <name val="Arial"/>
      <family val="2"/>
    </font>
    <font>
      <b/>
      <sz val="14"/>
      <color rgb="FFFFFFFF"/>
      <name val="Calibri"/>
      <family val="2"/>
    </font>
    <font>
      <sz val="14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FFFF00"/>
        <bgColor rgb="FFFFFF00"/>
      </patternFill>
    </fill>
    <fill>
      <patternFill patternType="solid">
        <fgColor rgb="FFFF8080"/>
        <bgColor rgb="FFFF8080"/>
      </patternFill>
    </fill>
    <fill>
      <patternFill patternType="solid">
        <fgColor rgb="FFC00000"/>
        <bgColor rgb="FFC00000"/>
      </patternFill>
    </fill>
    <fill>
      <patternFill patternType="solid">
        <fgColor rgb="FF93CDDD"/>
        <bgColor rgb="FF93CDDD"/>
      </patternFill>
    </fill>
    <fill>
      <patternFill patternType="solid">
        <fgColor rgb="FFFFC000"/>
        <bgColor rgb="FFFFC000"/>
      </patternFill>
    </fill>
    <fill>
      <patternFill patternType="solid">
        <fgColor rgb="FFB9CDE5"/>
        <bgColor rgb="FFB9CDE5"/>
      </patternFill>
    </fill>
    <fill>
      <patternFill patternType="solid">
        <fgColor rgb="FFFFFF99"/>
        <bgColor rgb="FFFFFF99"/>
      </patternFill>
    </fill>
    <fill>
      <patternFill patternType="solid">
        <fgColor rgb="FFFF0000"/>
        <bgColor rgb="FFFF0000"/>
      </patternFill>
    </fill>
    <fill>
      <patternFill patternType="solid">
        <fgColor rgb="FFDBEEF4"/>
        <bgColor rgb="FFDBEEF4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FFFFCC"/>
        <bgColor rgb="FFFFFFCC"/>
      </patternFill>
    </fill>
    <fill>
      <patternFill patternType="solid">
        <fgColor rgb="FFDFDFDF"/>
        <bgColor rgb="FFDFDFDF"/>
      </patternFill>
    </fill>
    <fill>
      <patternFill patternType="solid">
        <fgColor rgb="FFB3A2C7"/>
        <bgColor rgb="FFB3A2C7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2" borderId="0" applyNumberFormat="0" applyFont="0" applyBorder="0" applyAlignment="0" applyProtection="0"/>
    <xf numFmtId="0" fontId="1" fillId="3" borderId="0" applyNumberFormat="0" applyFont="0" applyBorder="0" applyAlignment="0" applyProtection="0"/>
    <xf numFmtId="0" fontId="1" fillId="4" borderId="0" applyNumberFormat="0" applyFont="0" applyBorder="0" applyAlignment="0" applyProtection="0"/>
    <xf numFmtId="0" fontId="3" fillId="0" borderId="0" applyNumberFormat="0" applyBorder="0" applyProtection="0"/>
    <xf numFmtId="172" fontId="5" fillId="0" borderId="0" applyBorder="0" applyProtection="0"/>
    <xf numFmtId="168" fontId="5" fillId="0" borderId="0" applyBorder="0" applyProtection="0"/>
    <xf numFmtId="164" fontId="5" fillId="0" borderId="0" applyBorder="0" applyProtection="0"/>
    <xf numFmtId="167" fontId="5" fillId="0" borderId="0" applyBorder="0" applyProtection="0"/>
    <xf numFmtId="0" fontId="6" fillId="0" borderId="0" applyNumberFormat="0" applyBorder="0" applyProtection="0">
      <alignment horizontal="center"/>
    </xf>
    <xf numFmtId="0" fontId="6" fillId="0" borderId="0" applyNumberFormat="0" applyBorder="0" applyProtection="0">
      <alignment horizontal="center" textRotation="90"/>
    </xf>
    <xf numFmtId="0" fontId="7" fillId="0" borderId="0" applyNumberFormat="0" applyBorder="0" applyProtection="0"/>
    <xf numFmtId="173" fontId="7" fillId="0" borderId="0" applyBorder="0" applyProtection="0"/>
  </cellStyleXfs>
  <cellXfs count="166">
    <xf numFmtId="0" fontId="0" fillId="0" borderId="0" xfId="0"/>
    <xf numFmtId="164" fontId="5" fillId="0" borderId="0" xfId="10" applyProtection="1"/>
    <xf numFmtId="164" fontId="11" fillId="5" borderId="1" xfId="10" applyFont="1" applyFill="1" applyBorder="1" applyAlignment="1" applyProtection="1">
      <alignment horizontal="center" vertical="center" wrapText="1"/>
    </xf>
    <xf numFmtId="164" fontId="12" fillId="3" borderId="1" xfId="10" applyFont="1" applyFill="1" applyBorder="1" applyProtection="1">
      <protection locked="0"/>
    </xf>
    <xf numFmtId="164" fontId="14" fillId="0" borderId="0" xfId="10" applyFont="1" applyProtection="1"/>
    <xf numFmtId="164" fontId="16" fillId="6" borderId="1" xfId="10" applyFont="1" applyFill="1" applyBorder="1" applyAlignment="1" applyProtection="1">
      <alignment horizontal="center" vertical="center" wrapText="1"/>
    </xf>
    <xf numFmtId="164" fontId="16" fillId="6" borderId="1" xfId="10" applyFont="1" applyFill="1" applyBorder="1" applyAlignment="1" applyProtection="1">
      <alignment wrapText="1"/>
    </xf>
    <xf numFmtId="164" fontId="16" fillId="7" borderId="1" xfId="10" applyFont="1" applyFill="1" applyBorder="1" applyAlignment="1" applyProtection="1">
      <alignment horizontal="center" vertical="center" wrapText="1"/>
      <protection locked="0"/>
    </xf>
    <xf numFmtId="164" fontId="16" fillId="7" borderId="1" xfId="10" applyFont="1" applyFill="1" applyBorder="1" applyAlignment="1" applyProtection="1">
      <alignment horizontal="center" vertical="center"/>
      <protection locked="0"/>
    </xf>
    <xf numFmtId="164" fontId="16" fillId="7" borderId="5" xfId="10" applyFont="1" applyFill="1" applyBorder="1" applyAlignment="1" applyProtection="1">
      <alignment horizontal="center" vertical="center" wrapText="1"/>
      <protection locked="0"/>
    </xf>
    <xf numFmtId="164" fontId="16" fillId="7" borderId="6" xfId="10" applyFont="1" applyFill="1" applyBorder="1" applyAlignment="1" applyProtection="1">
      <alignment horizontal="center" vertical="center" wrapText="1"/>
      <protection locked="0"/>
    </xf>
    <xf numFmtId="164" fontId="16" fillId="7" borderId="6" xfId="10" applyFont="1" applyFill="1" applyBorder="1" applyAlignment="1" applyProtection="1">
      <alignment vertical="center" wrapText="1"/>
      <protection locked="0"/>
    </xf>
    <xf numFmtId="164" fontId="17" fillId="3" borderId="1" xfId="10" applyFont="1" applyFill="1" applyBorder="1" applyProtection="1">
      <protection locked="0"/>
    </xf>
    <xf numFmtId="164" fontId="18" fillId="3" borderId="1" xfId="10" applyFont="1" applyFill="1" applyBorder="1" applyAlignment="1" applyProtection="1">
      <alignment horizontal="center" vertical="center"/>
      <protection locked="0"/>
    </xf>
    <xf numFmtId="164" fontId="16" fillId="3" borderId="6" xfId="10" applyFont="1" applyFill="1" applyBorder="1" applyAlignment="1" applyProtection="1">
      <alignment horizontal="center" vertical="center" wrapText="1"/>
      <protection locked="0"/>
    </xf>
    <xf numFmtId="164" fontId="17" fillId="3" borderId="1" xfId="10" applyFont="1" applyFill="1" applyBorder="1" applyAlignment="1" applyProtection="1">
      <alignment horizontal="center" vertical="center"/>
      <protection locked="0"/>
    </xf>
    <xf numFmtId="164" fontId="18" fillId="8" borderId="1" xfId="10" applyFont="1" applyFill="1" applyBorder="1" applyAlignment="1" applyProtection="1">
      <alignment horizontal="center" vertical="center"/>
      <protection locked="0"/>
    </xf>
    <xf numFmtId="164" fontId="16" fillId="3" borderId="1" xfId="10" applyFont="1" applyFill="1" applyBorder="1" applyAlignment="1" applyProtection="1">
      <alignment horizontal="center" vertical="center" wrapText="1"/>
      <protection locked="0"/>
    </xf>
    <xf numFmtId="164" fontId="17" fillId="3" borderId="1" xfId="10" applyFont="1" applyFill="1" applyBorder="1" applyAlignment="1" applyProtection="1">
      <alignment horizontal="left"/>
      <protection locked="0"/>
    </xf>
    <xf numFmtId="164" fontId="19" fillId="9" borderId="1" xfId="10" applyFont="1" applyFill="1" applyBorder="1" applyAlignment="1" applyProtection="1">
      <alignment horizontal="left"/>
      <protection locked="0"/>
    </xf>
    <xf numFmtId="164" fontId="20" fillId="9" borderId="1" xfId="10" applyFont="1" applyFill="1" applyBorder="1" applyAlignment="1" applyProtection="1">
      <alignment horizontal="left"/>
      <protection locked="0"/>
    </xf>
    <xf numFmtId="164" fontId="5" fillId="0" borderId="0" xfId="10" applyAlignment="1" applyProtection="1">
      <alignment horizontal="center" vertical="center"/>
    </xf>
    <xf numFmtId="164" fontId="16" fillId="7" borderId="1" xfId="10" applyFont="1" applyFill="1" applyBorder="1" applyAlignment="1" applyProtection="1">
      <alignment vertical="center" wrapText="1"/>
      <protection locked="0"/>
    </xf>
    <xf numFmtId="164" fontId="14" fillId="0" borderId="0" xfId="10" applyFont="1" applyAlignment="1" applyProtection="1">
      <alignment horizontal="center" vertical="center"/>
    </xf>
    <xf numFmtId="164" fontId="21" fillId="0" borderId="0" xfId="10" applyFont="1" applyAlignment="1" applyProtection="1">
      <alignment horizontal="center" vertical="center"/>
    </xf>
    <xf numFmtId="164" fontId="5" fillId="0" borderId="0" xfId="10" applyAlignment="1" applyProtection="1">
      <alignment horizontal="center"/>
    </xf>
    <xf numFmtId="164" fontId="21" fillId="6" borderId="1" xfId="10" applyFont="1" applyFill="1" applyBorder="1" applyProtection="1"/>
    <xf numFmtId="164" fontId="21" fillId="6" borderId="1" xfId="10" applyFont="1" applyFill="1" applyBorder="1" applyAlignment="1" applyProtection="1">
      <alignment horizontal="center"/>
    </xf>
    <xf numFmtId="164" fontId="5" fillId="6" borderId="1" xfId="10" applyFill="1" applyBorder="1" applyAlignment="1" applyProtection="1">
      <alignment horizontal="left"/>
    </xf>
    <xf numFmtId="167" fontId="24" fillId="3" borderId="1" xfId="10" applyNumberFormat="1" applyFont="1" applyFill="1" applyBorder="1" applyAlignment="1" applyProtection="1">
      <alignment horizontal="center"/>
      <protection locked="0"/>
    </xf>
    <xf numFmtId="164" fontId="5" fillId="6" borderId="1" xfId="10" applyFill="1" applyBorder="1" applyProtection="1"/>
    <xf numFmtId="164" fontId="5" fillId="3" borderId="1" xfId="10" applyFill="1" applyBorder="1" applyAlignment="1" applyProtection="1">
      <alignment horizontal="center"/>
      <protection locked="0"/>
    </xf>
    <xf numFmtId="165" fontId="5" fillId="6" borderId="1" xfId="10" applyNumberFormat="1" applyFill="1" applyBorder="1" applyAlignment="1" applyProtection="1">
      <alignment horizontal="center"/>
    </xf>
    <xf numFmtId="164" fontId="25" fillId="6" borderId="1" xfId="10" applyFont="1" applyFill="1" applyBorder="1" applyProtection="1"/>
    <xf numFmtId="165" fontId="25" fillId="6" borderId="1" xfId="10" applyNumberFormat="1" applyFont="1" applyFill="1" applyBorder="1" applyAlignment="1" applyProtection="1">
      <alignment horizontal="center"/>
    </xf>
    <xf numFmtId="164" fontId="25" fillId="6" borderId="1" xfId="10" applyFont="1" applyFill="1" applyBorder="1" applyAlignment="1" applyProtection="1">
      <alignment horizontal="left"/>
    </xf>
    <xf numFmtId="165" fontId="21" fillId="6" borderId="1" xfId="10" applyNumberFormat="1" applyFont="1" applyFill="1" applyBorder="1" applyAlignment="1" applyProtection="1">
      <alignment horizontal="center"/>
    </xf>
    <xf numFmtId="168" fontId="24" fillId="3" borderId="1" xfId="9" applyFont="1" applyFill="1" applyBorder="1" applyAlignment="1" applyProtection="1">
      <alignment horizontal="center"/>
      <protection locked="0"/>
    </xf>
    <xf numFmtId="164" fontId="24" fillId="6" borderId="1" xfId="10" applyFont="1" applyFill="1" applyBorder="1" applyAlignment="1" applyProtection="1">
      <alignment horizontal="left"/>
    </xf>
    <xf numFmtId="168" fontId="24" fillId="6" borderId="1" xfId="9" applyFont="1" applyFill="1" applyBorder="1" applyAlignment="1" applyProtection="1">
      <alignment horizontal="center"/>
    </xf>
    <xf numFmtId="168" fontId="24" fillId="6" borderId="1" xfId="10" applyNumberFormat="1" applyFont="1" applyFill="1" applyBorder="1" applyAlignment="1" applyProtection="1">
      <alignment horizontal="center"/>
    </xf>
    <xf numFmtId="164" fontId="26" fillId="6" borderId="1" xfId="10" applyFont="1" applyFill="1" applyBorder="1" applyProtection="1"/>
    <xf numFmtId="168" fontId="26" fillId="6" borderId="1" xfId="10" applyNumberFormat="1" applyFont="1" applyFill="1" applyBorder="1" applyProtection="1"/>
    <xf numFmtId="168" fontId="24" fillId="6" borderId="1" xfId="10" applyNumberFormat="1" applyFont="1" applyFill="1" applyBorder="1" applyProtection="1"/>
    <xf numFmtId="164" fontId="22" fillId="5" borderId="1" xfId="10" applyFont="1" applyFill="1" applyBorder="1" applyAlignment="1" applyProtection="1">
      <alignment horizontal="left"/>
    </xf>
    <xf numFmtId="165" fontId="22" fillId="5" borderId="1" xfId="10" applyNumberFormat="1" applyFont="1" applyFill="1" applyBorder="1" applyAlignment="1" applyProtection="1">
      <alignment horizontal="center"/>
    </xf>
    <xf numFmtId="164" fontId="28" fillId="10" borderId="3" xfId="10" applyFont="1" applyFill="1" applyBorder="1" applyAlignment="1" applyProtection="1">
      <alignment horizontal="left"/>
    </xf>
    <xf numFmtId="165" fontId="28" fillId="10" borderId="7" xfId="10" applyNumberFormat="1" applyFont="1" applyFill="1" applyBorder="1" applyAlignment="1" applyProtection="1">
      <alignment horizontal="center"/>
    </xf>
    <xf numFmtId="164" fontId="28" fillId="10" borderId="7" xfId="10" applyFont="1" applyFill="1" applyBorder="1" applyAlignment="1" applyProtection="1">
      <alignment horizontal="left"/>
    </xf>
    <xf numFmtId="164" fontId="28" fillId="10" borderId="1" xfId="10" applyFont="1" applyFill="1" applyBorder="1" applyAlignment="1" applyProtection="1">
      <alignment horizontal="center"/>
    </xf>
    <xf numFmtId="164" fontId="28" fillId="10" borderId="7" xfId="10" applyFont="1" applyFill="1" applyBorder="1" applyAlignment="1" applyProtection="1">
      <alignment horizontal="center" vertical="center"/>
    </xf>
    <xf numFmtId="164" fontId="28" fillId="10" borderId="7" xfId="10" applyFont="1" applyFill="1" applyBorder="1" applyAlignment="1" applyProtection="1">
      <alignment horizontal="center"/>
    </xf>
    <xf numFmtId="164" fontId="28" fillId="10" borderId="1" xfId="10" applyFont="1" applyFill="1" applyBorder="1" applyAlignment="1" applyProtection="1">
      <alignment horizontal="center" vertical="center"/>
    </xf>
    <xf numFmtId="164" fontId="24" fillId="6" borderId="1" xfId="10" applyFont="1" applyFill="1" applyBorder="1" applyAlignment="1" applyProtection="1">
      <alignment horizontal="center"/>
      <protection locked="0"/>
    </xf>
    <xf numFmtId="164" fontId="29" fillId="3" borderId="1" xfId="10" applyFont="1" applyFill="1" applyBorder="1" applyAlignment="1" applyProtection="1">
      <alignment horizontal="left" wrapText="1"/>
      <protection locked="0"/>
    </xf>
    <xf numFmtId="169" fontId="29" fillId="9" borderId="1" xfId="10" applyNumberFormat="1" applyFont="1" applyFill="1" applyBorder="1" applyAlignment="1" applyProtection="1">
      <alignment horizontal="center"/>
      <protection locked="0"/>
    </xf>
    <xf numFmtId="170" fontId="29" fillId="9" borderId="1" xfId="8" applyNumberFormat="1" applyFont="1" applyFill="1" applyBorder="1" applyAlignment="1" applyProtection="1">
      <alignment horizontal="center" vertical="center"/>
      <protection locked="0"/>
    </xf>
    <xf numFmtId="164" fontId="30" fillId="3" borderId="1" xfId="10" applyFont="1" applyFill="1" applyBorder="1" applyProtection="1">
      <protection locked="0"/>
    </xf>
    <xf numFmtId="170" fontId="29" fillId="11" borderId="1" xfId="8" applyNumberFormat="1" applyFont="1" applyFill="1" applyBorder="1" applyAlignment="1" applyProtection="1">
      <alignment horizontal="center" vertical="center"/>
      <protection locked="0"/>
    </xf>
    <xf numFmtId="164" fontId="29" fillId="3" borderId="1" xfId="10" applyFont="1" applyFill="1" applyBorder="1" applyAlignment="1" applyProtection="1">
      <alignment horizontal="center"/>
      <protection locked="0"/>
    </xf>
    <xf numFmtId="171" fontId="29" fillId="9" borderId="1" xfId="8" applyNumberFormat="1" applyFont="1" applyFill="1" applyBorder="1" applyAlignment="1" applyProtection="1">
      <alignment horizontal="center" vertical="center"/>
      <protection locked="0"/>
    </xf>
    <xf numFmtId="171" fontId="29" fillId="11" borderId="1" xfId="8" applyNumberFormat="1" applyFont="1" applyFill="1" applyBorder="1" applyAlignment="1" applyProtection="1">
      <alignment horizontal="center" vertical="center"/>
      <protection locked="0"/>
    </xf>
    <xf numFmtId="164" fontId="24" fillId="3" borderId="1" xfId="10" applyFont="1" applyFill="1" applyBorder="1" applyAlignment="1" applyProtection="1">
      <alignment horizontal="left" wrapText="1"/>
      <protection locked="0"/>
    </xf>
    <xf numFmtId="169" fontId="24" fillId="9" borderId="1" xfId="10" applyNumberFormat="1" applyFont="1" applyFill="1" applyBorder="1" applyAlignment="1" applyProtection="1">
      <alignment horizontal="center"/>
      <protection locked="0"/>
    </xf>
    <xf numFmtId="171" fontId="24" fillId="9" borderId="1" xfId="8" applyNumberFormat="1" applyFont="1" applyFill="1" applyBorder="1" applyAlignment="1" applyProtection="1">
      <alignment horizontal="center" vertical="center"/>
      <protection locked="0"/>
    </xf>
    <xf numFmtId="164" fontId="31" fillId="3" borderId="1" xfId="10" applyFont="1" applyFill="1" applyBorder="1" applyProtection="1">
      <protection locked="0"/>
    </xf>
    <xf numFmtId="171" fontId="24" fillId="11" borderId="1" xfId="8" applyNumberFormat="1" applyFont="1" applyFill="1" applyBorder="1" applyAlignment="1" applyProtection="1">
      <alignment horizontal="center" vertical="center"/>
      <protection locked="0"/>
    </xf>
    <xf numFmtId="164" fontId="24" fillId="3" borderId="1" xfId="10" applyFont="1" applyFill="1" applyBorder="1" applyAlignment="1" applyProtection="1">
      <alignment horizontal="center"/>
      <protection locked="0"/>
    </xf>
    <xf numFmtId="164" fontId="24" fillId="0" borderId="8" xfId="10" applyFont="1" applyBorder="1" applyAlignment="1" applyProtection="1">
      <alignment horizontal="left"/>
    </xf>
    <xf numFmtId="164" fontId="24" fillId="0" borderId="8" xfId="10" applyFont="1" applyBorder="1" applyProtection="1"/>
    <xf numFmtId="164" fontId="18" fillId="0" borderId="8" xfId="10" applyFont="1" applyBorder="1" applyAlignment="1" applyProtection="1">
      <alignment horizontal="left"/>
    </xf>
    <xf numFmtId="170" fontId="24" fillId="0" borderId="8" xfId="10" applyNumberFormat="1" applyFont="1" applyBorder="1" applyProtection="1"/>
    <xf numFmtId="164" fontId="24" fillId="0" borderId="0" xfId="10" applyFont="1" applyProtection="1"/>
    <xf numFmtId="170" fontId="24" fillId="0" borderId="8" xfId="10" applyNumberFormat="1" applyFont="1" applyBorder="1" applyAlignment="1" applyProtection="1">
      <alignment horizontal="center" vertical="center"/>
    </xf>
    <xf numFmtId="164" fontId="14" fillId="0" borderId="0" xfId="10" applyFont="1" applyAlignment="1" applyProtection="1">
      <alignment horizontal="center"/>
    </xf>
    <xf numFmtId="164" fontId="5" fillId="12" borderId="0" xfId="10" applyFill="1" applyAlignment="1" applyProtection="1">
      <alignment wrapText="1"/>
    </xf>
    <xf numFmtId="164" fontId="32" fillId="12" borderId="0" xfId="10" applyFont="1" applyFill="1" applyAlignment="1" applyProtection="1">
      <alignment wrapText="1"/>
    </xf>
    <xf numFmtId="164" fontId="33" fillId="13" borderId="1" xfId="10" applyFont="1" applyFill="1" applyBorder="1" applyAlignment="1" applyProtection="1">
      <alignment wrapText="1"/>
    </xf>
    <xf numFmtId="164" fontId="32" fillId="12" borderId="1" xfId="10" applyFont="1" applyFill="1" applyBorder="1" applyAlignment="1" applyProtection="1">
      <alignment wrapText="1"/>
    </xf>
    <xf numFmtId="164" fontId="32" fillId="12" borderId="0" xfId="10" applyFont="1" applyFill="1" applyAlignment="1" applyProtection="1">
      <alignment horizontal="left" wrapText="1"/>
    </xf>
    <xf numFmtId="164" fontId="32" fillId="12" borderId="1" xfId="10" applyFont="1" applyFill="1" applyBorder="1" applyAlignment="1" applyProtection="1">
      <alignment horizontal="left" wrapText="1"/>
    </xf>
    <xf numFmtId="164" fontId="32" fillId="12" borderId="6" xfId="10" applyFont="1" applyFill="1" applyBorder="1" applyAlignment="1" applyProtection="1">
      <alignment wrapText="1"/>
    </xf>
    <xf numFmtId="164" fontId="33" fillId="13" borderId="6" xfId="10" applyFont="1" applyFill="1" applyBorder="1" applyAlignment="1" applyProtection="1">
      <alignment vertical="center" wrapText="1"/>
    </xf>
    <xf numFmtId="164" fontId="33" fillId="13" borderId="9" xfId="10" applyFont="1" applyFill="1" applyBorder="1" applyAlignment="1" applyProtection="1">
      <alignment horizontal="center" vertical="center" wrapText="1"/>
    </xf>
    <xf numFmtId="164" fontId="33" fillId="12" borderId="0" xfId="10" applyFont="1" applyFill="1" applyAlignment="1" applyProtection="1">
      <alignment horizontal="center" vertical="center" wrapText="1"/>
    </xf>
    <xf numFmtId="164" fontId="33" fillId="15" borderId="1" xfId="10" applyFont="1" applyFill="1" applyBorder="1" applyAlignment="1" applyProtection="1">
      <alignment horizontal="center" vertical="center" wrapText="1"/>
    </xf>
    <xf numFmtId="164" fontId="32" fillId="12" borderId="0" xfId="10" applyFont="1" applyFill="1" applyAlignment="1" applyProtection="1">
      <alignment vertical="top" wrapText="1"/>
    </xf>
    <xf numFmtId="165" fontId="32" fillId="3" borderId="1" xfId="10" applyNumberFormat="1" applyFont="1" applyFill="1" applyBorder="1" applyAlignment="1" applyProtection="1">
      <alignment horizontal="center" vertical="center" wrapText="1"/>
    </xf>
    <xf numFmtId="165" fontId="32" fillId="3" borderId="1" xfId="10" applyNumberFormat="1" applyFont="1" applyFill="1" applyBorder="1" applyAlignment="1" applyProtection="1">
      <alignment horizontal="left" vertical="center" wrapText="1"/>
    </xf>
    <xf numFmtId="166" fontId="32" fillId="14" borderId="1" xfId="10" applyNumberFormat="1" applyFont="1" applyFill="1" applyBorder="1" applyAlignment="1" applyProtection="1">
      <alignment horizontal="center" vertical="center" wrapText="1"/>
    </xf>
    <xf numFmtId="164" fontId="32" fillId="14" borderId="1" xfId="10" applyFont="1" applyFill="1" applyBorder="1" applyAlignment="1" applyProtection="1">
      <alignment horizontal="center" vertical="center" wrapText="1"/>
    </xf>
    <xf numFmtId="164" fontId="33" fillId="12" borderId="1" xfId="10" applyFont="1" applyFill="1" applyBorder="1" applyAlignment="1" applyProtection="1">
      <alignment horizontal="center" vertical="center" wrapText="1"/>
    </xf>
    <xf numFmtId="164" fontId="32" fillId="14" borderId="1" xfId="10" applyFont="1" applyFill="1" applyBorder="1" applyAlignment="1" applyProtection="1">
      <alignment vertical="top" wrapText="1"/>
    </xf>
    <xf numFmtId="164" fontId="32" fillId="14" borderId="4" xfId="10" applyFont="1" applyFill="1" applyBorder="1" applyAlignment="1" applyProtection="1">
      <alignment vertical="top" wrapText="1"/>
    </xf>
    <xf numFmtId="164" fontId="32" fillId="14" borderId="10" xfId="10" applyFont="1" applyFill="1" applyBorder="1" applyAlignment="1" applyProtection="1">
      <alignment vertical="top" wrapText="1"/>
    </xf>
    <xf numFmtId="164" fontId="14" fillId="12" borderId="0" xfId="10" applyFont="1" applyFill="1" applyAlignment="1" applyProtection="1">
      <alignment wrapText="1"/>
    </xf>
    <xf numFmtId="164" fontId="17" fillId="3" borderId="1" xfId="10" applyFont="1" applyFill="1" applyBorder="1" applyAlignment="1" applyProtection="1">
      <alignment horizontal="center" wrapText="1"/>
    </xf>
    <xf numFmtId="164" fontId="17" fillId="14" borderId="1" xfId="10" applyFont="1" applyFill="1" applyBorder="1" applyAlignment="1" applyProtection="1">
      <alignment horizontal="center" wrapText="1"/>
    </xf>
    <xf numFmtId="164" fontId="16" fillId="15" borderId="1" xfId="10" applyFont="1" applyFill="1" applyBorder="1" applyAlignment="1" applyProtection="1">
      <alignment vertical="center" wrapText="1"/>
    </xf>
    <xf numFmtId="164" fontId="16" fillId="15" borderId="1" xfId="10" applyFont="1" applyFill="1" applyBorder="1" applyAlignment="1" applyProtection="1">
      <alignment horizontal="center" vertical="center" wrapText="1"/>
    </xf>
    <xf numFmtId="164" fontId="17" fillId="15" borderId="1" xfId="10" applyFont="1" applyFill="1" applyBorder="1" applyAlignment="1" applyProtection="1">
      <alignment vertical="center" wrapText="1"/>
    </xf>
    <xf numFmtId="164" fontId="17" fillId="14" borderId="1" xfId="10" applyFont="1" applyFill="1" applyBorder="1" applyAlignment="1" applyProtection="1">
      <alignment horizontal="center" vertical="center" wrapText="1"/>
    </xf>
    <xf numFmtId="164" fontId="36" fillId="0" borderId="1" xfId="10" applyFont="1" applyBorder="1" applyAlignment="1" applyProtection="1">
      <alignment horizontal="center" vertical="center"/>
    </xf>
    <xf numFmtId="164" fontId="16" fillId="13" borderId="4" xfId="10" applyFont="1" applyFill="1" applyBorder="1" applyAlignment="1" applyProtection="1">
      <alignment horizontal="right" vertical="center" wrapText="1"/>
    </xf>
    <xf numFmtId="164" fontId="16" fillId="12" borderId="1" xfId="10" applyFont="1" applyFill="1" applyBorder="1" applyAlignment="1" applyProtection="1">
      <alignment horizontal="center" vertical="center" wrapText="1"/>
    </xf>
    <xf numFmtId="164" fontId="37" fillId="12" borderId="1" xfId="10" applyFont="1" applyFill="1" applyBorder="1" applyAlignment="1" applyProtection="1">
      <alignment horizontal="center" vertical="center"/>
    </xf>
    <xf numFmtId="164" fontId="5" fillId="3" borderId="1" xfId="10" applyFill="1" applyBorder="1" applyAlignment="1" applyProtection="1">
      <alignment horizontal="center" vertical="center"/>
    </xf>
    <xf numFmtId="164" fontId="38" fillId="5" borderId="1" xfId="10" applyFont="1" applyFill="1" applyBorder="1" applyAlignment="1" applyProtection="1">
      <alignment horizontal="right" vertical="center" wrapText="1"/>
    </xf>
    <xf numFmtId="165" fontId="35" fillId="5" borderId="1" xfId="10" applyNumberFormat="1" applyFont="1" applyFill="1" applyBorder="1" applyAlignment="1" applyProtection="1">
      <alignment horizontal="center" vertical="center"/>
    </xf>
    <xf numFmtId="164" fontId="37" fillId="6" borderId="1" xfId="10" applyFont="1" applyFill="1" applyBorder="1" applyProtection="1"/>
    <xf numFmtId="165" fontId="5" fillId="8" borderId="1" xfId="10" applyNumberFormat="1" applyFill="1" applyBorder="1" applyAlignment="1" applyProtection="1">
      <alignment horizontal="center"/>
    </xf>
    <xf numFmtId="164" fontId="31" fillId="6" borderId="1" xfId="10" applyFont="1" applyFill="1" applyBorder="1" applyProtection="1"/>
    <xf numFmtId="164" fontId="37" fillId="6" borderId="1" xfId="10" applyFont="1" applyFill="1" applyBorder="1" applyAlignment="1" applyProtection="1">
      <alignment horizontal="left"/>
    </xf>
    <xf numFmtId="165" fontId="31" fillId="6" borderId="1" xfId="10" applyNumberFormat="1" applyFont="1" applyFill="1" applyBorder="1" applyAlignment="1" applyProtection="1">
      <alignment horizontal="center"/>
    </xf>
    <xf numFmtId="165" fontId="24" fillId="6" borderId="1" xfId="10" applyNumberFormat="1" applyFont="1" applyFill="1" applyBorder="1" applyAlignment="1" applyProtection="1">
      <alignment horizontal="center"/>
    </xf>
    <xf numFmtId="167" fontId="24" fillId="3" borderId="1" xfId="11" applyFont="1" applyFill="1" applyBorder="1" applyAlignment="1" applyProtection="1">
      <alignment horizontal="center"/>
      <protection locked="0"/>
    </xf>
    <xf numFmtId="164" fontId="24" fillId="6" borderId="1" xfId="10" applyFont="1" applyFill="1" applyBorder="1" applyProtection="1"/>
    <xf numFmtId="165" fontId="21" fillId="0" borderId="1" xfId="10" applyNumberFormat="1" applyFont="1" applyBorder="1" applyAlignment="1" applyProtection="1">
      <alignment horizontal="center" vertical="center"/>
    </xf>
    <xf numFmtId="164" fontId="22" fillId="10" borderId="1" xfId="10" applyFont="1" applyFill="1" applyBorder="1" applyProtection="1"/>
    <xf numFmtId="164" fontId="22" fillId="10" borderId="1" xfId="10" applyFont="1" applyFill="1" applyBorder="1" applyAlignment="1" applyProtection="1">
      <alignment horizontal="center"/>
    </xf>
    <xf numFmtId="165" fontId="37" fillId="6" borderId="1" xfId="10" applyNumberFormat="1" applyFont="1" applyFill="1" applyBorder="1" applyAlignment="1" applyProtection="1">
      <alignment horizontal="center"/>
    </xf>
    <xf numFmtId="164" fontId="31" fillId="16" borderId="1" xfId="10" applyFont="1" applyFill="1" applyBorder="1" applyProtection="1"/>
    <xf numFmtId="165" fontId="31" fillId="16" borderId="1" xfId="10" applyNumberFormat="1" applyFont="1" applyFill="1" applyBorder="1" applyAlignment="1" applyProtection="1">
      <alignment horizontal="center"/>
    </xf>
    <xf numFmtId="167" fontId="31" fillId="16" borderId="1" xfId="11" applyFont="1" applyFill="1" applyBorder="1" applyAlignment="1" applyProtection="1">
      <alignment horizontal="center"/>
    </xf>
    <xf numFmtId="165" fontId="22" fillId="10" borderId="1" xfId="10" applyNumberFormat="1" applyFont="1" applyFill="1" applyBorder="1" applyAlignment="1" applyProtection="1">
      <alignment horizontal="center"/>
    </xf>
    <xf numFmtId="165" fontId="26" fillId="12" borderId="1" xfId="10" applyNumberFormat="1" applyFont="1" applyFill="1" applyBorder="1" applyAlignment="1" applyProtection="1">
      <alignment horizontal="center"/>
    </xf>
    <xf numFmtId="167" fontId="40" fillId="6" borderId="1" xfId="11" applyFont="1" applyFill="1" applyBorder="1" applyAlignment="1" applyProtection="1">
      <alignment horizontal="center"/>
    </xf>
    <xf numFmtId="165" fontId="26" fillId="0" borderId="1" xfId="10" applyNumberFormat="1" applyFont="1" applyBorder="1" applyAlignment="1" applyProtection="1">
      <alignment horizontal="center" vertical="center"/>
    </xf>
    <xf numFmtId="168" fontId="31" fillId="3" borderId="1" xfId="9" applyFont="1" applyFill="1" applyBorder="1" applyAlignment="1" applyProtection="1">
      <alignment horizontal="center"/>
      <protection locked="0"/>
    </xf>
    <xf numFmtId="168" fontId="21" fillId="6" borderId="1" xfId="10" applyNumberFormat="1" applyFont="1" applyFill="1" applyBorder="1" applyProtection="1"/>
    <xf numFmtId="164" fontId="8" fillId="5" borderId="1" xfId="10" applyFont="1" applyFill="1" applyBorder="1" applyAlignment="1" applyProtection="1">
      <alignment horizontal="center" vertical="center" wrapText="1"/>
    </xf>
    <xf numFmtId="164" fontId="9" fillId="3" borderId="1" xfId="10" applyFont="1" applyFill="1" applyBorder="1" applyAlignment="1" applyProtection="1">
      <alignment horizontal="center" vertical="center" wrapText="1"/>
      <protection locked="0"/>
    </xf>
    <xf numFmtId="164" fontId="13" fillId="5" borderId="3" xfId="10" applyFont="1" applyFill="1" applyBorder="1" applyAlignment="1" applyProtection="1">
      <alignment horizontal="center" vertical="center" wrapText="1"/>
    </xf>
    <xf numFmtId="164" fontId="15" fillId="6" borderId="3" xfId="10" applyFont="1" applyFill="1" applyBorder="1" applyAlignment="1" applyProtection="1">
      <alignment horizontal="center" vertical="center" wrapText="1"/>
    </xf>
    <xf numFmtId="164" fontId="15" fillId="6" borderId="4" xfId="10" applyFont="1" applyFill="1" applyBorder="1" applyAlignment="1" applyProtection="1">
      <alignment horizontal="center" vertical="center" wrapText="1"/>
    </xf>
    <xf numFmtId="164" fontId="16" fillId="6" borderId="1" xfId="10" applyFont="1" applyFill="1" applyBorder="1" applyAlignment="1" applyProtection="1">
      <alignment horizontal="center" vertical="center" wrapText="1"/>
    </xf>
    <xf numFmtId="164" fontId="16" fillId="7" borderId="1" xfId="10" applyFont="1" applyFill="1" applyBorder="1" applyAlignment="1" applyProtection="1">
      <alignment horizontal="center" vertical="center" wrapText="1"/>
      <protection locked="0"/>
    </xf>
    <xf numFmtId="0" fontId="0" fillId="7" borderId="1" xfId="0" applyFill="1" applyBorder="1"/>
    <xf numFmtId="164" fontId="13" fillId="5" borderId="2" xfId="10" applyFont="1" applyFill="1" applyBorder="1" applyAlignment="1" applyProtection="1">
      <alignment horizontal="center" vertical="center" wrapText="1"/>
    </xf>
    <xf numFmtId="164" fontId="22" fillId="5" borderId="1" xfId="10" applyFont="1" applyFill="1" applyBorder="1" applyAlignment="1" applyProtection="1">
      <alignment horizontal="center"/>
    </xf>
    <xf numFmtId="164" fontId="22" fillId="5" borderId="7" xfId="10" applyFont="1" applyFill="1" applyBorder="1" applyAlignment="1" applyProtection="1">
      <alignment horizontal="center"/>
    </xf>
    <xf numFmtId="164" fontId="27" fillId="5" borderId="3" xfId="10" applyFont="1" applyFill="1" applyBorder="1" applyAlignment="1" applyProtection="1">
      <alignment horizontal="center"/>
    </xf>
    <xf numFmtId="164" fontId="22" fillId="5" borderId="1" xfId="10" applyFont="1" applyFill="1" applyBorder="1" applyAlignment="1" applyProtection="1">
      <alignment horizontal="left"/>
    </xf>
    <xf numFmtId="165" fontId="28" fillId="10" borderId="1" xfId="10" applyNumberFormat="1" applyFont="1" applyFill="1" applyBorder="1" applyAlignment="1" applyProtection="1">
      <alignment horizontal="center"/>
    </xf>
    <xf numFmtId="164" fontId="28" fillId="10" borderId="1" xfId="10" applyFont="1" applyFill="1" applyBorder="1" applyAlignment="1" applyProtection="1">
      <alignment horizontal="center"/>
    </xf>
    <xf numFmtId="164" fontId="32" fillId="12" borderId="1" xfId="10" applyFont="1" applyFill="1" applyBorder="1" applyAlignment="1" applyProtection="1">
      <alignment horizontal="center" wrapText="1"/>
    </xf>
    <xf numFmtId="164" fontId="33" fillId="13" borderId="1" xfId="10" applyFont="1" applyFill="1" applyBorder="1" applyAlignment="1" applyProtection="1">
      <alignment horizontal="center" wrapText="1"/>
    </xf>
    <xf numFmtId="164" fontId="33" fillId="10" borderId="1" xfId="10" applyFont="1" applyFill="1" applyBorder="1" applyAlignment="1" applyProtection="1">
      <alignment horizontal="center" wrapText="1"/>
    </xf>
    <xf numFmtId="164" fontId="32" fillId="3" borderId="1" xfId="10" applyFont="1" applyFill="1" applyBorder="1" applyAlignment="1" applyProtection="1">
      <alignment horizontal="center" wrapText="1"/>
    </xf>
    <xf numFmtId="164" fontId="32" fillId="14" borderId="1" xfId="10" applyFont="1" applyFill="1" applyBorder="1" applyAlignment="1" applyProtection="1">
      <alignment horizontal="center" wrapText="1"/>
    </xf>
    <xf numFmtId="164" fontId="33" fillId="15" borderId="1" xfId="10" applyFont="1" applyFill="1" applyBorder="1" applyAlignment="1" applyProtection="1">
      <alignment horizontal="center" vertical="center" wrapText="1"/>
    </xf>
    <xf numFmtId="0" fontId="0" fillId="14" borderId="1" xfId="0" applyFill="1" applyBorder="1"/>
    <xf numFmtId="164" fontId="34" fillId="5" borderId="3" xfId="10" applyFont="1" applyFill="1" applyBorder="1" applyAlignment="1" applyProtection="1">
      <alignment horizontal="center"/>
    </xf>
    <xf numFmtId="164" fontId="33" fillId="13" borderId="1" xfId="10" applyFont="1" applyFill="1" applyBorder="1" applyAlignment="1" applyProtection="1">
      <alignment horizontal="center" vertical="center" wrapText="1"/>
    </xf>
    <xf numFmtId="0" fontId="0" fillId="15" borderId="1" xfId="0" applyFill="1" applyBorder="1"/>
    <xf numFmtId="164" fontId="33" fillId="15" borderId="4" xfId="10" applyFont="1" applyFill="1" applyBorder="1" applyAlignment="1" applyProtection="1">
      <alignment horizontal="center" vertical="center" wrapText="1"/>
    </xf>
    <xf numFmtId="164" fontId="16" fillId="13" borderId="1" xfId="10" applyFont="1" applyFill="1" applyBorder="1" applyAlignment="1" applyProtection="1">
      <alignment horizontal="center" vertical="center" wrapText="1"/>
    </xf>
    <xf numFmtId="164" fontId="16" fillId="13" borderId="1" xfId="10" applyFont="1" applyFill="1" applyBorder="1" applyAlignment="1" applyProtection="1">
      <alignment horizontal="right" vertical="center" wrapText="1"/>
    </xf>
    <xf numFmtId="164" fontId="35" fillId="5" borderId="1" xfId="10" applyFont="1" applyFill="1" applyBorder="1" applyAlignment="1" applyProtection="1">
      <alignment horizontal="center"/>
    </xf>
    <xf numFmtId="164" fontId="16" fillId="10" borderId="1" xfId="10" applyFont="1" applyFill="1" applyBorder="1" applyAlignment="1" applyProtection="1">
      <alignment horizontal="center" wrapText="1"/>
    </xf>
    <xf numFmtId="164" fontId="17" fillId="3" borderId="1" xfId="10" applyFont="1" applyFill="1" applyBorder="1" applyAlignment="1" applyProtection="1">
      <alignment horizontal="center" wrapText="1"/>
    </xf>
    <xf numFmtId="164" fontId="17" fillId="14" borderId="1" xfId="10" applyFont="1" applyFill="1" applyBorder="1" applyAlignment="1" applyProtection="1">
      <alignment horizontal="center" wrapText="1"/>
    </xf>
    <xf numFmtId="164" fontId="17" fillId="12" borderId="1" xfId="10" applyFont="1" applyFill="1" applyBorder="1" applyAlignment="1" applyProtection="1">
      <alignment horizontal="center" wrapText="1"/>
    </xf>
    <xf numFmtId="164" fontId="31" fillId="6" borderId="1" xfId="10" applyFont="1" applyFill="1" applyBorder="1" applyAlignment="1" applyProtection="1">
      <alignment horizontal="center"/>
    </xf>
    <xf numFmtId="164" fontId="39" fillId="5" borderId="7" xfId="10" applyFont="1" applyFill="1" applyBorder="1" applyAlignment="1" applyProtection="1">
      <alignment horizontal="center"/>
    </xf>
    <xf numFmtId="164" fontId="31" fillId="6" borderId="1" xfId="10" applyFont="1" applyFill="1" applyBorder="1" applyAlignment="1" applyProtection="1">
      <alignment horizontal="center" vertical="center"/>
    </xf>
  </cellXfs>
  <cellStyles count="16">
    <cellStyle name="cf1" xfId="1" xr:uid="{00000000-0005-0000-0000-000000000000}"/>
    <cellStyle name="cf2" xfId="2" xr:uid="{00000000-0005-0000-0000-000001000000}"/>
    <cellStyle name="cf3" xfId="3" xr:uid="{00000000-0005-0000-0000-000002000000}"/>
    <cellStyle name="cf4" xfId="4" xr:uid="{00000000-0005-0000-0000-000003000000}"/>
    <cellStyle name="cf5" xfId="5" xr:uid="{00000000-0005-0000-0000-000004000000}"/>
    <cellStyle name="cf6" xfId="6" xr:uid="{00000000-0005-0000-0000-000005000000}"/>
    <cellStyle name="ConditionalStyle_1" xfId="7" xr:uid="{00000000-0005-0000-0000-000006000000}"/>
    <cellStyle name="Excel Built-in Comma" xfId="8" xr:uid="{00000000-0005-0000-0000-000007000000}"/>
    <cellStyle name="Excel Built-in Currency" xfId="9" xr:uid="{00000000-0005-0000-0000-000008000000}"/>
    <cellStyle name="Excel Built-in Normal" xfId="10" xr:uid="{00000000-0005-0000-0000-000009000000}"/>
    <cellStyle name="Excel Built-in Percent" xfId="11" xr:uid="{00000000-0005-0000-0000-00000A000000}"/>
    <cellStyle name="Heading" xfId="12" xr:uid="{00000000-0005-0000-0000-00000B000000}"/>
    <cellStyle name="Heading1" xfId="13" xr:uid="{00000000-0005-0000-0000-00000C000000}"/>
    <cellStyle name="Normal" xfId="0" builtinId="0" customBuiltin="1"/>
    <cellStyle name="Result" xfId="14" xr:uid="{00000000-0005-0000-0000-00000E000000}"/>
    <cellStyle name="Result2" xfId="15" xr:uid="{00000000-0005-0000-0000-00000F000000}"/>
  </cellStyles>
  <dxfs count="10">
    <dxf>
      <fill>
        <patternFill patternType="solid">
          <fgColor rgb="FFFF8080"/>
          <bgColor rgb="FFFF808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</dxf>
    <dxf>
      <font>
        <color rgb="FF666699"/>
      </font>
    </dxf>
    <dxf>
      <font>
        <color rgb="FFFFFFFF"/>
      </font>
    </dxf>
    <dxf>
      <font>
        <b/>
      </font>
    </dxf>
    <dxf>
      <font>
        <color rgb="FF666699"/>
      </font>
    </dxf>
    <dxf>
      <font>
        <b/>
      </font>
    </dxf>
    <dxf>
      <font>
        <color rgb="FF66669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227085</xdr:colOff>
      <xdr:row>11</xdr:row>
      <xdr:rowOff>133993</xdr:rowOff>
    </xdr:from>
    <xdr:ext cx="3725997" cy="1047957"/>
    <xdr:pic>
      <xdr:nvPicPr>
        <xdr:cNvPr id="2" name="Imagem 2">
          <a:extLst>
            <a:ext uri="{FF2B5EF4-FFF2-40B4-BE49-F238E27FC236}">
              <a16:creationId xmlns:a16="http://schemas.microsoft.com/office/drawing/2014/main" id="{0845325A-1D6E-3F81-FF07-3177AA2B2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7580385" y="2705743"/>
          <a:ext cx="3725997" cy="1047957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46076</xdr:colOff>
      <xdr:row>22</xdr:row>
      <xdr:rowOff>57598</xdr:rowOff>
    </xdr:from>
    <xdr:ext cx="3380756" cy="709921"/>
    <xdr:pic>
      <xdr:nvPicPr>
        <xdr:cNvPr id="6" name="Imagem 3">
          <a:extLst>
            <a:ext uri="{FF2B5EF4-FFF2-40B4-BE49-F238E27FC236}">
              <a16:creationId xmlns:a16="http://schemas.microsoft.com/office/drawing/2014/main" id="{D1A342DA-90F7-FB73-0D22-9DBA6C09C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46076" y="3829498"/>
          <a:ext cx="3380756" cy="709921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1452597</xdr:colOff>
      <xdr:row>22</xdr:row>
      <xdr:rowOff>74523</xdr:rowOff>
    </xdr:from>
    <xdr:ext cx="3711604" cy="1697757"/>
    <xdr:pic>
      <xdr:nvPicPr>
        <xdr:cNvPr id="7" name="Imagem 4">
          <a:extLst>
            <a:ext uri="{FF2B5EF4-FFF2-40B4-BE49-F238E27FC236}">
              <a16:creationId xmlns:a16="http://schemas.microsoft.com/office/drawing/2014/main" id="{4377060C-3FBF-4CC0-9374-E654438A1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lum/>
          <a:alphaModFix/>
        </a:blip>
        <a:srcRect/>
        <a:stretch>
          <a:fillRect/>
        </a:stretch>
      </xdr:blipFill>
      <xdr:spPr>
        <a:xfrm>
          <a:off x="3490947" y="3846423"/>
          <a:ext cx="3711604" cy="1697757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0</xdr:col>
      <xdr:colOff>798481</xdr:colOff>
      <xdr:row>5</xdr:row>
      <xdr:rowOff>10076</xdr:rowOff>
    </xdr:from>
    <xdr:ext cx="297719" cy="236518"/>
    <xdr:sp macro="" textlink="">
      <xdr:nvSpPr>
        <xdr:cNvPr id="2" name="Fluxograma: Conector 6">
          <a:extLst>
            <a:ext uri="{FF2B5EF4-FFF2-40B4-BE49-F238E27FC236}">
              <a16:creationId xmlns:a16="http://schemas.microsoft.com/office/drawing/2014/main" id="{CC73173A-BC06-75C8-14FF-8A818ED785F2}"/>
            </a:ext>
          </a:extLst>
        </xdr:cNvPr>
        <xdr:cNvSpPr/>
      </xdr:nvSpPr>
      <xdr:spPr>
        <a:xfrm>
          <a:off x="798481" y="1019726"/>
          <a:ext cx="297719" cy="236518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*/ 5419351 1 1725033"/>
            <a:gd name="f8" fmla="*/ 10800 10800 1"/>
            <a:gd name="f9" fmla="+- 0 0 360"/>
            <a:gd name="f10" fmla="val 10800"/>
            <a:gd name="f11" fmla="+- 0 0 0"/>
            <a:gd name="f12" fmla="*/ f3 1 21600"/>
            <a:gd name="f13" fmla="*/ f4 1 21600"/>
            <a:gd name="f14" fmla="val f5"/>
            <a:gd name="f15" fmla="val f6"/>
            <a:gd name="f16" fmla="*/ 0 f7 1"/>
            <a:gd name="f17" fmla="*/ f5 f0 1"/>
            <a:gd name="f18" fmla="*/ f9 f0 1"/>
            <a:gd name="f19" fmla="*/ f11 f0 1"/>
            <a:gd name="f20" fmla="+- f15 0 f14"/>
            <a:gd name="f21" fmla="*/ f16 1 f2"/>
            <a:gd name="f22" fmla="*/ f17 1 f2"/>
            <a:gd name="f23" fmla="*/ f18 1 f2"/>
            <a:gd name="f24" fmla="*/ f19 1 f2"/>
            <a:gd name="f25" fmla="*/ f20 1 21600"/>
            <a:gd name="f26" fmla="+- 0 0 f21"/>
            <a:gd name="f27" fmla="+- f22 0 f1"/>
            <a:gd name="f28" fmla="+- f23 0 f1"/>
            <a:gd name="f29" fmla="+- f24 0 f1"/>
            <a:gd name="f30" fmla="*/ 3180 f25 1"/>
            <a:gd name="f31" fmla="*/ 18420 f25 1"/>
            <a:gd name="f32" fmla="*/ 10800 f25 1"/>
            <a:gd name="f33" fmla="*/ 0 f25 1"/>
            <a:gd name="f34" fmla="*/ 3163 f25 1"/>
            <a:gd name="f35" fmla="*/ 18437 f25 1"/>
            <a:gd name="f36" fmla="*/ 21600 f25 1"/>
            <a:gd name="f37" fmla="*/ f26 f0 1"/>
            <a:gd name="f38" fmla="+- f28 0 f27"/>
            <a:gd name="f39" fmla="*/ f37 1 f7"/>
            <a:gd name="f40" fmla="*/ f32 1 f25"/>
            <a:gd name="f41" fmla="*/ f33 1 f25"/>
            <a:gd name="f42" fmla="*/ f34 1 f25"/>
            <a:gd name="f43" fmla="*/ f35 1 f25"/>
            <a:gd name="f44" fmla="*/ f36 1 f25"/>
            <a:gd name="f45" fmla="*/ f30 1 f25"/>
            <a:gd name="f46" fmla="*/ f31 1 f25"/>
            <a:gd name="f47" fmla="+- f39 0 f1"/>
            <a:gd name="f48" fmla="*/ f45 f12 1"/>
            <a:gd name="f49" fmla="*/ f46 f12 1"/>
            <a:gd name="f50" fmla="*/ f46 f13 1"/>
            <a:gd name="f51" fmla="*/ f45 f13 1"/>
            <a:gd name="f52" fmla="*/ f40 f12 1"/>
            <a:gd name="f53" fmla="*/ f41 f13 1"/>
            <a:gd name="f54" fmla="*/ f42 f12 1"/>
            <a:gd name="f55" fmla="*/ f42 f13 1"/>
            <a:gd name="f56" fmla="*/ f41 f12 1"/>
            <a:gd name="f57" fmla="*/ f40 f13 1"/>
            <a:gd name="f58" fmla="*/ f43 f13 1"/>
            <a:gd name="f59" fmla="*/ f44 f13 1"/>
            <a:gd name="f60" fmla="*/ f43 f12 1"/>
            <a:gd name="f61" fmla="*/ f44 f12 1"/>
            <a:gd name="f62" fmla="+- f47 f1 0"/>
            <a:gd name="f63" fmla="*/ f62 f7 1"/>
            <a:gd name="f64" fmla="*/ f63 1 f0"/>
            <a:gd name="f65" fmla="+- 0 0 f64"/>
            <a:gd name="f66" fmla="+- 0 0 f65"/>
            <a:gd name="f67" fmla="*/ f66 f0 1"/>
            <a:gd name="f68" fmla="*/ f67 1 f7"/>
            <a:gd name="f69" fmla="+- f68 0 f1"/>
            <a:gd name="f70" fmla="cos 1 f69"/>
            <a:gd name="f71" fmla="sin 1 f69"/>
            <a:gd name="f72" fmla="+- 0 0 f70"/>
            <a:gd name="f73" fmla="+- 0 0 f71"/>
            <a:gd name="f74" fmla="+- 0 0 f72"/>
            <a:gd name="f75" fmla="+- 0 0 f73"/>
            <a:gd name="f76" fmla="val f74"/>
            <a:gd name="f77" fmla="val f75"/>
            <a:gd name="f78" fmla="+- 0 0 f76"/>
            <a:gd name="f79" fmla="+- 0 0 f77"/>
            <a:gd name="f80" fmla="*/ 10800 f78 1"/>
            <a:gd name="f81" fmla="*/ 10800 f79 1"/>
            <a:gd name="f82" fmla="*/ f80 f80 1"/>
            <a:gd name="f83" fmla="*/ f81 f81 1"/>
            <a:gd name="f84" fmla="+- f82 f83 0"/>
            <a:gd name="f85" fmla="sqrt f84"/>
            <a:gd name="f86" fmla="*/ f8 1 f85"/>
            <a:gd name="f87" fmla="*/ f78 f86 1"/>
            <a:gd name="f88" fmla="*/ f79 f86 1"/>
            <a:gd name="f89" fmla="+- 10800 0 f87"/>
            <a:gd name="f90" fmla="+- 10800 0 f88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29">
              <a:pos x="f52" y="f53"/>
            </a:cxn>
            <a:cxn ang="f29">
              <a:pos x="f54" y="f55"/>
            </a:cxn>
            <a:cxn ang="f29">
              <a:pos x="f56" y="f57"/>
            </a:cxn>
            <a:cxn ang="f29">
              <a:pos x="f54" y="f58"/>
            </a:cxn>
            <a:cxn ang="f29">
              <a:pos x="f52" y="f59"/>
            </a:cxn>
            <a:cxn ang="f29">
              <a:pos x="f60" y="f58"/>
            </a:cxn>
            <a:cxn ang="f29">
              <a:pos x="f61" y="f57"/>
            </a:cxn>
            <a:cxn ang="f29">
              <a:pos x="f60" y="f55"/>
            </a:cxn>
          </a:cxnLst>
          <a:rect l="f48" t="f51" r="f49" b="f50"/>
          <a:pathLst>
            <a:path w="21600" h="21600">
              <a:moveTo>
                <a:pt x="f89" y="f90"/>
              </a:moveTo>
              <a:arcTo wR="f10" hR="f10" stAng="f27" swAng="f38"/>
              <a:close/>
            </a:path>
          </a:pathLst>
        </a:custGeom>
        <a:solidFill>
          <a:srgbClr val="C00000"/>
        </a:solidFill>
        <a:ln w="6483" cap="flat">
          <a:solidFill>
            <a:srgbClr val="C00000"/>
          </a:solidFill>
          <a:prstDash val="solid"/>
          <a:miter/>
        </a:ln>
      </xdr:spPr>
      <xdr:txBody>
        <a:bodyPr vert="horz" wrap="square" lIns="90004" tIns="44997" rIns="90004" bIns="44997" anchor="ctr" anchorCtr="1" compatLnSpc="0">
          <a:noAutofit/>
        </a:bodyPr>
        <a:lstStyle/>
        <a:p>
          <a:pPr marL="0" marR="0" lvl="0" indent="0" algn="ctr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1800" b="1" i="0" u="none" strike="noStrike" kern="1200" cap="none" spc="0" baseline="0">
              <a:solidFill>
                <a:srgbClr val="FFFFFF"/>
              </a:solidFill>
              <a:uFillTx/>
              <a:latin typeface="Calibri" pitchFamily="18"/>
            </a:rPr>
            <a:t>1</a:t>
          </a:r>
        </a:p>
      </xdr:txBody>
    </xdr:sp>
    <xdr:clientData/>
  </xdr:oneCellAnchor>
  <xdr:oneCellAnchor>
    <xdr:from>
      <xdr:col>3</xdr:col>
      <xdr:colOff>1322277</xdr:colOff>
      <xdr:row>5</xdr:row>
      <xdr:rowOff>10076</xdr:rowOff>
    </xdr:from>
    <xdr:ext cx="275755" cy="304559"/>
    <xdr:sp macro="" textlink="">
      <xdr:nvSpPr>
        <xdr:cNvPr id="3" name="Fluxograma: Conector 7">
          <a:extLst>
            <a:ext uri="{FF2B5EF4-FFF2-40B4-BE49-F238E27FC236}">
              <a16:creationId xmlns:a16="http://schemas.microsoft.com/office/drawing/2014/main" id="{C386F790-0BE5-BA31-18F5-E03CBC629E31}"/>
            </a:ext>
          </a:extLst>
        </xdr:cNvPr>
        <xdr:cNvSpPr/>
      </xdr:nvSpPr>
      <xdr:spPr>
        <a:xfrm>
          <a:off x="3360627" y="1019726"/>
          <a:ext cx="275755" cy="304559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*/ 5419351 1 1725033"/>
            <a:gd name="f8" fmla="*/ 10800 10800 1"/>
            <a:gd name="f9" fmla="+- 0 0 360"/>
            <a:gd name="f10" fmla="val 10800"/>
            <a:gd name="f11" fmla="+- 0 0 0"/>
            <a:gd name="f12" fmla="*/ f3 1 21600"/>
            <a:gd name="f13" fmla="*/ f4 1 21600"/>
            <a:gd name="f14" fmla="val f5"/>
            <a:gd name="f15" fmla="val f6"/>
            <a:gd name="f16" fmla="*/ 0 f7 1"/>
            <a:gd name="f17" fmla="*/ f5 f0 1"/>
            <a:gd name="f18" fmla="*/ f9 f0 1"/>
            <a:gd name="f19" fmla="*/ f11 f0 1"/>
            <a:gd name="f20" fmla="+- f15 0 f14"/>
            <a:gd name="f21" fmla="*/ f16 1 f2"/>
            <a:gd name="f22" fmla="*/ f17 1 f2"/>
            <a:gd name="f23" fmla="*/ f18 1 f2"/>
            <a:gd name="f24" fmla="*/ f19 1 f2"/>
            <a:gd name="f25" fmla="*/ f20 1 21600"/>
            <a:gd name="f26" fmla="+- 0 0 f21"/>
            <a:gd name="f27" fmla="+- f22 0 f1"/>
            <a:gd name="f28" fmla="+- f23 0 f1"/>
            <a:gd name="f29" fmla="+- f24 0 f1"/>
            <a:gd name="f30" fmla="*/ 3180 f25 1"/>
            <a:gd name="f31" fmla="*/ 18420 f25 1"/>
            <a:gd name="f32" fmla="*/ 10800 f25 1"/>
            <a:gd name="f33" fmla="*/ 0 f25 1"/>
            <a:gd name="f34" fmla="*/ 3163 f25 1"/>
            <a:gd name="f35" fmla="*/ 18437 f25 1"/>
            <a:gd name="f36" fmla="*/ 21600 f25 1"/>
            <a:gd name="f37" fmla="*/ f26 f0 1"/>
            <a:gd name="f38" fmla="+- f28 0 f27"/>
            <a:gd name="f39" fmla="*/ f37 1 f7"/>
            <a:gd name="f40" fmla="*/ f32 1 f25"/>
            <a:gd name="f41" fmla="*/ f33 1 f25"/>
            <a:gd name="f42" fmla="*/ f34 1 f25"/>
            <a:gd name="f43" fmla="*/ f35 1 f25"/>
            <a:gd name="f44" fmla="*/ f36 1 f25"/>
            <a:gd name="f45" fmla="*/ f30 1 f25"/>
            <a:gd name="f46" fmla="*/ f31 1 f25"/>
            <a:gd name="f47" fmla="+- f39 0 f1"/>
            <a:gd name="f48" fmla="*/ f45 f12 1"/>
            <a:gd name="f49" fmla="*/ f46 f12 1"/>
            <a:gd name="f50" fmla="*/ f46 f13 1"/>
            <a:gd name="f51" fmla="*/ f45 f13 1"/>
            <a:gd name="f52" fmla="*/ f40 f12 1"/>
            <a:gd name="f53" fmla="*/ f41 f13 1"/>
            <a:gd name="f54" fmla="*/ f42 f12 1"/>
            <a:gd name="f55" fmla="*/ f42 f13 1"/>
            <a:gd name="f56" fmla="*/ f41 f12 1"/>
            <a:gd name="f57" fmla="*/ f40 f13 1"/>
            <a:gd name="f58" fmla="*/ f43 f13 1"/>
            <a:gd name="f59" fmla="*/ f44 f13 1"/>
            <a:gd name="f60" fmla="*/ f43 f12 1"/>
            <a:gd name="f61" fmla="*/ f44 f12 1"/>
            <a:gd name="f62" fmla="+- f47 f1 0"/>
            <a:gd name="f63" fmla="*/ f62 f7 1"/>
            <a:gd name="f64" fmla="*/ f63 1 f0"/>
            <a:gd name="f65" fmla="+- 0 0 f64"/>
            <a:gd name="f66" fmla="+- 0 0 f65"/>
            <a:gd name="f67" fmla="*/ f66 f0 1"/>
            <a:gd name="f68" fmla="*/ f67 1 f7"/>
            <a:gd name="f69" fmla="+- f68 0 f1"/>
            <a:gd name="f70" fmla="cos 1 f69"/>
            <a:gd name="f71" fmla="sin 1 f69"/>
            <a:gd name="f72" fmla="+- 0 0 f70"/>
            <a:gd name="f73" fmla="+- 0 0 f71"/>
            <a:gd name="f74" fmla="+- 0 0 f72"/>
            <a:gd name="f75" fmla="+- 0 0 f73"/>
            <a:gd name="f76" fmla="val f74"/>
            <a:gd name="f77" fmla="val f75"/>
            <a:gd name="f78" fmla="+- 0 0 f76"/>
            <a:gd name="f79" fmla="+- 0 0 f77"/>
            <a:gd name="f80" fmla="*/ 10800 f78 1"/>
            <a:gd name="f81" fmla="*/ 10800 f79 1"/>
            <a:gd name="f82" fmla="*/ f80 f80 1"/>
            <a:gd name="f83" fmla="*/ f81 f81 1"/>
            <a:gd name="f84" fmla="+- f82 f83 0"/>
            <a:gd name="f85" fmla="sqrt f84"/>
            <a:gd name="f86" fmla="*/ f8 1 f85"/>
            <a:gd name="f87" fmla="*/ f78 f86 1"/>
            <a:gd name="f88" fmla="*/ f79 f86 1"/>
            <a:gd name="f89" fmla="+- 10800 0 f87"/>
            <a:gd name="f90" fmla="+- 10800 0 f88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29">
              <a:pos x="f52" y="f53"/>
            </a:cxn>
            <a:cxn ang="f29">
              <a:pos x="f54" y="f55"/>
            </a:cxn>
            <a:cxn ang="f29">
              <a:pos x="f56" y="f57"/>
            </a:cxn>
            <a:cxn ang="f29">
              <a:pos x="f54" y="f58"/>
            </a:cxn>
            <a:cxn ang="f29">
              <a:pos x="f52" y="f59"/>
            </a:cxn>
            <a:cxn ang="f29">
              <a:pos x="f60" y="f58"/>
            </a:cxn>
            <a:cxn ang="f29">
              <a:pos x="f61" y="f57"/>
            </a:cxn>
            <a:cxn ang="f29">
              <a:pos x="f60" y="f55"/>
            </a:cxn>
          </a:cxnLst>
          <a:rect l="f48" t="f51" r="f49" b="f50"/>
          <a:pathLst>
            <a:path w="21600" h="21600">
              <a:moveTo>
                <a:pt x="f89" y="f90"/>
              </a:moveTo>
              <a:arcTo wR="f10" hR="f10" stAng="f27" swAng="f38"/>
              <a:close/>
            </a:path>
          </a:pathLst>
        </a:custGeom>
        <a:solidFill>
          <a:srgbClr val="C00000"/>
        </a:solidFill>
        <a:ln w="6483" cap="flat">
          <a:solidFill>
            <a:srgbClr val="C00000"/>
          </a:solidFill>
          <a:prstDash val="solid"/>
          <a:miter/>
        </a:ln>
      </xdr:spPr>
      <xdr:txBody>
        <a:bodyPr vert="horz" wrap="square" lIns="90004" tIns="44997" rIns="90004" bIns="44997" anchor="ctr" anchorCtr="1" compatLnSpc="0">
          <a:noAutofit/>
        </a:bodyPr>
        <a:lstStyle/>
        <a:p>
          <a:pPr marL="0" marR="0" lvl="0" indent="0" algn="ctr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1800" b="1" i="0" u="none" strike="noStrike" kern="1200" cap="none" spc="0" baseline="0">
              <a:solidFill>
                <a:srgbClr val="FFFFFF"/>
              </a:solidFill>
              <a:uFillTx/>
              <a:latin typeface="Calibri" pitchFamily="18"/>
            </a:rPr>
            <a:t>2</a:t>
          </a:r>
        </a:p>
      </xdr:txBody>
    </xdr:sp>
    <xdr:clientData/>
  </xdr:oneCellAnchor>
  <xdr:oneCellAnchor>
    <xdr:from>
      <xdr:col>7</xdr:col>
      <xdr:colOff>503276</xdr:colOff>
      <xdr:row>5</xdr:row>
      <xdr:rowOff>10076</xdr:rowOff>
    </xdr:from>
    <xdr:ext cx="315001" cy="304559"/>
    <xdr:sp macro="" textlink="">
      <xdr:nvSpPr>
        <xdr:cNvPr id="4" name="Fluxograma: Conector 8">
          <a:extLst>
            <a:ext uri="{FF2B5EF4-FFF2-40B4-BE49-F238E27FC236}">
              <a16:creationId xmlns:a16="http://schemas.microsoft.com/office/drawing/2014/main" id="{B076BEFA-A38D-FFBC-2892-0AB4F9B27453}"/>
            </a:ext>
          </a:extLst>
        </xdr:cNvPr>
        <xdr:cNvSpPr/>
      </xdr:nvSpPr>
      <xdr:spPr>
        <a:xfrm>
          <a:off x="6608801" y="1019726"/>
          <a:ext cx="315001" cy="304559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*/ 5419351 1 1725033"/>
            <a:gd name="f8" fmla="*/ 10800 10800 1"/>
            <a:gd name="f9" fmla="+- 0 0 360"/>
            <a:gd name="f10" fmla="val 10800"/>
            <a:gd name="f11" fmla="+- 0 0 0"/>
            <a:gd name="f12" fmla="*/ f3 1 21600"/>
            <a:gd name="f13" fmla="*/ f4 1 21600"/>
            <a:gd name="f14" fmla="val f5"/>
            <a:gd name="f15" fmla="val f6"/>
            <a:gd name="f16" fmla="*/ 0 f7 1"/>
            <a:gd name="f17" fmla="*/ f5 f0 1"/>
            <a:gd name="f18" fmla="*/ f9 f0 1"/>
            <a:gd name="f19" fmla="*/ f11 f0 1"/>
            <a:gd name="f20" fmla="+- f15 0 f14"/>
            <a:gd name="f21" fmla="*/ f16 1 f2"/>
            <a:gd name="f22" fmla="*/ f17 1 f2"/>
            <a:gd name="f23" fmla="*/ f18 1 f2"/>
            <a:gd name="f24" fmla="*/ f19 1 f2"/>
            <a:gd name="f25" fmla="*/ f20 1 21600"/>
            <a:gd name="f26" fmla="+- 0 0 f21"/>
            <a:gd name="f27" fmla="+- f22 0 f1"/>
            <a:gd name="f28" fmla="+- f23 0 f1"/>
            <a:gd name="f29" fmla="+- f24 0 f1"/>
            <a:gd name="f30" fmla="*/ 3180 f25 1"/>
            <a:gd name="f31" fmla="*/ 18420 f25 1"/>
            <a:gd name="f32" fmla="*/ 10800 f25 1"/>
            <a:gd name="f33" fmla="*/ 0 f25 1"/>
            <a:gd name="f34" fmla="*/ 3163 f25 1"/>
            <a:gd name="f35" fmla="*/ 18437 f25 1"/>
            <a:gd name="f36" fmla="*/ 21600 f25 1"/>
            <a:gd name="f37" fmla="*/ f26 f0 1"/>
            <a:gd name="f38" fmla="+- f28 0 f27"/>
            <a:gd name="f39" fmla="*/ f37 1 f7"/>
            <a:gd name="f40" fmla="*/ f32 1 f25"/>
            <a:gd name="f41" fmla="*/ f33 1 f25"/>
            <a:gd name="f42" fmla="*/ f34 1 f25"/>
            <a:gd name="f43" fmla="*/ f35 1 f25"/>
            <a:gd name="f44" fmla="*/ f36 1 f25"/>
            <a:gd name="f45" fmla="*/ f30 1 f25"/>
            <a:gd name="f46" fmla="*/ f31 1 f25"/>
            <a:gd name="f47" fmla="+- f39 0 f1"/>
            <a:gd name="f48" fmla="*/ f45 f12 1"/>
            <a:gd name="f49" fmla="*/ f46 f12 1"/>
            <a:gd name="f50" fmla="*/ f46 f13 1"/>
            <a:gd name="f51" fmla="*/ f45 f13 1"/>
            <a:gd name="f52" fmla="*/ f40 f12 1"/>
            <a:gd name="f53" fmla="*/ f41 f13 1"/>
            <a:gd name="f54" fmla="*/ f42 f12 1"/>
            <a:gd name="f55" fmla="*/ f42 f13 1"/>
            <a:gd name="f56" fmla="*/ f41 f12 1"/>
            <a:gd name="f57" fmla="*/ f40 f13 1"/>
            <a:gd name="f58" fmla="*/ f43 f13 1"/>
            <a:gd name="f59" fmla="*/ f44 f13 1"/>
            <a:gd name="f60" fmla="*/ f43 f12 1"/>
            <a:gd name="f61" fmla="*/ f44 f12 1"/>
            <a:gd name="f62" fmla="+- f47 f1 0"/>
            <a:gd name="f63" fmla="*/ f62 f7 1"/>
            <a:gd name="f64" fmla="*/ f63 1 f0"/>
            <a:gd name="f65" fmla="+- 0 0 f64"/>
            <a:gd name="f66" fmla="+- 0 0 f65"/>
            <a:gd name="f67" fmla="*/ f66 f0 1"/>
            <a:gd name="f68" fmla="*/ f67 1 f7"/>
            <a:gd name="f69" fmla="+- f68 0 f1"/>
            <a:gd name="f70" fmla="cos 1 f69"/>
            <a:gd name="f71" fmla="sin 1 f69"/>
            <a:gd name="f72" fmla="+- 0 0 f70"/>
            <a:gd name="f73" fmla="+- 0 0 f71"/>
            <a:gd name="f74" fmla="+- 0 0 f72"/>
            <a:gd name="f75" fmla="+- 0 0 f73"/>
            <a:gd name="f76" fmla="val f74"/>
            <a:gd name="f77" fmla="val f75"/>
            <a:gd name="f78" fmla="+- 0 0 f76"/>
            <a:gd name="f79" fmla="+- 0 0 f77"/>
            <a:gd name="f80" fmla="*/ 10800 f78 1"/>
            <a:gd name="f81" fmla="*/ 10800 f79 1"/>
            <a:gd name="f82" fmla="*/ f80 f80 1"/>
            <a:gd name="f83" fmla="*/ f81 f81 1"/>
            <a:gd name="f84" fmla="+- f82 f83 0"/>
            <a:gd name="f85" fmla="sqrt f84"/>
            <a:gd name="f86" fmla="*/ f8 1 f85"/>
            <a:gd name="f87" fmla="*/ f78 f86 1"/>
            <a:gd name="f88" fmla="*/ f79 f86 1"/>
            <a:gd name="f89" fmla="+- 10800 0 f87"/>
            <a:gd name="f90" fmla="+- 10800 0 f88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29">
              <a:pos x="f52" y="f53"/>
            </a:cxn>
            <a:cxn ang="f29">
              <a:pos x="f54" y="f55"/>
            </a:cxn>
            <a:cxn ang="f29">
              <a:pos x="f56" y="f57"/>
            </a:cxn>
            <a:cxn ang="f29">
              <a:pos x="f54" y="f58"/>
            </a:cxn>
            <a:cxn ang="f29">
              <a:pos x="f52" y="f59"/>
            </a:cxn>
            <a:cxn ang="f29">
              <a:pos x="f60" y="f58"/>
            </a:cxn>
            <a:cxn ang="f29">
              <a:pos x="f61" y="f57"/>
            </a:cxn>
            <a:cxn ang="f29">
              <a:pos x="f60" y="f55"/>
            </a:cxn>
          </a:cxnLst>
          <a:rect l="f48" t="f51" r="f49" b="f50"/>
          <a:pathLst>
            <a:path w="21600" h="21600">
              <a:moveTo>
                <a:pt x="f89" y="f90"/>
              </a:moveTo>
              <a:arcTo wR="f10" hR="f10" stAng="f27" swAng="f38"/>
              <a:close/>
            </a:path>
          </a:pathLst>
        </a:custGeom>
        <a:solidFill>
          <a:srgbClr val="C00000"/>
        </a:solidFill>
        <a:ln w="6483" cap="flat">
          <a:solidFill>
            <a:srgbClr val="C00000"/>
          </a:solidFill>
          <a:prstDash val="solid"/>
          <a:miter/>
        </a:ln>
      </xdr:spPr>
      <xdr:txBody>
        <a:bodyPr vert="horz" wrap="square" lIns="90004" tIns="44997" rIns="90004" bIns="44997" anchor="ctr" anchorCtr="1" compatLnSpc="0">
          <a:noAutofit/>
        </a:bodyPr>
        <a:lstStyle/>
        <a:p>
          <a:pPr marL="0" marR="0" lvl="0" indent="0" algn="ctr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1800" b="1" i="0" u="none" strike="noStrike" kern="1200" cap="none" spc="0" baseline="0">
              <a:solidFill>
                <a:srgbClr val="FFFFFF"/>
              </a:solidFill>
              <a:uFillTx/>
              <a:latin typeface="Calibri" pitchFamily="18"/>
            </a:rPr>
            <a:t>3</a:t>
          </a:r>
        </a:p>
      </xdr:txBody>
    </xdr:sp>
    <xdr:clientData/>
  </xdr:oneCellAnchor>
  <xdr:oneCellAnchor>
    <xdr:from>
      <xdr:col>12</xdr:col>
      <xdr:colOff>1017718</xdr:colOff>
      <xdr:row>5</xdr:row>
      <xdr:rowOff>356</xdr:rowOff>
    </xdr:from>
    <xdr:ext cx="294839" cy="304559"/>
    <xdr:sp macro="" textlink="">
      <xdr:nvSpPr>
        <xdr:cNvPr id="5" name="Fluxograma: Conector 9">
          <a:extLst>
            <a:ext uri="{FF2B5EF4-FFF2-40B4-BE49-F238E27FC236}">
              <a16:creationId xmlns:a16="http://schemas.microsoft.com/office/drawing/2014/main" id="{8B7B5B26-E890-89D6-9B3E-A30FDED45717}"/>
            </a:ext>
          </a:extLst>
        </xdr:cNvPr>
        <xdr:cNvSpPr/>
      </xdr:nvSpPr>
      <xdr:spPr>
        <a:xfrm>
          <a:off x="9628318" y="1010006"/>
          <a:ext cx="294839" cy="304559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*/ 5419351 1 1725033"/>
            <a:gd name="f8" fmla="*/ 10800 10800 1"/>
            <a:gd name="f9" fmla="+- 0 0 360"/>
            <a:gd name="f10" fmla="val 10800"/>
            <a:gd name="f11" fmla="+- 0 0 0"/>
            <a:gd name="f12" fmla="*/ f3 1 21600"/>
            <a:gd name="f13" fmla="*/ f4 1 21600"/>
            <a:gd name="f14" fmla="val f5"/>
            <a:gd name="f15" fmla="val f6"/>
            <a:gd name="f16" fmla="*/ 0 f7 1"/>
            <a:gd name="f17" fmla="*/ f5 f0 1"/>
            <a:gd name="f18" fmla="*/ f9 f0 1"/>
            <a:gd name="f19" fmla="*/ f11 f0 1"/>
            <a:gd name="f20" fmla="+- f15 0 f14"/>
            <a:gd name="f21" fmla="*/ f16 1 f2"/>
            <a:gd name="f22" fmla="*/ f17 1 f2"/>
            <a:gd name="f23" fmla="*/ f18 1 f2"/>
            <a:gd name="f24" fmla="*/ f19 1 f2"/>
            <a:gd name="f25" fmla="*/ f20 1 21600"/>
            <a:gd name="f26" fmla="+- 0 0 f21"/>
            <a:gd name="f27" fmla="+- f22 0 f1"/>
            <a:gd name="f28" fmla="+- f23 0 f1"/>
            <a:gd name="f29" fmla="+- f24 0 f1"/>
            <a:gd name="f30" fmla="*/ 3180 f25 1"/>
            <a:gd name="f31" fmla="*/ 18420 f25 1"/>
            <a:gd name="f32" fmla="*/ 10800 f25 1"/>
            <a:gd name="f33" fmla="*/ 0 f25 1"/>
            <a:gd name="f34" fmla="*/ 3163 f25 1"/>
            <a:gd name="f35" fmla="*/ 18437 f25 1"/>
            <a:gd name="f36" fmla="*/ 21600 f25 1"/>
            <a:gd name="f37" fmla="*/ f26 f0 1"/>
            <a:gd name="f38" fmla="+- f28 0 f27"/>
            <a:gd name="f39" fmla="*/ f37 1 f7"/>
            <a:gd name="f40" fmla="*/ f32 1 f25"/>
            <a:gd name="f41" fmla="*/ f33 1 f25"/>
            <a:gd name="f42" fmla="*/ f34 1 f25"/>
            <a:gd name="f43" fmla="*/ f35 1 f25"/>
            <a:gd name="f44" fmla="*/ f36 1 f25"/>
            <a:gd name="f45" fmla="*/ f30 1 f25"/>
            <a:gd name="f46" fmla="*/ f31 1 f25"/>
            <a:gd name="f47" fmla="+- f39 0 f1"/>
            <a:gd name="f48" fmla="*/ f45 f12 1"/>
            <a:gd name="f49" fmla="*/ f46 f12 1"/>
            <a:gd name="f50" fmla="*/ f46 f13 1"/>
            <a:gd name="f51" fmla="*/ f45 f13 1"/>
            <a:gd name="f52" fmla="*/ f40 f12 1"/>
            <a:gd name="f53" fmla="*/ f41 f13 1"/>
            <a:gd name="f54" fmla="*/ f42 f12 1"/>
            <a:gd name="f55" fmla="*/ f42 f13 1"/>
            <a:gd name="f56" fmla="*/ f41 f12 1"/>
            <a:gd name="f57" fmla="*/ f40 f13 1"/>
            <a:gd name="f58" fmla="*/ f43 f13 1"/>
            <a:gd name="f59" fmla="*/ f44 f13 1"/>
            <a:gd name="f60" fmla="*/ f43 f12 1"/>
            <a:gd name="f61" fmla="*/ f44 f12 1"/>
            <a:gd name="f62" fmla="+- f47 f1 0"/>
            <a:gd name="f63" fmla="*/ f62 f7 1"/>
            <a:gd name="f64" fmla="*/ f63 1 f0"/>
            <a:gd name="f65" fmla="+- 0 0 f64"/>
            <a:gd name="f66" fmla="+- 0 0 f65"/>
            <a:gd name="f67" fmla="*/ f66 f0 1"/>
            <a:gd name="f68" fmla="*/ f67 1 f7"/>
            <a:gd name="f69" fmla="+- f68 0 f1"/>
            <a:gd name="f70" fmla="cos 1 f69"/>
            <a:gd name="f71" fmla="sin 1 f69"/>
            <a:gd name="f72" fmla="+- 0 0 f70"/>
            <a:gd name="f73" fmla="+- 0 0 f71"/>
            <a:gd name="f74" fmla="+- 0 0 f72"/>
            <a:gd name="f75" fmla="+- 0 0 f73"/>
            <a:gd name="f76" fmla="val f74"/>
            <a:gd name="f77" fmla="val f75"/>
            <a:gd name="f78" fmla="+- 0 0 f76"/>
            <a:gd name="f79" fmla="+- 0 0 f77"/>
            <a:gd name="f80" fmla="*/ 10800 f78 1"/>
            <a:gd name="f81" fmla="*/ 10800 f79 1"/>
            <a:gd name="f82" fmla="*/ f80 f80 1"/>
            <a:gd name="f83" fmla="*/ f81 f81 1"/>
            <a:gd name="f84" fmla="+- f82 f83 0"/>
            <a:gd name="f85" fmla="sqrt f84"/>
            <a:gd name="f86" fmla="*/ f8 1 f85"/>
            <a:gd name="f87" fmla="*/ f78 f86 1"/>
            <a:gd name="f88" fmla="*/ f79 f86 1"/>
            <a:gd name="f89" fmla="+- 10800 0 f87"/>
            <a:gd name="f90" fmla="+- 10800 0 f88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29">
              <a:pos x="f52" y="f53"/>
            </a:cxn>
            <a:cxn ang="f29">
              <a:pos x="f54" y="f55"/>
            </a:cxn>
            <a:cxn ang="f29">
              <a:pos x="f56" y="f57"/>
            </a:cxn>
            <a:cxn ang="f29">
              <a:pos x="f54" y="f58"/>
            </a:cxn>
            <a:cxn ang="f29">
              <a:pos x="f52" y="f59"/>
            </a:cxn>
            <a:cxn ang="f29">
              <a:pos x="f60" y="f58"/>
            </a:cxn>
            <a:cxn ang="f29">
              <a:pos x="f61" y="f57"/>
            </a:cxn>
            <a:cxn ang="f29">
              <a:pos x="f60" y="f55"/>
            </a:cxn>
          </a:cxnLst>
          <a:rect l="f48" t="f51" r="f49" b="f50"/>
          <a:pathLst>
            <a:path w="21600" h="21600">
              <a:moveTo>
                <a:pt x="f89" y="f90"/>
              </a:moveTo>
              <a:arcTo wR="f10" hR="f10" stAng="f27" swAng="f38"/>
              <a:close/>
            </a:path>
          </a:pathLst>
        </a:custGeom>
        <a:solidFill>
          <a:srgbClr val="C00000"/>
        </a:solidFill>
        <a:ln w="6483" cap="flat">
          <a:solidFill>
            <a:srgbClr val="C00000"/>
          </a:solidFill>
          <a:prstDash val="solid"/>
          <a:miter/>
        </a:ln>
      </xdr:spPr>
      <xdr:txBody>
        <a:bodyPr vert="horz" wrap="square" lIns="90004" tIns="44997" rIns="90004" bIns="44997" anchor="ctr" anchorCtr="1" compatLnSpc="0">
          <a:noAutofit/>
        </a:bodyPr>
        <a:lstStyle/>
        <a:p>
          <a:pPr marL="0" marR="0" lvl="0" indent="0" algn="ctr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1800" b="1" i="0" u="none" strike="noStrike" kern="1200" cap="none" spc="0" baseline="0">
              <a:solidFill>
                <a:srgbClr val="FFFFFF"/>
              </a:solidFill>
              <a:uFillTx/>
              <a:latin typeface="Calibri" pitchFamily="18"/>
            </a:rPr>
            <a:t>4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188997</xdr:colOff>
      <xdr:row>18</xdr:row>
      <xdr:rowOff>86758</xdr:rowOff>
    </xdr:from>
    <xdr:ext cx="6786722" cy="412202"/>
    <xdr:sp macro="" textlink="">
      <xdr:nvSpPr>
        <xdr:cNvPr id="7" name="Retângulo: Cantos Arredondados 2">
          <a:extLst>
            <a:ext uri="{FF2B5EF4-FFF2-40B4-BE49-F238E27FC236}">
              <a16:creationId xmlns:a16="http://schemas.microsoft.com/office/drawing/2014/main" id="{19AF6574-7C87-BE4B-C7EE-1308456C6437}"/>
            </a:ext>
          </a:extLst>
        </xdr:cNvPr>
        <xdr:cNvSpPr/>
      </xdr:nvSpPr>
      <xdr:spPr>
        <a:xfrm>
          <a:off x="5675397" y="3706258"/>
          <a:ext cx="6786722" cy="412202"/>
        </a:xfrm>
        <a:custGeom>
          <a:avLst>
            <a:gd name="f10" fmla="val 3600"/>
          </a:avLst>
          <a:gdLst>
            <a:gd name="f1" fmla="val 10800000"/>
            <a:gd name="f2" fmla="val 5400000"/>
            <a:gd name="f3" fmla="val 16200000"/>
            <a:gd name="f4" fmla="val w"/>
            <a:gd name="f5" fmla="val h"/>
            <a:gd name="f6" fmla="val ss"/>
            <a:gd name="f7" fmla="val 0"/>
            <a:gd name="f8" fmla="*/ 5419351 1 1725033"/>
            <a:gd name="f9" fmla="val 45"/>
            <a:gd name="f10" fmla="val 3600"/>
            <a:gd name="f11" fmla="abs f4"/>
            <a:gd name="f12" fmla="abs f5"/>
            <a:gd name="f13" fmla="abs f6"/>
            <a:gd name="f14" fmla="*/ f8 1 180"/>
            <a:gd name="f15" fmla="val f10"/>
            <a:gd name="f16" fmla="+- 0 0 f2"/>
            <a:gd name="f17" fmla="?: f11 f4 1"/>
            <a:gd name="f18" fmla="?: f12 f5 1"/>
            <a:gd name="f19" fmla="?: f13 f6 1"/>
            <a:gd name="f20" fmla="*/ f9 f14 1"/>
            <a:gd name="f21" fmla="+- f7 f15 0"/>
            <a:gd name="f22" fmla="*/ f17 1 21600"/>
            <a:gd name="f23" fmla="*/ f18 1 21600"/>
            <a:gd name="f24" fmla="*/ 21600 f17 1"/>
            <a:gd name="f25" fmla="*/ 21600 f18 1"/>
            <a:gd name="f26" fmla="+- 0 0 f20"/>
            <a:gd name="f27" fmla="+- f7 0 f21"/>
            <a:gd name="f28" fmla="+- f21 0 f7"/>
            <a:gd name="f29" fmla="min f23 f22"/>
            <a:gd name="f30" fmla="*/ f24 1 f19"/>
            <a:gd name="f31" fmla="*/ f25 1 f19"/>
            <a:gd name="f32" fmla="*/ f26 f1 1"/>
            <a:gd name="f33" fmla="abs f27"/>
            <a:gd name="f34" fmla="abs f28"/>
            <a:gd name="f35" fmla="?: f27 f16 f2"/>
            <a:gd name="f36" fmla="?: f27 f2 f16"/>
            <a:gd name="f37" fmla="?: f27 f3 f2"/>
            <a:gd name="f38" fmla="?: f27 f2 f3"/>
            <a:gd name="f39" fmla="?: f28 f16 f2"/>
            <a:gd name="f40" fmla="?: f28 f2 f16"/>
            <a:gd name="f41" fmla="?: f27 0 f1"/>
            <a:gd name="f42" fmla="?: f27 f1 0"/>
            <a:gd name="f43" fmla="val f30"/>
            <a:gd name="f44" fmla="val f31"/>
            <a:gd name="f45" fmla="*/ f32 1 f8"/>
            <a:gd name="f46" fmla="?: f27 f38 f37"/>
            <a:gd name="f47" fmla="?: f27 f37 f38"/>
            <a:gd name="f48" fmla="?: f28 f36 f35"/>
            <a:gd name="f49" fmla="*/ f21 f29 1"/>
            <a:gd name="f50" fmla="*/ f7 f29 1"/>
            <a:gd name="f51" fmla="*/ f33 f29 1"/>
            <a:gd name="f52" fmla="*/ f34 f29 1"/>
            <a:gd name="f53" fmla="+- f44 0 f15"/>
            <a:gd name="f54" fmla="+- f43 0 f15"/>
            <a:gd name="f55" fmla="+- f45 0 f2"/>
            <a:gd name="f56" fmla="?: f28 f47 f46"/>
            <a:gd name="f57" fmla="*/ f44 f29 1"/>
            <a:gd name="f58" fmla="*/ f43 f29 1"/>
            <a:gd name="f59" fmla="+- f55 f2 0"/>
            <a:gd name="f60" fmla="+- f44 0 f53"/>
            <a:gd name="f61" fmla="+- f43 0 f54"/>
            <a:gd name="f62" fmla="+- f53 0 f44"/>
            <a:gd name="f63" fmla="+- f54 0 f43"/>
            <a:gd name="f64" fmla="*/ f53 f29 1"/>
            <a:gd name="f65" fmla="*/ f54 f29 1"/>
            <a:gd name="f66" fmla="*/ f59 f8 1"/>
            <a:gd name="f67" fmla="abs f60"/>
            <a:gd name="f68" fmla="?: f60 0 f1"/>
            <a:gd name="f69" fmla="?: f60 f1 0"/>
            <a:gd name="f70" fmla="?: f60 f39 f40"/>
            <a:gd name="f71" fmla="abs f61"/>
            <a:gd name="f72" fmla="abs f62"/>
            <a:gd name="f73" fmla="?: f61 f16 f2"/>
            <a:gd name="f74" fmla="?: f61 f2 f16"/>
            <a:gd name="f75" fmla="?: f61 f3 f2"/>
            <a:gd name="f76" fmla="?: f61 f2 f3"/>
            <a:gd name="f77" fmla="abs f63"/>
            <a:gd name="f78" fmla="?: f63 f16 f2"/>
            <a:gd name="f79" fmla="?: f63 f2 f16"/>
            <a:gd name="f80" fmla="?: f63 f42 f41"/>
            <a:gd name="f81" fmla="?: f63 f41 f42"/>
            <a:gd name="f82" fmla="*/ f66 1 f1"/>
            <a:gd name="f83" fmla="?: f28 f69 f68"/>
            <a:gd name="f84" fmla="?: f28 f68 f69"/>
            <a:gd name="f85" fmla="?: f61 f76 f75"/>
            <a:gd name="f86" fmla="?: f61 f75 f76"/>
            <a:gd name="f87" fmla="?: f62 f74 f73"/>
            <a:gd name="f88" fmla="?: f27 f80 f81"/>
            <a:gd name="f89" fmla="?: f27 f78 f79"/>
            <a:gd name="f90" fmla="*/ f67 f29 1"/>
            <a:gd name="f91" fmla="*/ f71 f29 1"/>
            <a:gd name="f92" fmla="*/ f72 f29 1"/>
            <a:gd name="f93" fmla="*/ f77 f29 1"/>
            <a:gd name="f94" fmla="+- 0 0 f82"/>
            <a:gd name="f95" fmla="?: f60 f83 f84"/>
            <a:gd name="f96" fmla="?: f62 f86 f85"/>
            <a:gd name="f97" fmla="+- 0 0 f94"/>
            <a:gd name="f98" fmla="*/ f97 f1 1"/>
            <a:gd name="f99" fmla="*/ f98 1 f8"/>
            <a:gd name="f100" fmla="+- f99 0 f2"/>
            <a:gd name="f101" fmla="cos 1 f100"/>
            <a:gd name="f102" fmla="+- 0 0 f101"/>
            <a:gd name="f103" fmla="+- 0 0 f102"/>
            <a:gd name="f104" fmla="val f103"/>
            <a:gd name="f105" fmla="+- 0 0 f104"/>
            <a:gd name="f106" fmla="*/ f15 f105 1"/>
            <a:gd name="f107" fmla="*/ f106 3163 1"/>
            <a:gd name="f108" fmla="*/ f107 1 7636"/>
            <a:gd name="f109" fmla="+- f7 f108 0"/>
            <a:gd name="f110" fmla="+- f43 0 f108"/>
            <a:gd name="f111" fmla="+- f44 0 f108"/>
            <a:gd name="f112" fmla="*/ f109 f29 1"/>
            <a:gd name="f113" fmla="*/ f110 f29 1"/>
            <a:gd name="f114" fmla="*/ f111 f2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12" t="f112" r="f113" b="f114"/>
          <a:pathLst>
            <a:path>
              <a:moveTo>
                <a:pt x="f49" y="f50"/>
              </a:moveTo>
              <a:arcTo wR="f51" hR="f52" stAng="f56" swAng="f48"/>
              <a:lnTo>
                <a:pt x="f50" y="f64"/>
              </a:lnTo>
              <a:arcTo wR="f52" hR="f90" stAng="f95" swAng="f70"/>
              <a:lnTo>
                <a:pt x="f65" y="f57"/>
              </a:lnTo>
              <a:arcTo wR="f91" hR="f92" stAng="f96" swAng="f87"/>
              <a:lnTo>
                <a:pt x="f58" y="f49"/>
              </a:lnTo>
              <a:arcTo wR="f93" hR="f51" stAng="f88" swAng="f89"/>
              <a:close/>
            </a:path>
          </a:pathLst>
        </a:custGeom>
        <a:solidFill>
          <a:srgbClr val="C00000"/>
        </a:solidFill>
        <a:ln w="25557" cap="flat">
          <a:solidFill>
            <a:srgbClr val="3A5F8B"/>
          </a:solidFill>
          <a:prstDash val="solid"/>
          <a:miter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algn="l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1600" b="0" i="0" u="none" strike="noStrike" kern="1200" cap="none" spc="0" baseline="0">
              <a:solidFill>
                <a:srgbClr val="FFFFFF"/>
              </a:solidFill>
              <a:uFillTx/>
              <a:latin typeface="Calibri" pitchFamily="18"/>
            </a:rPr>
            <a:t>Observar a capacidade do time para dimensionar o esforço nos sprints.</a:t>
          </a:r>
        </a:p>
      </xdr:txBody>
    </xdr:sp>
    <xdr:clientData/>
  </xdr:oneCellAnchor>
  <xdr:oneCellAnchor>
    <xdr:from>
      <xdr:col>1</xdr:col>
      <xdr:colOff>957596</xdr:colOff>
      <xdr:row>7</xdr:row>
      <xdr:rowOff>192243</xdr:rowOff>
    </xdr:from>
    <xdr:ext cx="4646523" cy="1409035"/>
    <xdr:cxnSp macro="">
      <xdr:nvCxnSpPr>
        <xdr:cNvPr id="2" name="Conector de Seta Reta 5">
          <a:extLst>
            <a:ext uri="{FF2B5EF4-FFF2-40B4-BE49-F238E27FC236}">
              <a16:creationId xmlns:a16="http://schemas.microsoft.com/office/drawing/2014/main" id="{6E483290-C28B-4370-2D88-049951F0BF73}"/>
            </a:ext>
          </a:extLst>
        </xdr:cNvPr>
        <xdr:cNvCxnSpPr/>
      </xdr:nvCxnSpPr>
      <xdr:spPr>
        <a:xfrm flipH="1" flipV="1">
          <a:off x="4424696" y="1611468"/>
          <a:ext cx="4646523" cy="1409035"/>
        </a:xfrm>
        <a:prstGeom prst="bentConnector3">
          <a:avLst/>
        </a:prstGeom>
        <a:noFill/>
        <a:ln w="9363" cap="flat">
          <a:solidFill>
            <a:srgbClr val="4A7EBB"/>
          </a:solidFill>
          <a:prstDash val="solid"/>
          <a:miter/>
          <a:tailEnd type="arrow"/>
        </a:ln>
      </xdr:spPr>
    </xdr:cxnSp>
    <xdr:clientData/>
  </xdr:oneCellAnchor>
  <xdr:oneCellAnchor>
    <xdr:from>
      <xdr:col>5</xdr:col>
      <xdr:colOff>514075</xdr:colOff>
      <xdr:row>13</xdr:row>
      <xdr:rowOff>192243</xdr:rowOff>
    </xdr:from>
    <xdr:ext cx="1194847" cy="266392"/>
    <xdr:cxnSp macro="">
      <xdr:nvCxnSpPr>
        <xdr:cNvPr id="3" name="Conector de Seta Reta 6">
          <a:extLst>
            <a:ext uri="{FF2B5EF4-FFF2-40B4-BE49-F238E27FC236}">
              <a16:creationId xmlns:a16="http://schemas.microsoft.com/office/drawing/2014/main" id="{EC1AC3AC-24D0-1587-F4E1-C073F06B6760}"/>
            </a:ext>
          </a:extLst>
        </xdr:cNvPr>
        <xdr:cNvCxnSpPr/>
      </xdr:nvCxnSpPr>
      <xdr:spPr>
        <a:xfrm flipH="1" flipV="1">
          <a:off x="7895950" y="2802093"/>
          <a:ext cx="1194847" cy="266392"/>
        </a:xfrm>
        <a:prstGeom prst="bentConnector3">
          <a:avLst/>
        </a:prstGeom>
        <a:noFill/>
        <a:ln w="9363" cap="flat">
          <a:solidFill>
            <a:srgbClr val="4A7EBB"/>
          </a:solidFill>
          <a:prstDash val="solid"/>
          <a:miter/>
          <a:tailEnd type="arrow"/>
        </a:ln>
      </xdr:spPr>
    </xdr:cxnSp>
    <xdr:clientData/>
  </xdr:oneCellAnchor>
  <xdr:oneCellAnchor>
    <xdr:from>
      <xdr:col>7</xdr:col>
      <xdr:colOff>493922</xdr:colOff>
      <xdr:row>13</xdr:row>
      <xdr:rowOff>192243</xdr:rowOff>
    </xdr:from>
    <xdr:ext cx="165598" cy="266392"/>
    <xdr:cxnSp macro="">
      <xdr:nvCxnSpPr>
        <xdr:cNvPr id="4" name="Conector de Seta Reta 9">
          <a:extLst>
            <a:ext uri="{FF2B5EF4-FFF2-40B4-BE49-F238E27FC236}">
              <a16:creationId xmlns:a16="http://schemas.microsoft.com/office/drawing/2014/main" id="{F7C6C3AC-E2B4-467C-5FDD-F34AD00366B0}"/>
            </a:ext>
          </a:extLst>
        </xdr:cNvPr>
        <xdr:cNvCxnSpPr/>
      </xdr:nvCxnSpPr>
      <xdr:spPr>
        <a:xfrm flipH="1" flipV="1">
          <a:off x="8923547" y="2802093"/>
          <a:ext cx="165598" cy="266392"/>
        </a:xfrm>
        <a:prstGeom prst="bentConnector3">
          <a:avLst/>
        </a:prstGeom>
        <a:noFill/>
        <a:ln w="9363" cap="flat">
          <a:solidFill>
            <a:srgbClr val="4A7EBB"/>
          </a:solidFill>
          <a:prstDash val="solid"/>
          <a:miter/>
          <a:tailEnd type="arrow"/>
        </a:ln>
      </xdr:spPr>
    </xdr:cxnSp>
    <xdr:clientData/>
  </xdr:oneCellAnchor>
  <xdr:oneCellAnchor>
    <xdr:from>
      <xdr:col>9</xdr:col>
      <xdr:colOff>475</xdr:colOff>
      <xdr:row>13</xdr:row>
      <xdr:rowOff>192243</xdr:rowOff>
    </xdr:from>
    <xdr:ext cx="370442" cy="266392"/>
    <xdr:cxnSp macro="">
      <xdr:nvCxnSpPr>
        <xdr:cNvPr id="5" name="Conector de Seta Reta 12">
          <a:extLst>
            <a:ext uri="{FF2B5EF4-FFF2-40B4-BE49-F238E27FC236}">
              <a16:creationId xmlns:a16="http://schemas.microsoft.com/office/drawing/2014/main" id="{8AAD76EC-C94F-BB80-E520-F84E4B1598E9}"/>
            </a:ext>
          </a:extLst>
        </xdr:cNvPr>
        <xdr:cNvCxnSpPr/>
      </xdr:nvCxnSpPr>
      <xdr:spPr>
        <a:xfrm flipV="1">
          <a:off x="9458800" y="2802093"/>
          <a:ext cx="370442" cy="266392"/>
        </a:xfrm>
        <a:prstGeom prst="bentConnector3">
          <a:avLst/>
        </a:prstGeom>
        <a:noFill/>
        <a:ln w="9363" cap="flat">
          <a:solidFill>
            <a:srgbClr val="4A7EBB"/>
          </a:solidFill>
          <a:prstDash val="solid"/>
          <a:miter/>
          <a:tailEnd type="arrow"/>
        </a:ln>
      </xdr:spPr>
    </xdr:cxnSp>
    <xdr:clientData/>
  </xdr:oneCellAnchor>
  <xdr:oneCellAnchor>
    <xdr:from>
      <xdr:col>9</xdr:col>
      <xdr:colOff>475</xdr:colOff>
      <xdr:row>13</xdr:row>
      <xdr:rowOff>192243</xdr:rowOff>
    </xdr:from>
    <xdr:ext cx="1625044" cy="266392"/>
    <xdr:cxnSp macro="">
      <xdr:nvCxnSpPr>
        <xdr:cNvPr id="6" name="Conector de Seta Reta 15">
          <a:extLst>
            <a:ext uri="{FF2B5EF4-FFF2-40B4-BE49-F238E27FC236}">
              <a16:creationId xmlns:a16="http://schemas.microsoft.com/office/drawing/2014/main" id="{5A52BC2A-0B71-2F54-7A47-06431AB043E9}"/>
            </a:ext>
          </a:extLst>
        </xdr:cNvPr>
        <xdr:cNvCxnSpPr/>
      </xdr:nvCxnSpPr>
      <xdr:spPr>
        <a:xfrm flipV="1">
          <a:off x="9458800" y="2802093"/>
          <a:ext cx="1625044" cy="266392"/>
        </a:xfrm>
        <a:prstGeom prst="bentConnector3">
          <a:avLst/>
        </a:prstGeom>
        <a:noFill/>
        <a:ln w="9363" cap="flat">
          <a:solidFill>
            <a:srgbClr val="4A7EBB"/>
          </a:solidFill>
          <a:prstDash val="solid"/>
          <a:miter/>
          <a:tailEnd type="arrow"/>
        </a:ln>
      </xdr:spPr>
    </xdr:cxn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7"/>
  <sheetViews>
    <sheetView workbookViewId="0">
      <selection activeCell="C4" sqref="C4"/>
    </sheetView>
  </sheetViews>
  <sheetFormatPr defaultRowHeight="15" x14ac:dyDescent="0.25"/>
  <cols>
    <col min="1" max="1" width="21.625" style="1" customWidth="1"/>
    <col min="2" max="2" width="44.75" style="1" customWidth="1"/>
    <col min="3" max="3" width="29.5" style="1" customWidth="1"/>
    <col min="4" max="1024" width="8.125" style="1" customWidth="1"/>
    <col min="1025" max="1025" width="9" customWidth="1"/>
  </cols>
  <sheetData>
    <row r="1" spans="1:3" ht="20.25" x14ac:dyDescent="0.25">
      <c r="A1" s="130" t="s">
        <v>0</v>
      </c>
      <c r="B1" s="130"/>
      <c r="C1" s="130"/>
    </row>
    <row r="2" spans="1:3" ht="25.5" x14ac:dyDescent="0.25">
      <c r="A2" s="131" t="s">
        <v>229</v>
      </c>
      <c r="B2" s="131"/>
      <c r="C2" s="131"/>
    </row>
    <row r="3" spans="1:3" x14ac:dyDescent="0.25">
      <c r="A3" s="2" t="s">
        <v>1</v>
      </c>
      <c r="B3" s="2" t="s">
        <v>2</v>
      </c>
      <c r="C3" s="2" t="s">
        <v>3</v>
      </c>
    </row>
    <row r="4" spans="1:3" x14ac:dyDescent="0.25">
      <c r="A4" s="3" t="s">
        <v>4</v>
      </c>
      <c r="B4" s="3" t="s">
        <v>228</v>
      </c>
      <c r="C4" s="3" t="s">
        <v>237</v>
      </c>
    </row>
    <row r="5" spans="1:3" x14ac:dyDescent="0.25">
      <c r="A5" s="3" t="s">
        <v>5</v>
      </c>
      <c r="B5" s="3" t="s">
        <v>227</v>
      </c>
      <c r="C5" s="3"/>
    </row>
    <row r="6" spans="1:3" x14ac:dyDescent="0.25">
      <c r="A6" s="3" t="s">
        <v>6</v>
      </c>
      <c r="B6" s="3" t="s">
        <v>226</v>
      </c>
      <c r="C6" s="3"/>
    </row>
    <row r="7" spans="1:3" x14ac:dyDescent="0.25">
      <c r="A7" s="3" t="s">
        <v>6</v>
      </c>
      <c r="B7" s="3" t="s">
        <v>225</v>
      </c>
      <c r="C7" s="3"/>
    </row>
    <row r="8" spans="1:3" x14ac:dyDescent="0.25">
      <c r="A8"/>
      <c r="B8"/>
      <c r="C8"/>
    </row>
    <row r="9" spans="1:3" x14ac:dyDescent="0.25">
      <c r="A9"/>
      <c r="B9"/>
      <c r="C9"/>
    </row>
    <row r="10" spans="1:3" x14ac:dyDescent="0.25">
      <c r="A10"/>
      <c r="B10"/>
      <c r="C10"/>
    </row>
    <row r="11" spans="1:3" x14ac:dyDescent="0.25">
      <c r="A11"/>
      <c r="B11"/>
      <c r="C11"/>
    </row>
    <row r="12" spans="1:3" x14ac:dyDescent="0.25">
      <c r="A12"/>
      <c r="B12"/>
      <c r="C12"/>
    </row>
    <row r="13" spans="1:3" x14ac:dyDescent="0.25">
      <c r="A13"/>
      <c r="B13"/>
      <c r="C13"/>
    </row>
    <row r="14" spans="1:3" x14ac:dyDescent="0.25">
      <c r="A14"/>
      <c r="B14"/>
      <c r="C14"/>
    </row>
    <row r="15" spans="1:3" x14ac:dyDescent="0.25">
      <c r="A15"/>
      <c r="B15"/>
      <c r="C15"/>
    </row>
    <row r="16" spans="1:3" x14ac:dyDescent="0.25">
      <c r="A16"/>
      <c r="B16"/>
      <c r="C16"/>
    </row>
    <row r="17" spans="1:3" x14ac:dyDescent="0.25">
      <c r="A17"/>
      <c r="B17"/>
      <c r="C17"/>
    </row>
  </sheetData>
  <mergeCells count="2">
    <mergeCell ref="A1:C1"/>
    <mergeCell ref="A2:C2"/>
  </mergeCells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1"/>
  <sheetViews>
    <sheetView topLeftCell="A13" workbookViewId="0">
      <selection activeCell="K19" sqref="K19"/>
    </sheetView>
  </sheetViews>
  <sheetFormatPr defaultRowHeight="15" x14ac:dyDescent="0.2"/>
  <cols>
    <col min="1" max="1" width="10.25" style="23" customWidth="1"/>
    <col min="2" max="2" width="11.625" style="4" customWidth="1"/>
    <col min="3" max="3" width="64.25" style="4" customWidth="1"/>
    <col min="4" max="4" width="8.75" style="21" customWidth="1"/>
    <col min="5" max="5" width="1.625" style="4" customWidth="1"/>
    <col min="6" max="6" width="4.25" style="4" customWidth="1"/>
    <col min="7" max="7" width="18.875" style="4" customWidth="1"/>
    <col min="8" max="9" width="8.5" style="4" customWidth="1"/>
    <col min="10" max="10" width="10.75" style="4" customWidth="1"/>
    <col min="11" max="11" width="11.875" style="4" customWidth="1"/>
    <col min="12" max="1024" width="8.5" style="4" customWidth="1"/>
    <col min="1025" max="1025" width="9" customWidth="1"/>
  </cols>
  <sheetData>
    <row r="1" spans="1:1024" ht="12" customHeight="1" x14ac:dyDescent="0.2">
      <c r="A1" s="138" t="s">
        <v>7</v>
      </c>
      <c r="B1" s="138"/>
      <c r="C1" s="138"/>
      <c r="D1" s="138"/>
      <c r="F1" s="132" t="s">
        <v>8</v>
      </c>
      <c r="G1" s="132"/>
      <c r="H1" s="132"/>
      <c r="I1" s="132"/>
      <c r="J1" s="132"/>
      <c r="K1" s="132"/>
      <c r="L1" s="132"/>
    </row>
    <row r="2" spans="1:1024" ht="42" customHeight="1" x14ac:dyDescent="0.2">
      <c r="A2" s="133" t="s">
        <v>9</v>
      </c>
      <c r="B2" s="133"/>
      <c r="C2" s="133"/>
      <c r="D2" s="133"/>
      <c r="F2" s="134" t="s">
        <v>10</v>
      </c>
      <c r="G2" s="134"/>
      <c r="H2" s="134"/>
      <c r="I2" s="134"/>
      <c r="J2" s="134"/>
      <c r="K2" s="134"/>
      <c r="L2" s="134"/>
    </row>
    <row r="3" spans="1:1024" ht="24" customHeight="1" x14ac:dyDescent="0.2">
      <c r="A3" s="5" t="s">
        <v>11</v>
      </c>
      <c r="B3" s="5" t="s">
        <v>12</v>
      </c>
      <c r="C3" s="5" t="s">
        <v>13</v>
      </c>
      <c r="D3" s="5" t="s">
        <v>14</v>
      </c>
      <c r="F3" s="5" t="s">
        <v>11</v>
      </c>
      <c r="G3" s="6" t="s">
        <v>15</v>
      </c>
      <c r="H3" s="135" t="s">
        <v>8</v>
      </c>
      <c r="I3" s="135"/>
      <c r="J3" s="135"/>
      <c r="K3" s="135"/>
      <c r="L3" s="135"/>
    </row>
    <row r="4" spans="1:1024" ht="24" customHeight="1" x14ac:dyDescent="0.2">
      <c r="A4" s="136" t="s">
        <v>16</v>
      </c>
      <c r="B4" s="136"/>
      <c r="C4" s="136"/>
      <c r="D4" s="8" t="s">
        <v>17</v>
      </c>
      <c r="F4" s="9" t="s">
        <v>18</v>
      </c>
      <c r="G4" s="9" t="s">
        <v>19</v>
      </c>
      <c r="H4" s="8" t="s">
        <v>20</v>
      </c>
      <c r="I4" s="8" t="s">
        <v>21</v>
      </c>
      <c r="J4" s="8" t="s">
        <v>22</v>
      </c>
      <c r="K4" s="7" t="s">
        <v>23</v>
      </c>
      <c r="L4" s="8" t="s">
        <v>24</v>
      </c>
    </row>
    <row r="5" spans="1:1024" ht="14.25" x14ac:dyDescent="0.2">
      <c r="A5" s="10">
        <v>1</v>
      </c>
      <c r="B5" s="11" t="s">
        <v>16</v>
      </c>
      <c r="C5" s="12" t="s">
        <v>25</v>
      </c>
      <c r="D5" s="13">
        <v>10</v>
      </c>
      <c r="F5" s="14">
        <v>1</v>
      </c>
      <c r="G5" s="12" t="s">
        <v>230</v>
      </c>
      <c r="H5" s="15">
        <v>4</v>
      </c>
      <c r="I5" s="15">
        <v>2</v>
      </c>
      <c r="J5" s="15">
        <v>2</v>
      </c>
      <c r="K5" s="15">
        <v>3</v>
      </c>
      <c r="L5" s="16">
        <f>SUM(H5:K5)</f>
        <v>11</v>
      </c>
    </row>
    <row r="6" spans="1:1024" ht="14.25" x14ac:dyDescent="0.2">
      <c r="A6" s="10">
        <v>2</v>
      </c>
      <c r="B6" s="11" t="s">
        <v>16</v>
      </c>
      <c r="C6" s="12" t="s">
        <v>26</v>
      </c>
      <c r="D6" s="13">
        <v>10</v>
      </c>
      <c r="F6" s="14">
        <v>2</v>
      </c>
      <c r="G6" s="12" t="s">
        <v>231</v>
      </c>
      <c r="H6" s="15">
        <v>5</v>
      </c>
      <c r="I6" s="15">
        <v>2</v>
      </c>
      <c r="J6" s="15">
        <v>3</v>
      </c>
      <c r="K6" s="15">
        <v>5</v>
      </c>
      <c r="L6" s="16">
        <f>SUM(H6:K6)</f>
        <v>15</v>
      </c>
    </row>
    <row r="7" spans="1:1024" ht="14.25" x14ac:dyDescent="0.2">
      <c r="A7" s="10">
        <v>3</v>
      </c>
      <c r="B7" s="11" t="s">
        <v>16</v>
      </c>
      <c r="C7" s="12" t="s">
        <v>27</v>
      </c>
      <c r="D7" s="13">
        <v>15</v>
      </c>
      <c r="F7" s="14">
        <v>3</v>
      </c>
      <c r="G7" s="12" t="s">
        <v>232</v>
      </c>
      <c r="H7" s="15">
        <v>5</v>
      </c>
      <c r="I7" s="15">
        <v>1</v>
      </c>
      <c r="J7" s="15">
        <v>3</v>
      </c>
      <c r="K7" s="15">
        <v>2</v>
      </c>
      <c r="L7" s="16">
        <v>11</v>
      </c>
    </row>
    <row r="8" spans="1:1024" ht="14.25" x14ac:dyDescent="0.2">
      <c r="A8" s="10">
        <v>4</v>
      </c>
      <c r="B8" s="11" t="s">
        <v>16</v>
      </c>
      <c r="C8" s="12" t="s">
        <v>28</v>
      </c>
      <c r="D8" s="13">
        <v>15</v>
      </c>
      <c r="F8" s="14">
        <v>4</v>
      </c>
      <c r="G8" s="12" t="s">
        <v>233</v>
      </c>
      <c r="H8" s="15">
        <v>5</v>
      </c>
      <c r="I8" s="15">
        <v>3</v>
      </c>
      <c r="J8" s="15">
        <v>5</v>
      </c>
      <c r="K8" s="15">
        <v>4</v>
      </c>
      <c r="L8" s="16">
        <f t="shared" ref="L8:L11" si="0">SUM(H8:K8)</f>
        <v>17</v>
      </c>
    </row>
    <row r="9" spans="1:1024" ht="14.25" x14ac:dyDescent="0.2">
      <c r="A9" s="10">
        <v>5</v>
      </c>
      <c r="B9" s="11" t="s">
        <v>16</v>
      </c>
      <c r="C9" s="12" t="s">
        <v>29</v>
      </c>
      <c r="D9" s="13">
        <v>10</v>
      </c>
      <c r="F9" s="17">
        <v>5</v>
      </c>
      <c r="G9" s="12" t="s">
        <v>234</v>
      </c>
      <c r="H9" s="15">
        <v>5</v>
      </c>
      <c r="I9" s="15">
        <v>2</v>
      </c>
      <c r="J9" s="15">
        <v>4</v>
      </c>
      <c r="K9" s="15">
        <v>3</v>
      </c>
      <c r="L9" s="16">
        <f t="shared" si="0"/>
        <v>14</v>
      </c>
    </row>
    <row r="10" spans="1:1024" ht="14.25" x14ac:dyDescent="0.2">
      <c r="A10" s="10">
        <v>6</v>
      </c>
      <c r="B10" s="11" t="s">
        <v>16</v>
      </c>
      <c r="C10" s="12" t="s">
        <v>30</v>
      </c>
      <c r="D10" s="13">
        <v>2</v>
      </c>
      <c r="F10" s="14">
        <v>6</v>
      </c>
      <c r="G10" s="12" t="s">
        <v>236</v>
      </c>
      <c r="H10" s="15">
        <v>4</v>
      </c>
      <c r="I10" s="15">
        <v>4</v>
      </c>
      <c r="J10" s="15">
        <v>5</v>
      </c>
      <c r="K10" s="15">
        <v>5</v>
      </c>
      <c r="L10" s="16">
        <f t="shared" si="0"/>
        <v>18</v>
      </c>
    </row>
    <row r="11" spans="1:1024" ht="15" customHeight="1" x14ac:dyDescent="0.2">
      <c r="A11" s="136" t="s">
        <v>31</v>
      </c>
      <c r="B11" s="136"/>
      <c r="C11" s="136"/>
      <c r="D11" s="8">
        <f>SUM(D5:D10)</f>
        <v>62</v>
      </c>
      <c r="F11" s="17">
        <v>7</v>
      </c>
      <c r="G11" s="12" t="s">
        <v>235</v>
      </c>
      <c r="H11" s="15">
        <v>3</v>
      </c>
      <c r="I11" s="15">
        <v>3</v>
      </c>
      <c r="J11" s="15">
        <v>3</v>
      </c>
      <c r="K11" s="15">
        <v>4</v>
      </c>
      <c r="L11" s="16">
        <f t="shared" si="0"/>
        <v>13</v>
      </c>
    </row>
    <row r="12" spans="1:1024" ht="14.25" x14ac:dyDescent="0.2">
      <c r="A12" s="10">
        <v>7</v>
      </c>
      <c r="B12" s="11" t="s">
        <v>31</v>
      </c>
      <c r="C12" s="12" t="s">
        <v>32</v>
      </c>
      <c r="D12" s="13">
        <v>8</v>
      </c>
      <c r="AMD12"/>
      <c r="AME12"/>
      <c r="AMF12"/>
      <c r="AMG12"/>
      <c r="AMH12"/>
      <c r="AMI12"/>
      <c r="AMJ12"/>
    </row>
    <row r="13" spans="1:1024" ht="14.25" x14ac:dyDescent="0.2">
      <c r="A13" s="10">
        <v>8</v>
      </c>
      <c r="B13" s="11" t="s">
        <v>31</v>
      </c>
      <c r="C13" s="12" t="s">
        <v>33</v>
      </c>
      <c r="D13" s="13">
        <v>12</v>
      </c>
      <c r="AMD13"/>
      <c r="AME13"/>
      <c r="AMF13"/>
      <c r="AMG13"/>
      <c r="AMH13"/>
      <c r="AMI13"/>
      <c r="AMJ13"/>
    </row>
    <row r="14" spans="1:1024" ht="14.25" x14ac:dyDescent="0.2">
      <c r="A14" s="10">
        <v>9</v>
      </c>
      <c r="B14" s="11" t="s">
        <v>31</v>
      </c>
      <c r="C14" s="18" t="s">
        <v>34</v>
      </c>
      <c r="D14" s="13">
        <v>10</v>
      </c>
      <c r="AMD14"/>
      <c r="AME14"/>
      <c r="AMF14"/>
      <c r="AMG14"/>
      <c r="AMH14"/>
      <c r="AMI14"/>
      <c r="AMJ14"/>
    </row>
    <row r="15" spans="1:1024" ht="14.25" x14ac:dyDescent="0.2">
      <c r="A15" s="10">
        <v>10</v>
      </c>
      <c r="B15" s="11" t="s">
        <v>31</v>
      </c>
      <c r="C15" s="19" t="s">
        <v>35</v>
      </c>
      <c r="D15" s="13">
        <v>8</v>
      </c>
      <c r="AMD15"/>
      <c r="AME15"/>
      <c r="AMF15"/>
      <c r="AMG15"/>
      <c r="AMH15"/>
      <c r="AMI15"/>
      <c r="AMJ15"/>
    </row>
    <row r="16" spans="1:1024" ht="14.25" x14ac:dyDescent="0.2">
      <c r="A16" s="10">
        <v>11</v>
      </c>
      <c r="B16" s="11" t="s">
        <v>31</v>
      </c>
      <c r="C16" s="20" t="s">
        <v>36</v>
      </c>
      <c r="D16" s="13">
        <v>14</v>
      </c>
      <c r="AMD16"/>
      <c r="AME16"/>
      <c r="AMF16"/>
      <c r="AMG16"/>
      <c r="AMH16"/>
      <c r="AMI16"/>
      <c r="AMJ16"/>
    </row>
    <row r="17" spans="1:1024" ht="14.25" x14ac:dyDescent="0.2">
      <c r="A17" s="10">
        <v>12</v>
      </c>
      <c r="B17" s="11" t="s">
        <v>31</v>
      </c>
      <c r="C17" s="18" t="s">
        <v>37</v>
      </c>
      <c r="D17" s="13">
        <v>4</v>
      </c>
      <c r="AMD17"/>
      <c r="AME17"/>
      <c r="AMF17"/>
      <c r="AMG17"/>
      <c r="AMH17"/>
      <c r="AMI17"/>
      <c r="AMJ17"/>
    </row>
    <row r="18" spans="1:1024" ht="14.25" x14ac:dyDescent="0.2">
      <c r="A18" s="10">
        <v>13</v>
      </c>
      <c r="B18" s="11" t="s">
        <v>31</v>
      </c>
      <c r="C18" s="18" t="s">
        <v>38</v>
      </c>
      <c r="D18" s="13">
        <v>10</v>
      </c>
      <c r="AMD18"/>
      <c r="AME18"/>
      <c r="AMF18"/>
      <c r="AMG18"/>
      <c r="AMH18"/>
      <c r="AMI18"/>
      <c r="AMJ18"/>
    </row>
    <row r="19" spans="1:1024" x14ac:dyDescent="0.2">
      <c r="A19" s="10">
        <v>14</v>
      </c>
      <c r="B19" s="11" t="s">
        <v>31</v>
      </c>
      <c r="C19" s="18" t="s">
        <v>39</v>
      </c>
      <c r="D19" s="13">
        <v>2</v>
      </c>
      <c r="H19" s="21"/>
      <c r="I19" s="21"/>
      <c r="J19" s="21"/>
      <c r="K19" s="21"/>
      <c r="L19" s="21"/>
    </row>
    <row r="20" spans="1:1024" x14ac:dyDescent="0.2">
      <c r="A20" s="10">
        <v>15</v>
      </c>
      <c r="B20" s="11" t="s">
        <v>31</v>
      </c>
      <c r="C20" s="18" t="s">
        <v>40</v>
      </c>
      <c r="D20" s="13">
        <v>2</v>
      </c>
      <c r="H20" s="21"/>
      <c r="I20" s="21"/>
      <c r="J20" s="21"/>
      <c r="K20" s="21"/>
      <c r="L20" s="21"/>
    </row>
    <row r="21" spans="1:1024" ht="15" customHeight="1" x14ac:dyDescent="0.2">
      <c r="A21" s="136" t="s">
        <v>41</v>
      </c>
      <c r="B21" s="136"/>
      <c r="C21" s="136"/>
      <c r="D21" s="8">
        <f>SUM(D12:D20)</f>
        <v>70</v>
      </c>
      <c r="H21" s="21"/>
      <c r="I21" s="21"/>
      <c r="J21" s="21"/>
      <c r="K21" s="21"/>
      <c r="L21" s="21"/>
    </row>
    <row r="22" spans="1:1024" x14ac:dyDescent="0.2">
      <c r="A22" s="10">
        <v>16</v>
      </c>
      <c r="B22" s="11" t="s">
        <v>41</v>
      </c>
      <c r="C22" s="12" t="s">
        <v>32</v>
      </c>
      <c r="D22" s="13">
        <v>6</v>
      </c>
      <c r="H22" s="21"/>
      <c r="I22" s="21"/>
      <c r="J22" s="21"/>
      <c r="K22" s="21"/>
      <c r="L22" s="21"/>
    </row>
    <row r="23" spans="1:1024" ht="14.25" x14ac:dyDescent="0.2">
      <c r="A23" s="10">
        <v>17</v>
      </c>
      <c r="B23" s="11" t="s">
        <v>41</v>
      </c>
      <c r="C23" s="19" t="s">
        <v>42</v>
      </c>
      <c r="D23" s="13">
        <v>12</v>
      </c>
    </row>
    <row r="24" spans="1:1024" ht="14.25" x14ac:dyDescent="0.2">
      <c r="A24" s="10">
        <v>18</v>
      </c>
      <c r="B24" s="11" t="s">
        <v>41</v>
      </c>
      <c r="C24" s="20" t="s">
        <v>43</v>
      </c>
      <c r="D24" s="13">
        <v>12</v>
      </c>
    </row>
    <row r="25" spans="1:1024" ht="14.25" x14ac:dyDescent="0.2">
      <c r="A25" s="10">
        <v>19</v>
      </c>
      <c r="B25" s="11" t="s">
        <v>41</v>
      </c>
      <c r="C25" s="19" t="s">
        <v>44</v>
      </c>
      <c r="D25" s="13">
        <v>14</v>
      </c>
    </row>
    <row r="26" spans="1:1024" ht="14.25" x14ac:dyDescent="0.2">
      <c r="A26" s="10">
        <v>20</v>
      </c>
      <c r="B26" s="11" t="s">
        <v>41</v>
      </c>
      <c r="C26" s="20" t="s">
        <v>45</v>
      </c>
      <c r="D26" s="13">
        <v>12</v>
      </c>
    </row>
    <row r="27" spans="1:1024" ht="14.25" x14ac:dyDescent="0.2">
      <c r="A27" s="10">
        <v>21</v>
      </c>
      <c r="B27" s="11" t="s">
        <v>41</v>
      </c>
      <c r="C27" s="18" t="s">
        <v>39</v>
      </c>
      <c r="D27" s="13">
        <v>2</v>
      </c>
    </row>
    <row r="28" spans="1:1024" ht="14.25" x14ac:dyDescent="0.2">
      <c r="A28" s="10">
        <v>22</v>
      </c>
      <c r="B28" s="11" t="s">
        <v>41</v>
      </c>
      <c r="C28" s="18" t="s">
        <v>40</v>
      </c>
      <c r="D28" s="13">
        <v>2</v>
      </c>
    </row>
    <row r="29" spans="1:1024" ht="14.25" x14ac:dyDescent="0.2">
      <c r="A29" s="136" t="s">
        <v>46</v>
      </c>
      <c r="B29" s="136"/>
      <c r="C29" s="136"/>
      <c r="D29" s="8">
        <f>SUM(D22:D28)</f>
        <v>60</v>
      </c>
    </row>
    <row r="30" spans="1:1024" ht="14.25" x14ac:dyDescent="0.2">
      <c r="A30" s="10">
        <v>23</v>
      </c>
      <c r="B30" s="11" t="s">
        <v>46</v>
      </c>
      <c r="C30" s="12" t="s">
        <v>32</v>
      </c>
      <c r="D30" s="13">
        <v>4</v>
      </c>
    </row>
    <row r="31" spans="1:1024" ht="15" customHeight="1" x14ac:dyDescent="0.2">
      <c r="A31" s="10">
        <v>24</v>
      </c>
      <c r="B31" s="11" t="s">
        <v>46</v>
      </c>
      <c r="C31" s="18" t="s">
        <v>47</v>
      </c>
      <c r="D31" s="13">
        <v>10</v>
      </c>
    </row>
    <row r="32" spans="1:1024" ht="14.25" x14ac:dyDescent="0.2">
      <c r="A32" s="10">
        <v>25</v>
      </c>
      <c r="B32" s="11" t="s">
        <v>46</v>
      </c>
      <c r="C32" s="18" t="s">
        <v>48</v>
      </c>
      <c r="D32" s="13">
        <v>12</v>
      </c>
    </row>
    <row r="33" spans="1:4" ht="14.25" x14ac:dyDescent="0.2">
      <c r="A33" s="10">
        <v>26</v>
      </c>
      <c r="B33" s="11" t="s">
        <v>46</v>
      </c>
      <c r="C33" s="18" t="s">
        <v>49</v>
      </c>
      <c r="D33" s="13">
        <v>10</v>
      </c>
    </row>
    <row r="34" spans="1:4" ht="14.25" x14ac:dyDescent="0.2">
      <c r="A34" s="10">
        <v>27</v>
      </c>
      <c r="B34" s="11" t="s">
        <v>46</v>
      </c>
      <c r="C34" s="12" t="s">
        <v>50</v>
      </c>
      <c r="D34" s="13">
        <v>6</v>
      </c>
    </row>
    <row r="35" spans="1:4" ht="14.25" x14ac:dyDescent="0.2">
      <c r="A35" s="10">
        <v>28</v>
      </c>
      <c r="B35" s="11" t="s">
        <v>46</v>
      </c>
      <c r="C35" s="12" t="s">
        <v>51</v>
      </c>
      <c r="D35" s="13">
        <v>6</v>
      </c>
    </row>
    <row r="36" spans="1:4" ht="14.25" x14ac:dyDescent="0.2">
      <c r="A36" s="10">
        <v>29</v>
      </c>
      <c r="B36" s="11" t="s">
        <v>46</v>
      </c>
      <c r="C36" s="12" t="s">
        <v>52</v>
      </c>
      <c r="D36" s="13">
        <v>6</v>
      </c>
    </row>
    <row r="37" spans="1:4" ht="14.25" x14ac:dyDescent="0.2">
      <c r="A37" s="10">
        <v>30</v>
      </c>
      <c r="B37" s="11" t="s">
        <v>46</v>
      </c>
      <c r="C37" s="12" t="s">
        <v>53</v>
      </c>
      <c r="D37" s="13">
        <v>8</v>
      </c>
    </row>
    <row r="38" spans="1:4" ht="14.25" x14ac:dyDescent="0.2">
      <c r="A38" s="10">
        <v>31</v>
      </c>
      <c r="B38" s="22" t="s">
        <v>46</v>
      </c>
      <c r="C38" s="18" t="s">
        <v>39</v>
      </c>
      <c r="D38" s="13">
        <v>2</v>
      </c>
    </row>
    <row r="39" spans="1:4" ht="14.25" x14ac:dyDescent="0.2">
      <c r="A39" s="137"/>
      <c r="B39" s="137"/>
      <c r="C39" s="137"/>
      <c r="D39" s="8">
        <f>SUM(D30:D38)</f>
        <v>64</v>
      </c>
    </row>
    <row r="40" spans="1:4" ht="15.75" x14ac:dyDescent="0.2">
      <c r="D40" s="24">
        <f>SUM(D11,D21,D29,D39)</f>
        <v>256</v>
      </c>
    </row>
    <row r="41" spans="1:4" ht="12" customHeight="1" x14ac:dyDescent="0.2"/>
  </sheetData>
  <mergeCells count="10">
    <mergeCell ref="A11:C11"/>
    <mergeCell ref="A21:C21"/>
    <mergeCell ref="A29:C29"/>
    <mergeCell ref="A39:C39"/>
    <mergeCell ref="A1:D1"/>
    <mergeCell ref="F1:L1"/>
    <mergeCell ref="A2:D2"/>
    <mergeCell ref="F2:L2"/>
    <mergeCell ref="H3:L3"/>
    <mergeCell ref="A4:C4"/>
  </mergeCells>
  <pageMargins left="0.70000000000000007" right="0.70000000000000007" top="1.1437007874015752" bottom="1.1437007874015752" header="0.75000000000000011" footer="0.75000000000000011"/>
  <pageSetup paperSize="0" fitToWidth="0" fitToHeight="0" orientation="portrait" horizontalDpi="0" verticalDpi="0" copies="0"/>
  <headerFooter alignWithMargin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22"/>
  <sheetViews>
    <sheetView tabSelected="1" workbookViewId="0">
      <selection activeCell="B12" sqref="B12"/>
    </sheetView>
  </sheetViews>
  <sheetFormatPr defaultRowHeight="15" x14ac:dyDescent="0.25"/>
  <cols>
    <col min="1" max="1" width="48.25" style="1" customWidth="1"/>
    <col min="2" max="2" width="15.5" style="25" customWidth="1"/>
    <col min="3" max="3" width="20.75" style="1" customWidth="1"/>
    <col min="4" max="1024" width="8.125" style="1" customWidth="1"/>
    <col min="1025" max="1025" width="9" customWidth="1"/>
  </cols>
  <sheetData>
    <row r="1" spans="1:5" ht="15.75" x14ac:dyDescent="0.25">
      <c r="A1" s="139" t="s">
        <v>54</v>
      </c>
      <c r="B1" s="139"/>
      <c r="C1" s="139"/>
    </row>
    <row r="2" spans="1:5" ht="7.5" customHeight="1" x14ac:dyDescent="0.25"/>
    <row r="3" spans="1:5" ht="15.75" x14ac:dyDescent="0.25">
      <c r="A3" s="140" t="s">
        <v>55</v>
      </c>
      <c r="B3" s="140"/>
      <c r="C3" s="140"/>
    </row>
    <row r="4" spans="1:5" ht="15.75" x14ac:dyDescent="0.25">
      <c r="A4" s="26" t="s">
        <v>56</v>
      </c>
      <c r="B4" s="27">
        <f>Backlog_Produto!$D$40</f>
        <v>256</v>
      </c>
      <c r="C4" s="26" t="s">
        <v>57</v>
      </c>
    </row>
    <row r="5" spans="1:5" x14ac:dyDescent="0.25">
      <c r="A5" s="28" t="s">
        <v>58</v>
      </c>
      <c r="B5" s="29">
        <v>0.4</v>
      </c>
      <c r="C5" s="28" t="s">
        <v>59</v>
      </c>
      <c r="E5" s="1" t="s">
        <v>60</v>
      </c>
    </row>
    <row r="6" spans="1:5" x14ac:dyDescent="0.25">
      <c r="A6" s="30" t="s">
        <v>61</v>
      </c>
      <c r="B6" s="31">
        <v>1</v>
      </c>
      <c r="C6" s="30"/>
    </row>
    <row r="7" spans="1:5" x14ac:dyDescent="0.25">
      <c r="A7" s="30" t="s">
        <v>62</v>
      </c>
      <c r="B7" s="31">
        <v>10</v>
      </c>
      <c r="C7" s="30" t="s">
        <v>57</v>
      </c>
    </row>
    <row r="8" spans="1:5" x14ac:dyDescent="0.25">
      <c r="A8" s="30" t="s">
        <v>63</v>
      </c>
      <c r="B8" s="32">
        <f>B6*B7*2</f>
        <v>20</v>
      </c>
      <c r="C8" s="30" t="s">
        <v>57</v>
      </c>
    </row>
    <row r="9" spans="1:5" ht="19.5" x14ac:dyDescent="0.3">
      <c r="A9" s="33" t="s">
        <v>64</v>
      </c>
      <c r="B9" s="34">
        <v>3</v>
      </c>
      <c r="C9" s="33" t="s">
        <v>65</v>
      </c>
    </row>
    <row r="10" spans="1:5" ht="19.5" x14ac:dyDescent="0.3">
      <c r="A10" s="35" t="s">
        <v>66</v>
      </c>
      <c r="B10" s="34">
        <f>B4+(B4*B5)</f>
        <v>358.4</v>
      </c>
      <c r="C10" s="35" t="s">
        <v>57</v>
      </c>
    </row>
    <row r="11" spans="1:5" x14ac:dyDescent="0.25">
      <c r="A11" s="30" t="s">
        <v>67</v>
      </c>
      <c r="B11" s="32">
        <f>B10/B8*2</f>
        <v>35.839999999999996</v>
      </c>
      <c r="C11" s="30" t="s">
        <v>68</v>
      </c>
    </row>
    <row r="12" spans="1:5" ht="15.75" x14ac:dyDescent="0.25">
      <c r="A12" s="26" t="s">
        <v>69</v>
      </c>
      <c r="B12" s="36">
        <v>6</v>
      </c>
      <c r="C12" s="26" t="s">
        <v>70</v>
      </c>
    </row>
    <row r="14" spans="1:5" ht="15.75" x14ac:dyDescent="0.25">
      <c r="A14" s="140" t="s">
        <v>71</v>
      </c>
      <c r="B14" s="140"/>
      <c r="C14" s="140"/>
    </row>
    <row r="15" spans="1:5" x14ac:dyDescent="0.25">
      <c r="A15" s="30" t="s">
        <v>72</v>
      </c>
      <c r="B15" s="37">
        <v>20</v>
      </c>
      <c r="C15" s="38"/>
    </row>
    <row r="16" spans="1:5" x14ac:dyDescent="0.25">
      <c r="A16" s="30" t="s">
        <v>73</v>
      </c>
      <c r="B16" s="39">
        <f>B10*B15</f>
        <v>7168</v>
      </c>
      <c r="C16" s="38"/>
    </row>
    <row r="17" spans="1:3" x14ac:dyDescent="0.25">
      <c r="A17" s="30" t="s">
        <v>74</v>
      </c>
      <c r="B17" s="29">
        <v>0.2</v>
      </c>
      <c r="C17" s="38"/>
    </row>
    <row r="18" spans="1:3" x14ac:dyDescent="0.25">
      <c r="A18" s="30" t="s">
        <v>75</v>
      </c>
      <c r="B18" s="40">
        <f>B16*B17</f>
        <v>1433.6000000000001</v>
      </c>
      <c r="C18" s="38"/>
    </row>
    <row r="19" spans="1:3" ht="18.75" x14ac:dyDescent="0.3">
      <c r="A19" s="41" t="s">
        <v>76</v>
      </c>
      <c r="B19" s="42">
        <f>B16+B18</f>
        <v>8601.6</v>
      </c>
      <c r="C19" s="38"/>
    </row>
    <row r="20" spans="1:3" x14ac:dyDescent="0.25">
      <c r="A20" s="30" t="s">
        <v>77</v>
      </c>
      <c r="B20" s="29">
        <v>0.2</v>
      </c>
      <c r="C20" s="38"/>
    </row>
    <row r="21" spans="1:3" x14ac:dyDescent="0.25">
      <c r="A21" s="30" t="s">
        <v>78</v>
      </c>
      <c r="B21" s="43">
        <f>B19*B20</f>
        <v>1720.3200000000002</v>
      </c>
      <c r="C21" s="38"/>
    </row>
    <row r="22" spans="1:3" ht="18.75" x14ac:dyDescent="0.3">
      <c r="A22" s="41" t="s">
        <v>79</v>
      </c>
      <c r="B22" s="42">
        <f>B19+B21</f>
        <v>10321.92</v>
      </c>
      <c r="C22" s="38"/>
    </row>
  </sheetData>
  <mergeCells count="3">
    <mergeCell ref="A1:C1"/>
    <mergeCell ref="A3:C3"/>
    <mergeCell ref="A14:C14"/>
  </mergeCells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6"/>
  <sheetViews>
    <sheetView workbookViewId="0">
      <selection activeCell="D9" sqref="D9"/>
    </sheetView>
  </sheetViews>
  <sheetFormatPr defaultRowHeight="14.25" x14ac:dyDescent="0.2"/>
  <cols>
    <col min="1" max="1" width="6.125" style="74" customWidth="1"/>
    <col min="2" max="2" width="45.25" style="4" customWidth="1"/>
    <col min="3" max="3" width="13.875" style="74" customWidth="1"/>
    <col min="4" max="6" width="13.125" style="4" customWidth="1"/>
    <col min="7" max="9" width="13" style="4" customWidth="1"/>
    <col min="10" max="10" width="13" style="23" customWidth="1"/>
    <col min="11" max="11" width="14.75" style="4" customWidth="1"/>
    <col min="12" max="1024" width="8.5" style="4" customWidth="1"/>
    <col min="1025" max="1025" width="9" customWidth="1"/>
  </cols>
  <sheetData>
    <row r="1" spans="1:11" ht="23.25" x14ac:dyDescent="0.35">
      <c r="A1" s="141" t="s">
        <v>80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</row>
    <row r="2" spans="1:11" ht="15.75" x14ac:dyDescent="0.25">
      <c r="A2" s="142" t="s">
        <v>81</v>
      </c>
      <c r="B2" s="142"/>
      <c r="C2" s="142"/>
      <c r="D2" s="142"/>
      <c r="E2" s="44">
        <f>Planejamento!$B$10</f>
        <v>358.4</v>
      </c>
      <c r="F2" s="45"/>
      <c r="G2" s="142" t="s">
        <v>81</v>
      </c>
      <c r="H2" s="142"/>
      <c r="I2" s="142"/>
      <c r="J2" s="142"/>
      <c r="K2" s="44"/>
    </row>
    <row r="3" spans="1:11" x14ac:dyDescent="0.2">
      <c r="A3" s="46"/>
      <c r="B3" s="47"/>
      <c r="C3" s="143" t="s">
        <v>82</v>
      </c>
      <c r="D3" s="143"/>
      <c r="E3" s="143"/>
      <c r="F3" s="48"/>
      <c r="G3" s="144" t="s">
        <v>83</v>
      </c>
      <c r="H3" s="144"/>
      <c r="I3" s="144"/>
      <c r="J3" s="50"/>
      <c r="K3" s="51"/>
    </row>
    <row r="4" spans="1:11" x14ac:dyDescent="0.2">
      <c r="A4" s="49" t="s">
        <v>84</v>
      </c>
      <c r="B4" s="49" t="s">
        <v>85</v>
      </c>
      <c r="C4" s="49" t="s">
        <v>86</v>
      </c>
      <c r="D4" s="49" t="s">
        <v>87</v>
      </c>
      <c r="E4" s="49" t="s">
        <v>17</v>
      </c>
      <c r="F4" s="49" t="s">
        <v>88</v>
      </c>
      <c r="G4" s="49" t="s">
        <v>86</v>
      </c>
      <c r="H4" s="49" t="s">
        <v>89</v>
      </c>
      <c r="I4" s="49" t="s">
        <v>17</v>
      </c>
      <c r="J4" s="52" t="s">
        <v>90</v>
      </c>
      <c r="K4" s="49" t="s">
        <v>91</v>
      </c>
    </row>
    <row r="5" spans="1:11" x14ac:dyDescent="0.2">
      <c r="A5" s="53">
        <v>1</v>
      </c>
      <c r="B5" s="54" t="s">
        <v>92</v>
      </c>
      <c r="C5" s="55">
        <v>45897</v>
      </c>
      <c r="D5" s="55">
        <v>45904</v>
      </c>
      <c r="E5" s="56">
        <v>24</v>
      </c>
      <c r="F5" s="57" t="s">
        <v>93</v>
      </c>
      <c r="G5" s="55">
        <v>45897</v>
      </c>
      <c r="H5" s="55">
        <v>45903</v>
      </c>
      <c r="I5" s="56">
        <v>28</v>
      </c>
      <c r="J5" s="58">
        <f>E5-I5</f>
        <v>-4</v>
      </c>
      <c r="K5" s="59" t="s">
        <v>94</v>
      </c>
    </row>
    <row r="6" spans="1:11" x14ac:dyDescent="0.2">
      <c r="A6" s="53">
        <v>2</v>
      </c>
      <c r="B6" s="54" t="s">
        <v>238</v>
      </c>
      <c r="C6" s="55">
        <v>45904</v>
      </c>
      <c r="D6" s="55">
        <v>45911</v>
      </c>
      <c r="E6" s="60">
        <v>26</v>
      </c>
      <c r="F6" s="57" t="s">
        <v>95</v>
      </c>
      <c r="G6" s="55"/>
      <c r="H6" s="55"/>
      <c r="I6" s="60"/>
      <c r="J6" s="61"/>
      <c r="K6" s="59"/>
    </row>
    <row r="7" spans="1:11" x14ac:dyDescent="0.2">
      <c r="A7" s="53">
        <v>3</v>
      </c>
      <c r="B7" s="54" t="s">
        <v>240</v>
      </c>
      <c r="C7" s="55">
        <v>45911</v>
      </c>
      <c r="D7" s="55">
        <v>45948</v>
      </c>
      <c r="E7" s="60">
        <v>31</v>
      </c>
      <c r="F7" s="57" t="s">
        <v>95</v>
      </c>
      <c r="G7" s="55"/>
      <c r="H7" s="55"/>
      <c r="I7" s="60"/>
      <c r="J7" s="61"/>
      <c r="K7" s="59"/>
    </row>
    <row r="8" spans="1:11" x14ac:dyDescent="0.2">
      <c r="A8" s="53">
        <v>4</v>
      </c>
      <c r="B8" s="62" t="s">
        <v>239</v>
      </c>
      <c r="C8" s="63">
        <v>45948</v>
      </c>
      <c r="D8" s="63">
        <v>45974</v>
      </c>
      <c r="E8" s="64">
        <v>21</v>
      </c>
      <c r="F8" s="65" t="s">
        <v>95</v>
      </c>
      <c r="G8" s="63"/>
      <c r="H8" s="63"/>
      <c r="I8" s="64"/>
      <c r="J8" s="66"/>
      <c r="K8" s="67"/>
    </row>
    <row r="9" spans="1:11" x14ac:dyDescent="0.2">
      <c r="A9" s="53">
        <v>5</v>
      </c>
      <c r="B9" s="62"/>
      <c r="C9" s="63"/>
      <c r="D9" s="63"/>
      <c r="E9" s="64"/>
      <c r="F9" s="65"/>
      <c r="G9" s="63"/>
      <c r="H9" s="63"/>
      <c r="I9" s="64"/>
      <c r="J9" s="66"/>
      <c r="K9" s="67"/>
    </row>
    <row r="10" spans="1:11" x14ac:dyDescent="0.2">
      <c r="A10" s="53">
        <v>6</v>
      </c>
      <c r="B10" s="62"/>
      <c r="C10" s="63"/>
      <c r="D10" s="63"/>
      <c r="E10" s="64"/>
      <c r="F10" s="65"/>
      <c r="G10" s="63"/>
      <c r="H10" s="63"/>
      <c r="I10" s="64"/>
      <c r="J10" s="66"/>
      <c r="K10" s="67"/>
    </row>
    <row r="11" spans="1:11" x14ac:dyDescent="0.2">
      <c r="A11" s="53">
        <v>7</v>
      </c>
      <c r="B11" s="62"/>
      <c r="C11" s="63"/>
      <c r="D11" s="63"/>
      <c r="E11" s="64"/>
      <c r="F11" s="65"/>
      <c r="G11" s="63"/>
      <c r="H11" s="63"/>
      <c r="I11" s="64"/>
      <c r="J11" s="66"/>
      <c r="K11" s="67"/>
    </row>
    <row r="12" spans="1:11" x14ac:dyDescent="0.2">
      <c r="A12" s="53">
        <v>8</v>
      </c>
      <c r="B12" s="62"/>
      <c r="C12" s="63"/>
      <c r="D12" s="63"/>
      <c r="E12" s="64"/>
      <c r="F12" s="65"/>
      <c r="G12" s="63"/>
      <c r="H12" s="63"/>
      <c r="I12" s="64"/>
      <c r="J12" s="66"/>
      <c r="K12" s="67"/>
    </row>
    <row r="13" spans="1:11" x14ac:dyDescent="0.2">
      <c r="A13" s="53">
        <v>9</v>
      </c>
      <c r="B13" s="62"/>
      <c r="C13" s="63"/>
      <c r="D13" s="63"/>
      <c r="E13" s="64"/>
      <c r="F13" s="65"/>
      <c r="G13" s="63"/>
      <c r="H13" s="63"/>
      <c r="I13" s="64"/>
      <c r="J13" s="66"/>
      <c r="K13" s="67"/>
    </row>
    <row r="14" spans="1:11" x14ac:dyDescent="0.2">
      <c r="A14" s="53">
        <v>10</v>
      </c>
      <c r="B14" s="62"/>
      <c r="C14" s="63"/>
      <c r="D14" s="63"/>
      <c r="E14" s="64"/>
      <c r="F14" s="65"/>
      <c r="G14" s="63"/>
      <c r="H14" s="63"/>
      <c r="I14" s="64"/>
      <c r="J14" s="66"/>
      <c r="K14" s="67"/>
    </row>
    <row r="15" spans="1:11" x14ac:dyDescent="0.2">
      <c r="A15" s="68"/>
      <c r="B15" s="69"/>
      <c r="C15" s="70"/>
      <c r="D15" s="69"/>
      <c r="E15" s="71">
        <v>101</v>
      </c>
      <c r="F15" s="69"/>
      <c r="G15" s="72"/>
      <c r="H15" s="72"/>
      <c r="I15" s="71">
        <f>SUM(I5:I14)</f>
        <v>28</v>
      </c>
      <c r="J15" s="73">
        <f>SUM(J5:J14)</f>
        <v>-4</v>
      </c>
      <c r="K15" s="72"/>
    </row>
    <row r="16" spans="1:11" s="4" customFormat="1" ht="12" x14ac:dyDescent="0.2">
      <c r="J16" s="23"/>
    </row>
  </sheetData>
  <mergeCells count="5">
    <mergeCell ref="A1:K1"/>
    <mergeCell ref="A2:D2"/>
    <mergeCell ref="G2:J2"/>
    <mergeCell ref="C3:E3"/>
    <mergeCell ref="G3:I3"/>
  </mergeCells>
  <conditionalFormatting sqref="A5:D14">
    <cfRule type="expression" dxfId="9" priority="6" stopIfTrue="1">
      <formula>OR($F5="Planned",$F5="Unplanned")</formula>
    </cfRule>
    <cfRule type="expression" dxfId="8" priority="7" stopIfTrue="1">
      <formula>$F5="Ongoing"</formula>
    </cfRule>
  </conditionalFormatting>
  <conditionalFormatting sqref="F5:F14">
    <cfRule type="expression" dxfId="7" priority="1" stopIfTrue="1">
      <formula>$F5="Planned"</formula>
    </cfRule>
    <cfRule type="expression" dxfId="6" priority="2" stopIfTrue="1">
      <formula>$F5="Ongoing"</formula>
    </cfRule>
    <cfRule type="cellIs" dxfId="5" priority="3" stopIfTrue="1" operator="equal">
      <formula>"Unplanned"</formula>
    </cfRule>
  </conditionalFormatting>
  <conditionalFormatting sqref="G5:H14">
    <cfRule type="expression" dxfId="4" priority="4" stopIfTrue="1">
      <formula>OR($F5="Planned",$F5="Unplanned")</formula>
    </cfRule>
    <cfRule type="expression" dxfId="3" priority="5" stopIfTrue="1">
      <formula>$F5="Ongoing"</formula>
    </cfRule>
  </conditionalFormatting>
  <dataValidations count="1">
    <dataValidation type="list" allowBlank="1" showInputMessage="1" showErrorMessage="1" sqref="F5:F14" xr:uid="{00000000-0002-0000-0300-000000000000}">
      <formula1>"Planejado,Em execução,Entregue,Não planejado"</formula1>
    </dataValidation>
  </dataValidations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60"/>
  <sheetViews>
    <sheetView workbookViewId="0">
      <selection sqref="A1:K1"/>
    </sheetView>
  </sheetViews>
  <sheetFormatPr defaultRowHeight="14.25" x14ac:dyDescent="0.2"/>
  <cols>
    <col min="1" max="1" width="5.625" style="76" customWidth="1"/>
    <col min="2" max="2" width="35.625" style="76" customWidth="1"/>
    <col min="3" max="3" width="6.5" style="76" customWidth="1"/>
    <col min="4" max="4" width="13.25" style="76" customWidth="1"/>
    <col min="5" max="5" width="8.875" style="76" customWidth="1"/>
    <col min="6" max="6" width="12.5" style="76" customWidth="1"/>
    <col min="7" max="7" width="9.125" style="76" customWidth="1"/>
    <col min="8" max="9" width="12.25" style="76" customWidth="1"/>
    <col min="10" max="10" width="24.25" style="76" customWidth="1"/>
    <col min="11" max="11" width="27.875" style="76" customWidth="1"/>
    <col min="12" max="12" width="8.5" style="76" customWidth="1"/>
    <col min="13" max="14" width="20.5" style="76" customWidth="1"/>
    <col min="15" max="256" width="8.5" style="76" customWidth="1"/>
    <col min="257" max="258" width="6.5" style="76" customWidth="1"/>
    <col min="259" max="259" width="13.875" style="76" customWidth="1"/>
    <col min="260" max="260" width="9" style="76" customWidth="1"/>
    <col min="261" max="261" width="13.5" style="76" customWidth="1"/>
    <col min="262" max="262" width="10" style="76" customWidth="1"/>
    <col min="263" max="263" width="12.25" style="76" customWidth="1"/>
    <col min="264" max="264" width="5.875" style="76" customWidth="1"/>
    <col min="265" max="265" width="24.25" style="76" customWidth="1"/>
    <col min="266" max="266" width="32.5" style="76" customWidth="1"/>
    <col min="267" max="267" width="17.625" style="76" customWidth="1"/>
    <col min="268" max="268" width="8.5" style="76" customWidth="1"/>
    <col min="269" max="270" width="20.5" style="76" customWidth="1"/>
    <col min="271" max="512" width="8.5" style="76" customWidth="1"/>
    <col min="513" max="514" width="6.5" style="76" customWidth="1"/>
    <col min="515" max="515" width="13.875" style="76" customWidth="1"/>
    <col min="516" max="516" width="9" style="76" customWidth="1"/>
    <col min="517" max="517" width="13.5" style="76" customWidth="1"/>
    <col min="518" max="518" width="10" style="76" customWidth="1"/>
    <col min="519" max="519" width="12.25" style="76" customWidth="1"/>
    <col min="520" max="520" width="5.875" style="76" customWidth="1"/>
    <col min="521" max="521" width="24.25" style="76" customWidth="1"/>
    <col min="522" max="522" width="32.5" style="76" customWidth="1"/>
    <col min="523" max="523" width="17.625" style="76" customWidth="1"/>
    <col min="524" max="524" width="8.5" style="76" customWidth="1"/>
    <col min="525" max="526" width="20.5" style="76" customWidth="1"/>
    <col min="527" max="768" width="8.5" style="76" customWidth="1"/>
    <col min="769" max="770" width="6.5" style="76" customWidth="1"/>
    <col min="771" max="771" width="13.875" style="76" customWidth="1"/>
    <col min="772" max="772" width="9" style="76" customWidth="1"/>
    <col min="773" max="773" width="13.5" style="76" customWidth="1"/>
    <col min="774" max="774" width="10" style="76" customWidth="1"/>
    <col min="775" max="775" width="12.25" style="76" customWidth="1"/>
    <col min="776" max="776" width="5.875" style="76" customWidth="1"/>
    <col min="777" max="777" width="24.25" style="76" customWidth="1"/>
    <col min="778" max="778" width="32.5" style="76" customWidth="1"/>
    <col min="779" max="779" width="17.625" style="76" customWidth="1"/>
    <col min="780" max="780" width="8.5" style="76" customWidth="1"/>
    <col min="781" max="782" width="20.5" style="76" customWidth="1"/>
    <col min="783" max="1024" width="8.5" style="76" customWidth="1"/>
    <col min="1025" max="1025" width="9" customWidth="1"/>
  </cols>
  <sheetData>
    <row r="1" spans="1:11" s="75" customFormat="1" ht="21" customHeight="1" x14ac:dyDescent="0.35">
      <c r="A1" s="141" t="s">
        <v>96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</row>
    <row r="2" spans="1:11" hidden="1" x14ac:dyDescent="0.2"/>
    <row r="3" spans="1:11" hidden="1" x14ac:dyDescent="0.2">
      <c r="D3" s="77" t="s">
        <v>97</v>
      </c>
    </row>
    <row r="4" spans="1:11" ht="22.5" hidden="1" x14ac:dyDescent="0.2">
      <c r="D4" s="78" t="s">
        <v>98</v>
      </c>
    </row>
    <row r="5" spans="1:11" hidden="1" x14ac:dyDescent="0.2">
      <c r="D5" s="78" t="s">
        <v>99</v>
      </c>
    </row>
    <row r="6" spans="1:11" hidden="1" x14ac:dyDescent="0.2">
      <c r="D6" s="78" t="s">
        <v>100</v>
      </c>
    </row>
    <row r="7" spans="1:11" ht="22.5" hidden="1" x14ac:dyDescent="0.2">
      <c r="D7" s="78" t="s">
        <v>101</v>
      </c>
    </row>
    <row r="8" spans="1:11" hidden="1" x14ac:dyDescent="0.2">
      <c r="D8" s="78" t="s">
        <v>102</v>
      </c>
    </row>
    <row r="9" spans="1:11" hidden="1" x14ac:dyDescent="0.2">
      <c r="D9" s="78" t="s">
        <v>103</v>
      </c>
    </row>
    <row r="10" spans="1:11" hidden="1" x14ac:dyDescent="0.2">
      <c r="D10" s="78" t="s">
        <v>104</v>
      </c>
    </row>
    <row r="11" spans="1:11" ht="22.5" hidden="1" x14ac:dyDescent="0.2">
      <c r="D11" s="78" t="s">
        <v>105</v>
      </c>
    </row>
    <row r="12" spans="1:11" hidden="1" x14ac:dyDescent="0.2">
      <c r="D12" s="78" t="s">
        <v>106</v>
      </c>
    </row>
    <row r="13" spans="1:11" ht="22.5" hidden="1" x14ac:dyDescent="0.2">
      <c r="D13" s="78" t="s">
        <v>107</v>
      </c>
    </row>
    <row r="14" spans="1:11" ht="22.5" hidden="1" x14ac:dyDescent="0.2">
      <c r="D14" s="77" t="s">
        <v>108</v>
      </c>
    </row>
    <row r="15" spans="1:11" hidden="1" x14ac:dyDescent="0.2">
      <c r="D15" s="78" t="s">
        <v>109</v>
      </c>
    </row>
    <row r="16" spans="1:11" hidden="1" x14ac:dyDescent="0.2">
      <c r="D16" s="78" t="s">
        <v>110</v>
      </c>
    </row>
    <row r="17" spans="4:4" hidden="1" x14ac:dyDescent="0.2">
      <c r="D17" s="78" t="s">
        <v>111</v>
      </c>
    </row>
    <row r="18" spans="4:4" hidden="1" x14ac:dyDescent="0.2">
      <c r="D18" s="77" t="s">
        <v>112</v>
      </c>
    </row>
    <row r="19" spans="4:4" hidden="1" x14ac:dyDescent="0.2">
      <c r="D19" s="78" t="s">
        <v>113</v>
      </c>
    </row>
    <row r="20" spans="4:4" hidden="1" x14ac:dyDescent="0.2">
      <c r="D20" s="78" t="s">
        <v>114</v>
      </c>
    </row>
    <row r="21" spans="4:4" hidden="1" x14ac:dyDescent="0.2">
      <c r="D21" s="78" t="s">
        <v>115</v>
      </c>
    </row>
    <row r="22" spans="4:4" hidden="1" x14ac:dyDescent="0.2">
      <c r="D22" s="77" t="s">
        <v>116</v>
      </c>
    </row>
    <row r="23" spans="4:4" hidden="1" x14ac:dyDescent="0.2">
      <c r="D23" s="78" t="s">
        <v>117</v>
      </c>
    </row>
    <row r="24" spans="4:4" hidden="1" x14ac:dyDescent="0.2">
      <c r="D24" s="78" t="s">
        <v>118</v>
      </c>
    </row>
    <row r="25" spans="4:4" hidden="1" x14ac:dyDescent="0.2">
      <c r="D25" s="78" t="s">
        <v>119</v>
      </c>
    </row>
    <row r="26" spans="4:4" hidden="1" x14ac:dyDescent="0.2">
      <c r="D26" s="78" t="s">
        <v>120</v>
      </c>
    </row>
    <row r="27" spans="4:4" hidden="1" x14ac:dyDescent="0.2">
      <c r="D27" s="77" t="s">
        <v>121</v>
      </c>
    </row>
    <row r="28" spans="4:4" hidden="1" x14ac:dyDescent="0.2">
      <c r="D28" s="78" t="s">
        <v>122</v>
      </c>
    </row>
    <row r="29" spans="4:4" hidden="1" x14ac:dyDescent="0.2">
      <c r="D29" s="78" t="s">
        <v>123</v>
      </c>
    </row>
    <row r="30" spans="4:4" hidden="1" x14ac:dyDescent="0.2">
      <c r="D30" s="78" t="s">
        <v>124</v>
      </c>
    </row>
    <row r="31" spans="4:4" s="79" customFormat="1" ht="11.25" hidden="1" x14ac:dyDescent="0.2">
      <c r="D31" s="80" t="s">
        <v>125</v>
      </c>
    </row>
    <row r="32" spans="4:4" hidden="1" x14ac:dyDescent="0.2">
      <c r="D32" s="81" t="s">
        <v>126</v>
      </c>
    </row>
    <row r="33" spans="1:11" ht="22.5" hidden="1" customHeight="1" x14ac:dyDescent="0.2">
      <c r="D33" s="146" t="s">
        <v>127</v>
      </c>
      <c r="E33" s="146"/>
    </row>
    <row r="34" spans="1:11" hidden="1" x14ac:dyDescent="0.2">
      <c r="D34" s="78">
        <v>4290</v>
      </c>
      <c r="E34" s="78" t="s">
        <v>128</v>
      </c>
    </row>
    <row r="35" spans="1:11" ht="22.5" hidden="1" x14ac:dyDescent="0.2">
      <c r="D35" s="78">
        <v>5082</v>
      </c>
      <c r="E35" s="78" t="s">
        <v>129</v>
      </c>
    </row>
    <row r="36" spans="1:11" ht="22.5" hidden="1" x14ac:dyDescent="0.2">
      <c r="D36" s="78">
        <v>4356</v>
      </c>
      <c r="E36" s="78" t="s">
        <v>130</v>
      </c>
    </row>
    <row r="37" spans="1:11" ht="22.5" hidden="1" x14ac:dyDescent="0.2">
      <c r="D37" s="78">
        <v>5929</v>
      </c>
      <c r="E37" s="78" t="s">
        <v>131</v>
      </c>
    </row>
    <row r="38" spans="1:11" hidden="1" x14ac:dyDescent="0.2">
      <c r="D38" s="78">
        <v>5005</v>
      </c>
      <c r="E38" s="78" t="s">
        <v>132</v>
      </c>
    </row>
    <row r="39" spans="1:11" hidden="1" x14ac:dyDescent="0.2">
      <c r="D39" s="78">
        <v>4225</v>
      </c>
      <c r="E39" s="78" t="s">
        <v>133</v>
      </c>
    </row>
    <row r="40" spans="1:11" ht="8.25" customHeight="1" x14ac:dyDescent="0.2"/>
    <row r="41" spans="1:11" s="75" customFormat="1" ht="12.75" customHeight="1" x14ac:dyDescent="0.25">
      <c r="A41" s="147" t="s">
        <v>134</v>
      </c>
      <c r="B41" s="147"/>
      <c r="C41" s="147"/>
      <c r="D41" s="147"/>
      <c r="E41" s="147"/>
      <c r="F41" s="147"/>
      <c r="G41" s="147"/>
      <c r="H41" s="147"/>
      <c r="I41" s="147"/>
      <c r="J41" s="147"/>
      <c r="K41" s="147"/>
    </row>
    <row r="42" spans="1:11" s="75" customFormat="1" ht="12.75" customHeight="1" x14ac:dyDescent="0.25">
      <c r="A42" s="148" t="s">
        <v>135</v>
      </c>
      <c r="B42" s="148"/>
      <c r="C42" s="148"/>
      <c r="D42" s="148"/>
      <c r="E42" s="148"/>
      <c r="F42" s="148"/>
      <c r="G42" s="148"/>
      <c r="H42" s="148"/>
      <c r="I42" s="148"/>
      <c r="J42" s="148"/>
      <c r="K42" s="148"/>
    </row>
    <row r="43" spans="1:11" s="75" customFormat="1" ht="15" customHeight="1" x14ac:dyDescent="0.25">
      <c r="A43" s="149" t="s">
        <v>136</v>
      </c>
      <c r="B43" s="149"/>
      <c r="C43" s="149"/>
      <c r="D43" s="149"/>
      <c r="E43" s="149"/>
      <c r="F43" s="149"/>
      <c r="G43" s="149"/>
      <c r="H43" s="149"/>
      <c r="I43" s="149"/>
      <c r="J43" s="149"/>
      <c r="K43" s="149"/>
    </row>
    <row r="44" spans="1:11" s="75" customFormat="1" ht="15.75" customHeight="1" x14ac:dyDescent="0.25">
      <c r="A44" s="145" t="s">
        <v>137</v>
      </c>
      <c r="B44" s="145"/>
      <c r="C44" s="145"/>
      <c r="D44" s="145"/>
      <c r="E44" s="145"/>
      <c r="F44" s="145"/>
      <c r="G44" s="145"/>
      <c r="H44" s="145"/>
      <c r="I44" s="145"/>
      <c r="J44" s="145"/>
      <c r="K44" s="145"/>
    </row>
    <row r="45" spans="1:11" ht="9" customHeight="1" x14ac:dyDescent="0.2"/>
    <row r="46" spans="1:11" ht="15" x14ac:dyDescent="0.25">
      <c r="A46" s="152" t="s">
        <v>138</v>
      </c>
      <c r="B46" s="152"/>
      <c r="C46" s="152"/>
      <c r="D46" s="152"/>
      <c r="E46" s="152"/>
      <c r="F46" s="152"/>
      <c r="G46" s="152"/>
      <c r="H46" s="152"/>
      <c r="I46" s="152"/>
      <c r="J46" s="152"/>
      <c r="K46" s="152"/>
    </row>
    <row r="47" spans="1:11" s="84" customFormat="1" ht="12.75" customHeight="1" x14ac:dyDescent="0.2">
      <c r="A47" s="82" t="s">
        <v>139</v>
      </c>
      <c r="B47" s="83"/>
      <c r="C47" s="153" t="s">
        <v>140</v>
      </c>
      <c r="D47" s="153"/>
      <c r="E47" s="153"/>
      <c r="F47" s="153"/>
      <c r="G47" s="153"/>
      <c r="H47" s="153"/>
      <c r="I47" s="153"/>
      <c r="J47" s="153"/>
      <c r="K47" s="153"/>
    </row>
    <row r="48" spans="1:11" s="86" customFormat="1" ht="11.25" customHeight="1" x14ac:dyDescent="0.2">
      <c r="A48" s="154"/>
      <c r="B48" s="150" t="s">
        <v>141</v>
      </c>
      <c r="C48" s="150" t="s">
        <v>142</v>
      </c>
      <c r="D48" s="150" t="s">
        <v>143</v>
      </c>
      <c r="E48" s="150" t="s">
        <v>112</v>
      </c>
      <c r="F48" s="150" t="s">
        <v>144</v>
      </c>
      <c r="G48" s="150" t="s">
        <v>116</v>
      </c>
      <c r="H48" s="155" t="s">
        <v>145</v>
      </c>
      <c r="I48" s="155"/>
      <c r="J48" s="155"/>
      <c r="K48" s="155"/>
    </row>
    <row r="49" spans="1:11" s="86" customFormat="1" ht="11.25" customHeight="1" x14ac:dyDescent="0.2">
      <c r="A49" s="154"/>
      <c r="B49" s="150"/>
      <c r="C49" s="150"/>
      <c r="D49" s="150"/>
      <c r="E49" s="150"/>
      <c r="F49" s="150"/>
      <c r="G49" s="150"/>
      <c r="H49" s="150" t="s">
        <v>146</v>
      </c>
      <c r="I49" s="150"/>
      <c r="J49" s="85" t="s">
        <v>147</v>
      </c>
      <c r="K49" s="85" t="s">
        <v>148</v>
      </c>
    </row>
    <row r="50" spans="1:11" s="86" customFormat="1" ht="33.75" customHeight="1" x14ac:dyDescent="0.2">
      <c r="A50" s="87">
        <v>1</v>
      </c>
      <c r="B50" s="88" t="s">
        <v>149</v>
      </c>
      <c r="C50" s="89">
        <v>43891</v>
      </c>
      <c r="D50" s="90" t="s">
        <v>110</v>
      </c>
      <c r="E50" s="90" t="s">
        <v>114</v>
      </c>
      <c r="F50" s="91" t="str">
        <f t="shared" ref="F50:F60" si="0">IF(OR((CODE($D50)*CODE($E50))=$D$36,(CODE($D50)*CODE($E50))=$D$35),$D$15,IF(OR((CODE($D50)*CODE($E50))=$D$34,(CODE($D50)*CODE($E50))=$D$37),$D$16,IF(OR((CODE($D50)*CODE($E50))=$D$38,(CODE($D50)*CODE($E50))=$D$39),$D$17,0)))</f>
        <v>Média</v>
      </c>
      <c r="G50" s="90" t="s">
        <v>117</v>
      </c>
      <c r="H50" s="151"/>
      <c r="I50" s="151"/>
      <c r="J50" s="92"/>
      <c r="K50" s="92" t="s">
        <v>150</v>
      </c>
    </row>
    <row r="51" spans="1:11" s="86" customFormat="1" ht="11.25" customHeight="1" x14ac:dyDescent="0.2">
      <c r="A51" s="87"/>
      <c r="B51" s="88"/>
      <c r="C51" s="89"/>
      <c r="D51" s="90" t="s">
        <v>109</v>
      </c>
      <c r="E51" s="90"/>
      <c r="F51" s="91" t="e">
        <f t="shared" si="0"/>
        <v>#VALUE!</v>
      </c>
      <c r="G51" s="90"/>
      <c r="H51" s="93"/>
      <c r="I51" s="94"/>
      <c r="J51" s="92"/>
      <c r="K51" s="92"/>
    </row>
    <row r="52" spans="1:11" s="86" customFormat="1" ht="11.25" customHeight="1" x14ac:dyDescent="0.2">
      <c r="A52" s="87"/>
      <c r="B52" s="88"/>
      <c r="C52" s="89"/>
      <c r="D52" s="90"/>
      <c r="E52" s="90"/>
      <c r="F52" s="91" t="e">
        <f t="shared" si="0"/>
        <v>#VALUE!</v>
      </c>
      <c r="G52" s="90"/>
      <c r="H52" s="93"/>
      <c r="I52" s="94"/>
      <c r="J52" s="92"/>
      <c r="K52" s="92"/>
    </row>
    <row r="53" spans="1:11" s="86" customFormat="1" ht="11.25" customHeight="1" x14ac:dyDescent="0.2">
      <c r="A53" s="87"/>
      <c r="B53" s="88"/>
      <c r="C53" s="89"/>
      <c r="D53" s="90"/>
      <c r="E53" s="90"/>
      <c r="F53" s="91" t="e">
        <f t="shared" si="0"/>
        <v>#VALUE!</v>
      </c>
      <c r="G53" s="90"/>
      <c r="H53" s="93"/>
      <c r="I53" s="94"/>
      <c r="J53" s="92"/>
      <c r="K53" s="92"/>
    </row>
    <row r="54" spans="1:11" s="86" customFormat="1" ht="11.25" customHeight="1" x14ac:dyDescent="0.2">
      <c r="A54" s="87"/>
      <c r="B54" s="88"/>
      <c r="C54" s="89"/>
      <c r="D54" s="90"/>
      <c r="E54" s="90"/>
      <c r="F54" s="91" t="e">
        <f t="shared" si="0"/>
        <v>#VALUE!</v>
      </c>
      <c r="G54" s="90"/>
      <c r="H54" s="93"/>
      <c r="I54" s="94"/>
      <c r="J54" s="92"/>
      <c r="K54" s="92"/>
    </row>
    <row r="55" spans="1:11" s="86" customFormat="1" ht="11.25" customHeight="1" x14ac:dyDescent="0.2">
      <c r="A55" s="87"/>
      <c r="B55" s="88"/>
      <c r="C55" s="89"/>
      <c r="D55" s="90"/>
      <c r="E55" s="90"/>
      <c r="F55" s="91" t="e">
        <f t="shared" si="0"/>
        <v>#VALUE!</v>
      </c>
      <c r="G55" s="90"/>
      <c r="H55" s="93"/>
      <c r="I55" s="94"/>
      <c r="J55" s="92"/>
      <c r="K55" s="92"/>
    </row>
    <row r="56" spans="1:11" s="86" customFormat="1" ht="11.25" customHeight="1" x14ac:dyDescent="0.2">
      <c r="A56" s="87"/>
      <c r="B56" s="88"/>
      <c r="C56" s="89"/>
      <c r="D56" s="90"/>
      <c r="E56" s="90"/>
      <c r="F56" s="91" t="e">
        <f t="shared" si="0"/>
        <v>#VALUE!</v>
      </c>
      <c r="G56" s="90"/>
      <c r="H56" s="93"/>
      <c r="I56" s="94"/>
      <c r="J56" s="92"/>
      <c r="K56" s="92"/>
    </row>
    <row r="57" spans="1:11" s="86" customFormat="1" ht="11.25" customHeight="1" x14ac:dyDescent="0.2">
      <c r="A57" s="87"/>
      <c r="B57" s="88"/>
      <c r="C57" s="89"/>
      <c r="D57" s="90"/>
      <c r="E57" s="90"/>
      <c r="F57" s="91" t="e">
        <f t="shared" si="0"/>
        <v>#VALUE!</v>
      </c>
      <c r="G57" s="90"/>
      <c r="H57" s="93"/>
      <c r="I57" s="94"/>
      <c r="J57" s="92"/>
      <c r="K57" s="92"/>
    </row>
    <row r="58" spans="1:11" s="86" customFormat="1" ht="11.25" customHeight="1" x14ac:dyDescent="0.2">
      <c r="A58" s="87"/>
      <c r="B58" s="88"/>
      <c r="C58" s="89"/>
      <c r="D58" s="90"/>
      <c r="E58" s="90"/>
      <c r="F58" s="91" t="e">
        <f t="shared" si="0"/>
        <v>#VALUE!</v>
      </c>
      <c r="G58" s="90"/>
      <c r="H58" s="93"/>
      <c r="I58" s="94"/>
      <c r="J58" s="92"/>
      <c r="K58" s="92"/>
    </row>
    <row r="59" spans="1:11" s="86" customFormat="1" ht="11.25" customHeight="1" x14ac:dyDescent="0.2">
      <c r="A59" s="87"/>
      <c r="B59" s="88"/>
      <c r="C59" s="89"/>
      <c r="D59" s="90"/>
      <c r="E59" s="90"/>
      <c r="F59" s="91" t="e">
        <f t="shared" si="0"/>
        <v>#VALUE!</v>
      </c>
      <c r="G59" s="90"/>
      <c r="H59" s="151"/>
      <c r="I59" s="151"/>
      <c r="J59" s="92"/>
      <c r="K59" s="92"/>
    </row>
    <row r="60" spans="1:11" s="86" customFormat="1" ht="11.25" customHeight="1" x14ac:dyDescent="0.2">
      <c r="A60" s="87"/>
      <c r="B60" s="88"/>
      <c r="C60" s="89"/>
      <c r="D60" s="90"/>
      <c r="E60" s="90"/>
      <c r="F60" s="91" t="e">
        <f t="shared" si="0"/>
        <v>#VALUE!</v>
      </c>
      <c r="G60" s="90"/>
      <c r="H60" s="151"/>
      <c r="I60" s="151"/>
      <c r="J60" s="92"/>
      <c r="K60" s="92"/>
    </row>
  </sheetData>
  <mergeCells count="20">
    <mergeCell ref="H49:I49"/>
    <mergeCell ref="H50:I50"/>
    <mergeCell ref="H59:I59"/>
    <mergeCell ref="H60:I60"/>
    <mergeCell ref="A46:K46"/>
    <mergeCell ref="C47:K47"/>
    <mergeCell ref="A48:A49"/>
    <mergeCell ref="B48:B49"/>
    <mergeCell ref="C48:C49"/>
    <mergeCell ref="D48:D49"/>
    <mergeCell ref="E48:E49"/>
    <mergeCell ref="F48:F49"/>
    <mergeCell ref="G48:G49"/>
    <mergeCell ref="H48:K48"/>
    <mergeCell ref="A44:K44"/>
    <mergeCell ref="A1:K1"/>
    <mergeCell ref="D33:E33"/>
    <mergeCell ref="A41:K41"/>
    <mergeCell ref="A42:K42"/>
    <mergeCell ref="A43:K43"/>
  </mergeCells>
  <conditionalFormatting sqref="F50:F60">
    <cfRule type="cellIs" dxfId="2" priority="8" stopIfTrue="1" operator="equal">
      <formula>$D$15</formula>
    </cfRule>
    <cfRule type="cellIs" dxfId="1" priority="9" stopIfTrue="1" operator="equal">
      <formula>$D$16</formula>
    </cfRule>
    <cfRule type="cellIs" dxfId="0" priority="10" stopIfTrue="1" operator="equal">
      <formula>$D$17</formula>
    </cfRule>
  </conditionalFormatting>
  <dataValidations count="4">
    <dataValidation type="list" allowBlank="1" showInputMessage="1" showErrorMessage="1" sqref="D50:D60 IY50:IY60 SU50:SU60 ACQ50:ACQ60 D65558:D65560 IY65558:IY65560 SU65558:SU65560 ACQ65558:ACQ65560 D65569:D65571 IY65569:IY65571 SU65569:SU65571 ACQ65569:ACQ65571 D65580:D65582 IY65580:IY65582 SU65580:SU65582 ACQ65580:ACQ65582 D65591:D65593 IY65591:IY65593 SU65591:SU65593 ACQ65591:ACQ65593 D131094:D131096 IY131094:IY131096 SU131094:SU131096 ACQ131094:ACQ131096 D131105:D131107 IY131105:IY131107 SU131105:SU131107 ACQ131105:ACQ131107 D131116:D131118 IY131116:IY131118 SU131116:SU131118 ACQ131116:ACQ131118 D131127:D131129 IY131127:IY131129 SU131127:SU131129 ACQ131127:ACQ131129 D196630:D196632 IY196630:IY196632 SU196630:SU196632 ACQ196630:ACQ196632 D196641:D196643 IY196641:IY196643 SU196641:SU196643 ACQ196641:ACQ196643 D196652:D196654 IY196652:IY196654 SU196652:SU196654 ACQ196652:ACQ196654 D196663:D196665 IY196663:IY196665 SU196663:SU196665 ACQ196663:ACQ196665 D262166:D262168 IY262166:IY262168 SU262166:SU262168 ACQ262166:ACQ262168 D262177:D262179 IY262177:IY262179 SU262177:SU262179 ACQ262177:ACQ262179 D262188:D262190 IY262188:IY262190 SU262188:SU262190 ACQ262188:ACQ262190 D262199:D262201 IY262199:IY262201 SU262199:SU262201 ACQ262199:ACQ262201 D327702:D327704 IY327702:IY327704 SU327702:SU327704 ACQ327702:ACQ327704 D327713:D327715 IY327713:IY327715 SU327713:SU327715 ACQ327713:ACQ327715 D327724:D327726 IY327724:IY327726 SU327724:SU327726 ACQ327724:ACQ327726 D327735:D327737 IY327735:IY327737 SU327735:SU327737 ACQ327735:ACQ327737 D393238:D393240 IY393238:IY393240 SU393238:SU393240 ACQ393238:ACQ393240 D393249:D393251 IY393249:IY393251 SU393249:SU393251 ACQ393249:ACQ393251 D393260:D393262 IY393260:IY393262 SU393260:SU393262 ACQ393260:ACQ393262 D393271:D393273 IY393271:IY393273 SU393271:SU393273 ACQ393271:ACQ393273 D458774:D458776 IY458774:IY458776 SU458774:SU458776 ACQ458774:ACQ458776 D458785:D458787 IY458785:IY458787 SU458785:SU458787 ACQ458785:ACQ458787 D458796:D458798 IY458796:IY458798 SU458796:SU458798 ACQ458796:ACQ458798 D458807:D458809 IY458807:IY458809 SU458807:SU458809 ACQ458807:ACQ458809 D524310:D524312 IY524310:IY524312 SU524310:SU524312 ACQ524310:ACQ524312 D524321:D524323 IY524321:IY524323 SU524321:SU524323 ACQ524321:ACQ524323 D524332:D524334 IY524332:IY524334 SU524332:SU524334 ACQ524332:ACQ524334 D524343:D524345 IY524343:IY524345 SU524343:SU524345 ACQ524343:ACQ524345 D589846:D589848 IY589846:IY589848 SU589846:SU589848 ACQ589846:ACQ589848 D589857:D589859 IY589857:IY589859 SU589857:SU589859 ACQ589857:ACQ589859 D589868:D589870 IY589868:IY589870 SU589868:SU589870 ACQ589868:ACQ589870 D589879:D589881 IY589879:IY589881 SU589879:SU589881 ACQ589879:ACQ589881 D655382:D655384 IY655382:IY655384 SU655382:SU655384 ACQ655382:ACQ655384 D655393:D655395 IY655393:IY655395 SU655393:SU655395 ACQ655393:ACQ655395 D655404:D655406 IY655404:IY655406 SU655404:SU655406 ACQ655404:ACQ655406 D655415:D655417 IY655415:IY655417 SU655415:SU655417 ACQ655415:ACQ655417 D720918:D720920 IY720918:IY720920 SU720918:SU720920 ACQ720918:ACQ720920 D720929:D720931 IY720929:IY720931 SU720929:SU720931 ACQ720929:ACQ720931 D720940:D720942 IY720940:IY720942 SU720940:SU720942 ACQ720940:ACQ720942 D720951:D720953 IY720951:IY720953 SU720951:SU720953 ACQ720951:ACQ720953 D786454:D786456 IY786454:IY786456 SU786454:SU786456 ACQ786454:ACQ786456 D786465:D786467 IY786465:IY786467 SU786465:SU786467 ACQ786465:ACQ786467 D786476:D786478 IY786476:IY786478 SU786476:SU786478 ACQ786476:ACQ786478 D786487:D786489 IY786487:IY786489 SU786487:SU786489 ACQ786487:ACQ786489 D851990:D851992 IY851990:IY851992 SU851990:SU851992 ACQ851990:ACQ851992 D852001:D852003 IY852001:IY852003 SU852001:SU852003 ACQ852001:ACQ852003 D852012:D852014 IY852012:IY852014 SU852012:SU852014 ACQ852012:ACQ852014 D852023:D852025 IY852023:IY852025 SU852023:SU852025 ACQ852023:ACQ852025 D917526:D917528 IY917526:IY917528 SU917526:SU917528 ACQ917526:ACQ917528 D917537:D917539 IY917537:IY917539 SU917537:SU917539 ACQ917537:ACQ917539 D917548:D917550 IY917548:IY917550 SU917548:SU917550 ACQ917548:ACQ917550 D917559:D917561 IY917559:IY917561 SU917559:SU917561 ACQ917559:ACQ917561 D983062:D983064 IY983062:IY983064 SU983062:SU983064 ACQ983062:ACQ983064 D983073:D983075 IY983073:IY983075 SU983073:SU983075 ACQ983073:ACQ983075 D983084:D983086 IY983084:IY983086 SU983084:SU983086 ACQ983084:ACQ983086 D983095:D983097 IY983095:IY983097 SU983095:SU983097 ACQ983095:ACQ983097" xr:uid="{00000000-0002-0000-0400-000000000000}">
      <formula1>$D$15:$D$17</formula1>
    </dataValidation>
    <dataValidation type="list" allowBlank="1" showInputMessage="1" showErrorMessage="1" sqref="E50:E60 IZ50:IZ60 SV50:SV60 ACR50:ACR60 E65558:E65560 IZ65558:IZ65560 SV65558:SV65560 ACR65558:ACR65560 E65569:E65571 IZ65569:IZ65571 SV65569:SV65571 ACR65569:ACR65571 E65580:E65582 IZ65580:IZ65582 SV65580:SV65582 ACR65580:ACR65582 E65591:E65593 IZ65591:IZ65593 SV65591:SV65593 ACR65591:ACR65593 E131094:E131096 IZ131094:IZ131096 SV131094:SV131096 ACR131094:ACR131096 E131105:E131107 IZ131105:IZ131107 SV131105:SV131107 ACR131105:ACR131107 E131116:E131118 IZ131116:IZ131118 SV131116:SV131118 ACR131116:ACR131118 E131127:E131129 IZ131127:IZ131129 SV131127:SV131129 ACR131127:ACR131129 E196630:E196632 IZ196630:IZ196632 SV196630:SV196632 ACR196630:ACR196632 E196641:E196643 IZ196641:IZ196643 SV196641:SV196643 ACR196641:ACR196643 E196652:E196654 IZ196652:IZ196654 SV196652:SV196654 ACR196652:ACR196654 E196663:E196665 IZ196663:IZ196665 SV196663:SV196665 ACR196663:ACR196665 E262166:E262168 IZ262166:IZ262168 SV262166:SV262168 ACR262166:ACR262168 E262177:E262179 IZ262177:IZ262179 SV262177:SV262179 ACR262177:ACR262179 E262188:E262190 IZ262188:IZ262190 SV262188:SV262190 ACR262188:ACR262190 E262199:E262201 IZ262199:IZ262201 SV262199:SV262201 ACR262199:ACR262201 E327702:E327704 IZ327702:IZ327704 SV327702:SV327704 ACR327702:ACR327704 E327713:E327715 IZ327713:IZ327715 SV327713:SV327715 ACR327713:ACR327715 E327724:E327726 IZ327724:IZ327726 SV327724:SV327726 ACR327724:ACR327726 E327735:E327737 IZ327735:IZ327737 SV327735:SV327737 ACR327735:ACR327737 E393238:E393240 IZ393238:IZ393240 SV393238:SV393240 ACR393238:ACR393240 E393249:E393251 IZ393249:IZ393251 SV393249:SV393251 ACR393249:ACR393251 E393260:E393262 IZ393260:IZ393262 SV393260:SV393262 ACR393260:ACR393262 E393271:E393273 IZ393271:IZ393273 SV393271:SV393273 ACR393271:ACR393273 E458774:E458776 IZ458774:IZ458776 SV458774:SV458776 ACR458774:ACR458776 E458785:E458787 IZ458785:IZ458787 SV458785:SV458787 ACR458785:ACR458787 E458796:E458798 IZ458796:IZ458798 SV458796:SV458798 ACR458796:ACR458798 E458807:E458809 IZ458807:IZ458809 SV458807:SV458809 ACR458807:ACR458809 E524310:E524312 IZ524310:IZ524312 SV524310:SV524312 ACR524310:ACR524312 E524321:E524323 IZ524321:IZ524323 SV524321:SV524323 ACR524321:ACR524323 E524332:E524334 IZ524332:IZ524334 SV524332:SV524334 ACR524332:ACR524334 E524343:E524345 IZ524343:IZ524345 SV524343:SV524345 ACR524343:ACR524345 E589846:E589848 IZ589846:IZ589848 SV589846:SV589848 ACR589846:ACR589848 E589857:E589859 IZ589857:IZ589859 SV589857:SV589859 ACR589857:ACR589859 E589868:E589870 IZ589868:IZ589870 SV589868:SV589870 ACR589868:ACR589870 E589879:E589881 IZ589879:IZ589881 SV589879:SV589881 ACR589879:ACR589881 E655382:E655384 IZ655382:IZ655384 SV655382:SV655384 ACR655382:ACR655384 E655393:E655395 IZ655393:IZ655395 SV655393:SV655395 ACR655393:ACR655395 E655404:E655406 IZ655404:IZ655406 SV655404:SV655406 ACR655404:ACR655406 E655415:E655417 IZ655415:IZ655417 SV655415:SV655417 ACR655415:ACR655417 E720918:E720920 IZ720918:IZ720920 SV720918:SV720920 ACR720918:ACR720920 E720929:E720931 IZ720929:IZ720931 SV720929:SV720931 ACR720929:ACR720931 E720940:E720942 IZ720940:IZ720942 SV720940:SV720942 ACR720940:ACR720942 E720951:E720953 IZ720951:IZ720953 SV720951:SV720953 ACR720951:ACR720953 E786454:E786456 IZ786454:IZ786456 SV786454:SV786456 ACR786454:ACR786456 E786465:E786467 IZ786465:IZ786467 SV786465:SV786467 ACR786465:ACR786467 E786476:E786478 IZ786476:IZ786478 SV786476:SV786478 ACR786476:ACR786478 E786487:E786489 IZ786487:IZ786489 SV786487:SV786489 ACR786487:ACR786489 E851990:E851992 IZ851990:IZ851992 SV851990:SV851992 ACR851990:ACR851992 E852001:E852003 IZ852001:IZ852003 SV852001:SV852003 ACR852001:ACR852003 E852012:E852014 IZ852012:IZ852014 SV852012:SV852014 ACR852012:ACR852014 E852023:E852025 IZ852023:IZ852025 SV852023:SV852025 ACR852023:ACR852025 E917526:E917528 IZ917526:IZ917528 SV917526:SV917528 ACR917526:ACR917528 E917537:E917539 IZ917537:IZ917539 SV917537:SV917539 ACR917537:ACR917539 E917548:E917550 IZ917548:IZ917550 SV917548:SV917550 ACR917548:ACR917550 E917559:E917561 IZ917559:IZ917561 SV917559:SV917561 ACR917559:ACR917561 E983062:E983064 IZ983062:IZ983064 SV983062:SV983064 ACR983062:ACR983064 E983073:E983075 IZ983073:IZ983075 SV983073:SV983075 ACR983073:ACR983075 E983084:E983086 IZ983084:IZ983086 SV983084:SV983086 ACR983084:ACR983086 E983095:E983097 IZ983095:IZ983097 SV983095:SV983097 ACR983095:ACR983097" xr:uid="{00000000-0002-0000-0400-000001000000}">
      <formula1>$D$19:$D$21</formula1>
    </dataValidation>
    <dataValidation type="list" allowBlank="1" showInputMessage="1" showErrorMessage="1" sqref="G50:G60 JB50:JB60 SX50:SX60 ACT50:ACT60 G65558:G65560 JB65558:JB65560 SX65558:SX65560 ACT65558:ACT65560 G65569:G65571 JB65569:JB65571 SX65569:SX65571 ACT65569:ACT65571 G65580:G65582 JB65580:JB65582 SX65580:SX65582 ACT65580:ACT65582 G65591:G65593 JB65591:JB65593 SX65591:SX65593 ACT65591:ACT65593 G131094:G131096 JB131094:JB131096 SX131094:SX131096 ACT131094:ACT131096 G131105:G131107 JB131105:JB131107 SX131105:SX131107 ACT131105:ACT131107 G131116:G131118 JB131116:JB131118 SX131116:SX131118 ACT131116:ACT131118 G131127:G131129 JB131127:JB131129 SX131127:SX131129 ACT131127:ACT131129 G196630:G196632 JB196630:JB196632 SX196630:SX196632 ACT196630:ACT196632 G196641:G196643 JB196641:JB196643 SX196641:SX196643 ACT196641:ACT196643 G196652:G196654 JB196652:JB196654 SX196652:SX196654 ACT196652:ACT196654 G196663:G196665 JB196663:JB196665 SX196663:SX196665 ACT196663:ACT196665 G262166:G262168 JB262166:JB262168 SX262166:SX262168 ACT262166:ACT262168 G262177:G262179 JB262177:JB262179 SX262177:SX262179 ACT262177:ACT262179 G262188:G262190 JB262188:JB262190 SX262188:SX262190 ACT262188:ACT262190 G262199:G262201 JB262199:JB262201 SX262199:SX262201 ACT262199:ACT262201 G327702:G327704 JB327702:JB327704 SX327702:SX327704 ACT327702:ACT327704 G327713:G327715 JB327713:JB327715 SX327713:SX327715 ACT327713:ACT327715 G327724:G327726 JB327724:JB327726 SX327724:SX327726 ACT327724:ACT327726 G327735:G327737 JB327735:JB327737 SX327735:SX327737 ACT327735:ACT327737 G393238:G393240 JB393238:JB393240 SX393238:SX393240 ACT393238:ACT393240 G393249:G393251 JB393249:JB393251 SX393249:SX393251 ACT393249:ACT393251 G393260:G393262 JB393260:JB393262 SX393260:SX393262 ACT393260:ACT393262 G393271:G393273 JB393271:JB393273 SX393271:SX393273 ACT393271:ACT393273 G458774:G458776 JB458774:JB458776 SX458774:SX458776 ACT458774:ACT458776 G458785:G458787 JB458785:JB458787 SX458785:SX458787 ACT458785:ACT458787 G458796:G458798 JB458796:JB458798 SX458796:SX458798 ACT458796:ACT458798 G458807:G458809 JB458807:JB458809 SX458807:SX458809 ACT458807:ACT458809 G524310:G524312 JB524310:JB524312 SX524310:SX524312 ACT524310:ACT524312 G524321:G524323 JB524321:JB524323 SX524321:SX524323 ACT524321:ACT524323 G524332:G524334 JB524332:JB524334 SX524332:SX524334 ACT524332:ACT524334 G524343:G524345 JB524343:JB524345 SX524343:SX524345 ACT524343:ACT524345 G589846:G589848 JB589846:JB589848 SX589846:SX589848 ACT589846:ACT589848 G589857:G589859 JB589857:JB589859 SX589857:SX589859 ACT589857:ACT589859 G589868:G589870 JB589868:JB589870 SX589868:SX589870 ACT589868:ACT589870 G589879:G589881 JB589879:JB589881 SX589879:SX589881 ACT589879:ACT589881 G655382:G655384 JB655382:JB655384 SX655382:SX655384 ACT655382:ACT655384 G655393:G655395 JB655393:JB655395 SX655393:SX655395 ACT655393:ACT655395 G655404:G655406 JB655404:JB655406 SX655404:SX655406 ACT655404:ACT655406 G655415:G655417 JB655415:JB655417 SX655415:SX655417 ACT655415:ACT655417 G720918:G720920 JB720918:JB720920 SX720918:SX720920 ACT720918:ACT720920 G720929:G720931 JB720929:JB720931 SX720929:SX720931 ACT720929:ACT720931 G720940:G720942 JB720940:JB720942 SX720940:SX720942 ACT720940:ACT720942 G720951:G720953 JB720951:JB720953 SX720951:SX720953 ACT720951:ACT720953 G786454:G786456 JB786454:JB786456 SX786454:SX786456 ACT786454:ACT786456 G786465:G786467 JB786465:JB786467 SX786465:SX786467 ACT786465:ACT786467 G786476:G786478 JB786476:JB786478 SX786476:SX786478 ACT786476:ACT786478 G786487:G786489 JB786487:JB786489 SX786487:SX786489 ACT786487:ACT786489 G851990:G851992 JB851990:JB851992 SX851990:SX851992 ACT851990:ACT851992 G852001:G852003 JB852001:JB852003 SX852001:SX852003 ACT852001:ACT852003 G852012:G852014 JB852012:JB852014 SX852012:SX852014 ACT852012:ACT852014 G852023:G852025 JB852023:JB852025 SX852023:SX852025 ACT852023:ACT852025 G917526:G917528 JB917526:JB917528 SX917526:SX917528 ACT917526:ACT917528 G917537:G917539 JB917537:JB917539 SX917537:SX917539 ACT917537:ACT917539 G917548:G917550 JB917548:JB917550 SX917548:SX917550 ACT917548:ACT917550 G917559:G917561 JB917559:JB917561 SX917559:SX917561 ACT917559:ACT917561 G983062:G983064 JB983062:JB983064 SX983062:SX983064 ACT983062:ACT983064 G983073:G983075 JB983073:JB983075 SX983073:SX983075 ACT983073:ACT983075 G983084:G983086 JB983084:JB983086 SX983084:SX983086 ACT983084:ACT983086 G983095:G983097 JB983095:JB983097 SX983095:SX983097 ACT983095:ACT983097" xr:uid="{00000000-0002-0000-0400-000002000000}">
      <formula1>$D$23:$D$26</formula1>
    </dataValidation>
    <dataValidation type="list" allowBlank="1" showInputMessage="1" showErrorMessage="1" sqref="H65554:I65554 JC65554:JD65554 SY65554:SZ65554 ACU65554:ACV65554 H65565:I65565 JC65565:JD65565 SY65565:SZ65565 ACU65565:ACV65565 H65576:I65576 JC65576:JD65576 SY65576:SZ65576 ACU65576:ACV65576 H65587:I65587 JC65587:JD65587 SY65587:SZ65587 ACU65587:ACV65587 H131090:I131090 JC131090:JD131090 SY131090:SZ131090 ACU131090:ACV131090 H131101:I131101 JC131101:JD131101 SY131101:SZ131101 ACU131101:ACV131101 H131112:I131112 JC131112:JD131112 SY131112:SZ131112 ACU131112:ACV131112 H131123:I131123 JC131123:JD131123 SY131123:SZ131123 ACU131123:ACV131123 H196626:I196626 JC196626:JD196626 SY196626:SZ196626 ACU196626:ACV196626 H196637:I196637 JC196637:JD196637 SY196637:SZ196637 ACU196637:ACV196637 H196648:I196648 JC196648:JD196648 SY196648:SZ196648 ACU196648:ACV196648 H196659:I196659 JC196659:JD196659 SY196659:SZ196659 ACU196659:ACV196659 H262162:I262162 JC262162:JD262162 SY262162:SZ262162 ACU262162:ACV262162 H262173:I262173 JC262173:JD262173 SY262173:SZ262173 ACU262173:ACV262173 H262184:I262184 JC262184:JD262184 SY262184:SZ262184 ACU262184:ACV262184 H262195:I262195 JC262195:JD262195 SY262195:SZ262195 ACU262195:ACV262195 H327698:I327698 JC327698:JD327698 SY327698:SZ327698 ACU327698:ACV327698 H327709:I327709 JC327709:JD327709 SY327709:SZ327709 ACU327709:ACV327709 H327720:I327720 JC327720:JD327720 SY327720:SZ327720 ACU327720:ACV327720 H327731:I327731 JC327731:JD327731 SY327731:SZ327731 ACU327731:ACV327731 H393234:I393234 JC393234:JD393234 SY393234:SZ393234 ACU393234:ACV393234 H393245:I393245 JC393245:JD393245 SY393245:SZ393245 ACU393245:ACV393245 H393256:I393256 JC393256:JD393256 SY393256:SZ393256 ACU393256:ACV393256 H393267:I393267 JC393267:JD393267 SY393267:SZ393267 ACU393267:ACV393267 H458770:I458770 JC458770:JD458770 SY458770:SZ458770 ACU458770:ACV458770 H458781:I458781 JC458781:JD458781 SY458781:SZ458781 ACU458781:ACV458781 H458792:I458792 JC458792:JD458792 SY458792:SZ458792 ACU458792:ACV458792 H458803:I458803 JC458803:JD458803 SY458803:SZ458803 ACU458803:ACV458803 H524306:I524306 JC524306:JD524306 SY524306:SZ524306 ACU524306:ACV524306 H524317:I524317 JC524317:JD524317 SY524317:SZ524317 ACU524317:ACV524317 H524328:I524328 JC524328:JD524328 SY524328:SZ524328 ACU524328:ACV524328 H524339:I524339 JC524339:JD524339 SY524339:SZ524339 ACU524339:ACV524339 H589842:I589842 JC589842:JD589842 SY589842:SZ589842 ACU589842:ACV589842 H589853:I589853 JC589853:JD589853 SY589853:SZ589853 ACU589853:ACV589853 H589864:I589864 JC589864:JD589864 SY589864:SZ589864 ACU589864:ACV589864 H589875:I589875 JC589875:JD589875 SY589875:SZ589875 ACU589875:ACV589875 H655378:I655378 JC655378:JD655378 SY655378:SZ655378 ACU655378:ACV655378 H655389:I655389 JC655389:JD655389 SY655389:SZ655389 ACU655389:ACV655389 H655400:I655400 JC655400:JD655400 SY655400:SZ655400 ACU655400:ACV655400 H655411:I655411 JC655411:JD655411 SY655411:SZ655411 ACU655411:ACV655411 H720914:I720914 JC720914:JD720914 SY720914:SZ720914 ACU720914:ACV720914 H720925:I720925 JC720925:JD720925 SY720925:SZ720925 ACU720925:ACV720925 H720936:I720936 JC720936:JD720936 SY720936:SZ720936 ACU720936:ACV720936 H720947:I720947 JC720947:JD720947 SY720947:SZ720947 ACU720947:ACV720947 H786450:I786450 JC786450:JD786450 SY786450:SZ786450 ACU786450:ACV786450 H786461:I786461 JC786461:JD786461 SY786461:SZ786461 ACU786461:ACV786461 H786472:I786472 JC786472:JD786472 SY786472:SZ786472 ACU786472:ACV786472 H786483:I786483 JC786483:JD786483 SY786483:SZ786483 ACU786483:ACV786483 H851986:I851986 JC851986:JD851986 SY851986:SZ851986 ACU851986:ACV851986 H851997:I851997 JC851997:JD851997 SY851997:SZ851997 ACU851997:ACV851997 H852008:I852008 JC852008:JD852008 SY852008:SZ852008 ACU852008:ACV852008 H852019:I852019 JC852019:JD852019 SY852019:SZ852019 ACU852019:ACV852019 H917522:I917522 JC917522:JD917522 SY917522:SZ917522 ACU917522:ACV917522 H917533:I917533 JC917533:JD917533 SY917533:SZ917533 ACU917533:ACV917533 H917544:I917544 JC917544:JD917544 SY917544:SZ917544 ACU917544:ACV917544 H917555:I917555 JC917555:JD917555 SY917555:SZ917555 ACU917555:ACV917555 H983058:I983058 JC983058:JD983058 SY983058:SZ983058 ACU983058:ACV983058 H983069:I983069 JC983069:JD983069 SY983069:SZ983069 ACU983069:ACV983069 H983080:I983080 JC983080:JD983080 SY983080:SZ983080 ACU983080:ACV983080 H983091:I983091 JC983091:JD983091 SY983091:SZ983091 ACU983091:ACV983091" xr:uid="{00000000-0002-0000-0400-000003000000}">
      <formula1>$D$4:$D$13</formula1>
    </dataValidation>
  </dataValidations>
  <pageMargins left="0.511811023622047" right="0.511811023622047" top="1.181102362204725" bottom="1.181102362204725" header="0.78740157480314998" footer="0.78740157480314998"/>
  <pageSetup paperSize="0" fitToWidth="0" fitToHeight="0" orientation="landscape" horizontalDpi="0" verticalDpi="0" copies="0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27"/>
  <sheetViews>
    <sheetView workbookViewId="0">
      <selection activeCell="D30" sqref="D30"/>
    </sheetView>
  </sheetViews>
  <sheetFormatPr defaultRowHeight="15" x14ac:dyDescent="0.25"/>
  <cols>
    <col min="1" max="1" width="14.125" style="1" customWidth="1"/>
    <col min="2" max="2" width="11.75" style="1" customWidth="1"/>
    <col min="3" max="3" width="0.875" style="1" customWidth="1"/>
    <col min="4" max="4" width="28.125" style="1" customWidth="1"/>
    <col min="5" max="5" width="11.75" style="1" customWidth="1"/>
    <col min="6" max="6" width="1.125" style="1" customWidth="1"/>
    <col min="7" max="7" width="12.375" style="1" customWidth="1"/>
    <col min="8" max="8" width="7" style="1" customWidth="1"/>
    <col min="9" max="9" width="5.5" style="1" customWidth="1"/>
    <col min="10" max="10" width="8.5" style="1" customWidth="1"/>
    <col min="11" max="11" width="10.5" style="1" customWidth="1"/>
    <col min="12" max="12" width="1.375" style="1" customWidth="1"/>
    <col min="13" max="13" width="37.375" style="1" customWidth="1"/>
    <col min="14" max="14" width="10" style="1" customWidth="1"/>
    <col min="15" max="1024" width="8.125" style="1" customWidth="1"/>
    <col min="1025" max="1025" width="9" customWidth="1"/>
  </cols>
  <sheetData>
    <row r="1" spans="1:23" s="75" customFormat="1" ht="21" customHeight="1" x14ac:dyDescent="0.35">
      <c r="A1" s="158" t="s">
        <v>151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</row>
    <row r="2" spans="1:23" s="95" customFormat="1" ht="12.75" customHeight="1" x14ac:dyDescent="0.2">
      <c r="A2" s="159" t="s">
        <v>134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</row>
    <row r="3" spans="1:23" s="95" customFormat="1" ht="15" customHeight="1" x14ac:dyDescent="0.2">
      <c r="A3" s="160" t="s">
        <v>152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</row>
    <row r="4" spans="1:23" s="95" customFormat="1" ht="15" customHeight="1" x14ac:dyDescent="0.2">
      <c r="A4" s="161" t="s">
        <v>153</v>
      </c>
      <c r="B4" s="161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</row>
    <row r="5" spans="1:23" s="95" customFormat="1" ht="15.75" customHeight="1" x14ac:dyDescent="0.2">
      <c r="A5" s="162" t="s">
        <v>154</v>
      </c>
      <c r="B5" s="162"/>
      <c r="C5" s="162"/>
      <c r="D5" s="162"/>
      <c r="E5" s="162"/>
      <c r="F5" s="162"/>
      <c r="G5" s="162"/>
      <c r="H5" s="162"/>
      <c r="I5" s="162"/>
      <c r="J5" s="162"/>
      <c r="K5" s="162"/>
      <c r="L5" s="162"/>
      <c r="M5" s="162"/>
      <c r="N5" s="162"/>
    </row>
    <row r="6" spans="1:23" s="4" customFormat="1" ht="20.25" customHeight="1" x14ac:dyDescent="0.2"/>
    <row r="7" spans="1:23" s="4" customFormat="1" ht="12" customHeight="1" x14ac:dyDescent="0.2">
      <c r="A7" s="156" t="s">
        <v>155</v>
      </c>
      <c r="B7" s="156"/>
      <c r="D7" s="156" t="s">
        <v>156</v>
      </c>
      <c r="E7" s="156"/>
      <c r="G7" s="156" t="s">
        <v>157</v>
      </c>
      <c r="H7" s="156"/>
      <c r="I7" s="156"/>
      <c r="J7" s="156"/>
      <c r="K7" s="156"/>
      <c r="M7" s="156" t="s">
        <v>158</v>
      </c>
      <c r="N7" s="156"/>
    </row>
    <row r="8" spans="1:23" s="4" customFormat="1" ht="17.25" customHeight="1" x14ac:dyDescent="0.2">
      <c r="A8" s="98" t="s">
        <v>159</v>
      </c>
      <c r="B8" s="99" t="s">
        <v>160</v>
      </c>
      <c r="D8" s="98" t="s">
        <v>161</v>
      </c>
      <c r="E8" s="99" t="s">
        <v>160</v>
      </c>
      <c r="G8" s="98" t="s">
        <v>162</v>
      </c>
      <c r="H8" s="98" t="s">
        <v>163</v>
      </c>
      <c r="I8" s="98" t="s">
        <v>110</v>
      </c>
      <c r="J8" s="99" t="s">
        <v>164</v>
      </c>
      <c r="K8" s="99" t="s">
        <v>165</v>
      </c>
      <c r="M8" s="99" t="s">
        <v>166</v>
      </c>
      <c r="N8" s="99" t="s">
        <v>167</v>
      </c>
    </row>
    <row r="9" spans="1:23" s="4" customFormat="1" ht="12" x14ac:dyDescent="0.2">
      <c r="A9" s="96" t="s">
        <v>168</v>
      </c>
      <c r="B9" s="97" t="s">
        <v>163</v>
      </c>
      <c r="D9" s="96" t="s">
        <v>169</v>
      </c>
      <c r="E9" s="97" t="s">
        <v>163</v>
      </c>
      <c r="G9" s="98" t="s">
        <v>170</v>
      </c>
      <c r="H9" s="96">
        <v>2</v>
      </c>
      <c r="I9" s="96">
        <v>0</v>
      </c>
      <c r="J9" s="96">
        <v>0</v>
      </c>
      <c r="K9" s="99">
        <f>(H9*4)+(I9*6)+(J9*8)</f>
        <v>8</v>
      </c>
      <c r="M9" s="100" t="s">
        <v>171</v>
      </c>
      <c r="N9" s="101"/>
    </row>
    <row r="10" spans="1:23" s="4" customFormat="1" ht="12" x14ac:dyDescent="0.2">
      <c r="A10" s="96" t="s">
        <v>172</v>
      </c>
      <c r="B10" s="97" t="s">
        <v>163</v>
      </c>
      <c r="D10" s="96"/>
      <c r="E10" s="97"/>
      <c r="G10" s="98" t="s">
        <v>173</v>
      </c>
      <c r="H10" s="96"/>
      <c r="I10" s="96"/>
      <c r="J10" s="96"/>
      <c r="K10" s="99">
        <f>(H10*3)+(I10*4)+(J10*6)</f>
        <v>0</v>
      </c>
      <c r="M10" s="100" t="s">
        <v>174</v>
      </c>
      <c r="N10" s="101"/>
    </row>
    <row r="11" spans="1:23" s="4" customFormat="1" ht="12" customHeight="1" x14ac:dyDescent="0.2">
      <c r="A11" s="96"/>
      <c r="B11" s="97"/>
      <c r="D11" s="96"/>
      <c r="E11" s="97"/>
      <c r="G11" s="156" t="s">
        <v>175</v>
      </c>
      <c r="H11" s="156"/>
      <c r="I11" s="156"/>
      <c r="J11" s="156"/>
      <c r="K11" s="156"/>
      <c r="M11" s="100" t="s">
        <v>176</v>
      </c>
      <c r="N11" s="101"/>
    </row>
    <row r="12" spans="1:23" s="4" customFormat="1" ht="12" x14ac:dyDescent="0.2">
      <c r="A12" s="96"/>
      <c r="B12" s="97"/>
      <c r="D12" s="96"/>
      <c r="E12" s="97"/>
      <c r="G12" s="98" t="s">
        <v>162</v>
      </c>
      <c r="H12" s="98" t="s">
        <v>163</v>
      </c>
      <c r="I12" s="98" t="s">
        <v>110</v>
      </c>
      <c r="J12" s="99" t="s">
        <v>164</v>
      </c>
      <c r="K12" s="99" t="s">
        <v>165</v>
      </c>
      <c r="M12" s="100" t="s">
        <v>177</v>
      </c>
      <c r="N12" s="101"/>
    </row>
    <row r="13" spans="1:23" s="4" customFormat="1" ht="12" x14ac:dyDescent="0.2">
      <c r="A13" s="96"/>
      <c r="B13" s="97"/>
      <c r="D13" s="96"/>
      <c r="E13" s="97"/>
      <c r="G13" s="98" t="s">
        <v>178</v>
      </c>
      <c r="H13" s="96">
        <v>1</v>
      </c>
      <c r="I13" s="96"/>
      <c r="J13" s="96"/>
      <c r="K13" s="99">
        <f>(H13*3)+(I13*4)+(J13*6)</f>
        <v>3</v>
      </c>
      <c r="M13" s="100" t="s">
        <v>179</v>
      </c>
      <c r="N13" s="101"/>
      <c r="W13" s="4" t="s">
        <v>180</v>
      </c>
    </row>
    <row r="14" spans="1:23" s="4" customFormat="1" ht="12" x14ac:dyDescent="0.2">
      <c r="A14" s="96"/>
      <c r="B14" s="97"/>
      <c r="D14" s="96"/>
      <c r="E14" s="97"/>
      <c r="G14" s="98" t="s">
        <v>181</v>
      </c>
      <c r="H14" s="96"/>
      <c r="I14" s="96"/>
      <c r="J14" s="96"/>
      <c r="K14" s="99">
        <f>(H14*4)+(I14*5)+(J14*7)</f>
        <v>0</v>
      </c>
      <c r="M14" s="100" t="s">
        <v>182</v>
      </c>
      <c r="N14" s="101"/>
    </row>
    <row r="15" spans="1:23" s="4" customFormat="1" ht="12" x14ac:dyDescent="0.2">
      <c r="A15" s="96"/>
      <c r="B15" s="97"/>
      <c r="D15" s="96"/>
      <c r="E15" s="97"/>
      <c r="G15" s="98" t="s">
        <v>183</v>
      </c>
      <c r="H15" s="96">
        <v>1</v>
      </c>
      <c r="I15" s="96"/>
      <c r="J15" s="96"/>
      <c r="K15" s="99">
        <f>(H15*3)+(I15*4)+(J15*6)</f>
        <v>3</v>
      </c>
      <c r="M15" s="100" t="s">
        <v>184</v>
      </c>
      <c r="N15" s="101"/>
    </row>
    <row r="16" spans="1:23" s="4" customFormat="1" ht="12" customHeight="1" x14ac:dyDescent="0.2">
      <c r="A16" s="96"/>
      <c r="B16" s="97"/>
      <c r="D16" s="96"/>
      <c r="E16" s="97"/>
      <c r="G16" s="157" t="s">
        <v>185</v>
      </c>
      <c r="H16" s="157"/>
      <c r="I16" s="157"/>
      <c r="J16" s="157"/>
      <c r="K16" s="102">
        <f>SUM(K9,K10,K13,K14,K15)</f>
        <v>14</v>
      </c>
      <c r="M16" s="100" t="s">
        <v>186</v>
      </c>
      <c r="N16" s="101"/>
    </row>
    <row r="17" spans="1:14" s="4" customFormat="1" ht="12" x14ac:dyDescent="0.2">
      <c r="A17" s="96"/>
      <c r="B17" s="97"/>
      <c r="D17" s="96"/>
      <c r="E17" s="97"/>
      <c r="M17" s="100" t="s">
        <v>187</v>
      </c>
      <c r="N17" s="101"/>
    </row>
    <row r="18" spans="1:14" s="4" customFormat="1" ht="12" x14ac:dyDescent="0.2">
      <c r="A18" s="96"/>
      <c r="B18" s="97"/>
      <c r="D18" s="96"/>
      <c r="E18" s="97"/>
      <c r="M18" s="100" t="s">
        <v>188</v>
      </c>
      <c r="N18" s="101"/>
    </row>
    <row r="19" spans="1:14" s="4" customFormat="1" ht="12" x14ac:dyDescent="0.2">
      <c r="A19" s="96"/>
      <c r="B19" s="97"/>
      <c r="D19" s="96"/>
      <c r="E19" s="97"/>
      <c r="M19" s="100" t="s">
        <v>189</v>
      </c>
      <c r="N19" s="101"/>
    </row>
    <row r="20" spans="1:14" s="4" customFormat="1" ht="12" x14ac:dyDescent="0.2">
      <c r="A20" s="96"/>
      <c r="B20" s="97"/>
      <c r="D20" s="96"/>
      <c r="E20" s="97"/>
      <c r="M20" s="100" t="s">
        <v>190</v>
      </c>
      <c r="N20" s="101"/>
    </row>
    <row r="21" spans="1:14" s="4" customFormat="1" ht="12" x14ac:dyDescent="0.2">
      <c r="M21" s="100" t="s">
        <v>191</v>
      </c>
      <c r="N21" s="101"/>
    </row>
    <row r="22" spans="1:14" s="4" customFormat="1" ht="12" x14ac:dyDescent="0.2">
      <c r="M22" s="100" t="s">
        <v>192</v>
      </c>
      <c r="N22" s="101"/>
    </row>
    <row r="23" spans="1:14" s="4" customFormat="1" ht="12" x14ac:dyDescent="0.2">
      <c r="M23" s="103" t="s">
        <v>193</v>
      </c>
      <c r="N23" s="104">
        <f>SUM(N9:N22)</f>
        <v>0</v>
      </c>
    </row>
    <row r="24" spans="1:14" x14ac:dyDescent="0.25">
      <c r="M24" s="103" t="s">
        <v>194</v>
      </c>
      <c r="N24" s="102">
        <f>(N23*0.01)+0.65</f>
        <v>0.65</v>
      </c>
    </row>
    <row r="25" spans="1:14" x14ac:dyDescent="0.25">
      <c r="M25" s="103" t="s">
        <v>195</v>
      </c>
      <c r="N25" s="105">
        <f>K16*N24</f>
        <v>9.1</v>
      </c>
    </row>
    <row r="26" spans="1:14" x14ac:dyDescent="0.25">
      <c r="M26" s="103" t="s">
        <v>196</v>
      </c>
      <c r="N26" s="106">
        <v>19</v>
      </c>
    </row>
    <row r="27" spans="1:14" ht="21" x14ac:dyDescent="0.25">
      <c r="M27" s="107" t="s">
        <v>197</v>
      </c>
      <c r="N27" s="108">
        <f>N25*N26</f>
        <v>172.9</v>
      </c>
    </row>
  </sheetData>
  <mergeCells count="11">
    <mergeCell ref="G11:K11"/>
    <mergeCell ref="G16:J16"/>
    <mergeCell ref="A1:N1"/>
    <mergeCell ref="A2:N2"/>
    <mergeCell ref="A3:N3"/>
    <mergeCell ref="A4:N4"/>
    <mergeCell ref="A5:N5"/>
    <mergeCell ref="A7:B7"/>
    <mergeCell ref="D7:E7"/>
    <mergeCell ref="G7:K7"/>
    <mergeCell ref="M7:N7"/>
  </mergeCells>
  <dataValidations count="2">
    <dataValidation type="list" allowBlank="1" showInputMessage="1" showErrorMessage="1" sqref="B9:B20 E9:E20" xr:uid="{00000000-0002-0000-0500-000000000000}">
      <formula1>"Simples,Média,Complexa"</formula1>
    </dataValidation>
    <dataValidation type="list" allowBlank="1" showInputMessage="1" showErrorMessage="1" sqref="N9:N22" xr:uid="{00000000-0002-0000-0500-000001000000}">
      <formula1>"1,2,3,4,5"</formula1>
    </dataValidation>
  </dataValidations>
  <pageMargins left="0.511811023622047" right="0.511811023622047" top="1.181102362204725" bottom="1.181102362204725" header="0.78740157480314998" footer="0.78740157480314998"/>
  <pageSetup paperSize="0" fitToWidth="0" fitToHeight="0" orientation="landscape" horizontalDpi="0" verticalDpi="0" copies="0"/>
  <headerFooter alignWithMargins="0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29"/>
  <sheetViews>
    <sheetView workbookViewId="0">
      <selection activeCell="C13" sqref="C13"/>
    </sheetView>
  </sheetViews>
  <sheetFormatPr defaultRowHeight="15" x14ac:dyDescent="0.25"/>
  <cols>
    <col min="1" max="1" width="45.5" style="1" customWidth="1"/>
    <col min="2" max="2" width="12.625" style="25" customWidth="1"/>
    <col min="3" max="3" width="12.75" style="1" customWidth="1"/>
    <col min="4" max="4" width="1.125" style="1" customWidth="1"/>
    <col min="5" max="5" width="24.875" style="1" customWidth="1"/>
    <col min="6" max="6" width="6.75" style="1" customWidth="1"/>
    <col min="7" max="7" width="7" style="1" customWidth="1"/>
    <col min="8" max="8" width="6.5" style="1" customWidth="1"/>
    <col min="9" max="9" width="7" style="1" customWidth="1"/>
    <col min="10" max="10" width="10.125" style="1" customWidth="1"/>
    <col min="11" max="11" width="7" style="1" customWidth="1"/>
    <col min="12" max="12" width="7.625" style="1" customWidth="1"/>
    <col min="13" max="13" width="7" style="1" customWidth="1"/>
    <col min="14" max="14" width="19.125" style="1" customWidth="1"/>
    <col min="15" max="1024" width="8.125" style="1" customWidth="1"/>
    <col min="1025" max="1025" width="9" customWidth="1"/>
  </cols>
  <sheetData>
    <row r="1" spans="1:14" ht="21" x14ac:dyDescent="0.35">
      <c r="A1" s="158" t="s">
        <v>54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</row>
    <row r="2" spans="1:14" ht="7.5" customHeight="1" x14ac:dyDescent="0.25"/>
    <row r="3" spans="1:14" ht="18.75" x14ac:dyDescent="0.3">
      <c r="A3" s="164" t="s">
        <v>55</v>
      </c>
      <c r="B3" s="164"/>
      <c r="C3" s="164"/>
      <c r="E3" s="164" t="s">
        <v>198</v>
      </c>
      <c r="F3" s="164"/>
      <c r="G3" s="164"/>
      <c r="H3" s="164"/>
      <c r="I3" s="164"/>
      <c r="J3" s="164"/>
      <c r="K3" s="164"/>
      <c r="L3" s="164"/>
      <c r="M3" s="164"/>
      <c r="N3" s="164"/>
    </row>
    <row r="4" spans="1:14" x14ac:dyDescent="0.25">
      <c r="A4" s="109" t="s">
        <v>199</v>
      </c>
      <c r="B4" s="110">
        <f>'#Estimativa-APF#'!$N$27</f>
        <v>172.9</v>
      </c>
      <c r="C4" s="30" t="s">
        <v>57</v>
      </c>
      <c r="E4" s="165" t="s">
        <v>200</v>
      </c>
      <c r="F4" s="163" t="s">
        <v>16</v>
      </c>
      <c r="G4" s="163"/>
      <c r="H4" s="163" t="s">
        <v>31</v>
      </c>
      <c r="I4" s="163"/>
      <c r="J4" s="163" t="s">
        <v>41</v>
      </c>
      <c r="K4" s="163"/>
      <c r="L4" s="163" t="s">
        <v>46</v>
      </c>
      <c r="M4" s="163"/>
      <c r="N4" s="111"/>
    </row>
    <row r="5" spans="1:14" ht="18.75" x14ac:dyDescent="0.3">
      <c r="A5" s="28" t="s">
        <v>58</v>
      </c>
      <c r="B5" s="29">
        <v>0.4</v>
      </c>
      <c r="C5" s="38" t="s">
        <v>201</v>
      </c>
      <c r="E5" s="165"/>
      <c r="F5" s="163" t="s">
        <v>17</v>
      </c>
      <c r="G5" s="163"/>
      <c r="H5" s="163" t="s">
        <v>17</v>
      </c>
      <c r="I5" s="163"/>
      <c r="J5" s="163" t="s">
        <v>17</v>
      </c>
      <c r="K5" s="163"/>
      <c r="L5" s="163" t="s">
        <v>17</v>
      </c>
      <c r="M5" s="163"/>
      <c r="N5" s="41" t="s">
        <v>202</v>
      </c>
    </row>
    <row r="6" spans="1:14" x14ac:dyDescent="0.25">
      <c r="A6" s="112" t="s">
        <v>203</v>
      </c>
      <c r="B6" s="113">
        <f>B4+(B4*B5)</f>
        <v>242.06</v>
      </c>
      <c r="C6" s="38" t="s">
        <v>57</v>
      </c>
      <c r="E6" s="165"/>
      <c r="F6" s="114">
        <f>B6*G6</f>
        <v>12.103000000000002</v>
      </c>
      <c r="G6" s="115">
        <v>0.05</v>
      </c>
      <c r="H6" s="114">
        <f>B4*I6</f>
        <v>34.580000000000005</v>
      </c>
      <c r="I6" s="115">
        <v>0.2</v>
      </c>
      <c r="J6" s="114">
        <f>B4*K6</f>
        <v>112.38500000000001</v>
      </c>
      <c r="K6" s="115">
        <v>0.65</v>
      </c>
      <c r="L6" s="114">
        <f>B4*M6</f>
        <v>17.290000000000003</v>
      </c>
      <c r="M6" s="115">
        <v>0.1</v>
      </c>
      <c r="N6" s="114"/>
    </row>
    <row r="7" spans="1:14" ht="15.75" x14ac:dyDescent="0.25">
      <c r="A7" s="30" t="s">
        <v>204</v>
      </c>
      <c r="B7" s="31">
        <v>1</v>
      </c>
      <c r="C7" s="30"/>
      <c r="E7" s="116" t="s">
        <v>205</v>
      </c>
      <c r="F7" s="114">
        <f>F6*G7</f>
        <v>6.6566500000000017</v>
      </c>
      <c r="G7" s="115">
        <v>0.55000000000000004</v>
      </c>
      <c r="H7" s="114">
        <f>H6*I7</f>
        <v>10.374000000000001</v>
      </c>
      <c r="I7" s="115">
        <v>0.3</v>
      </c>
      <c r="J7" s="114">
        <f>J6*K7</f>
        <v>13.4862</v>
      </c>
      <c r="K7" s="115">
        <v>0.12</v>
      </c>
      <c r="L7" s="114">
        <f>L6*M7</f>
        <v>0.86450000000000016</v>
      </c>
      <c r="M7" s="115">
        <v>0.05</v>
      </c>
      <c r="N7" s="117">
        <f>SUM(F7,H7,J7,L7)</f>
        <v>31.381350000000001</v>
      </c>
    </row>
    <row r="8" spans="1:14" ht="15.75" x14ac:dyDescent="0.25">
      <c r="A8" s="30" t="s">
        <v>206</v>
      </c>
      <c r="B8" s="31">
        <v>40</v>
      </c>
      <c r="C8" s="30" t="s">
        <v>207</v>
      </c>
      <c r="E8" s="116" t="s">
        <v>208</v>
      </c>
      <c r="F8" s="114">
        <f>F6*G8</f>
        <v>1.8154500000000002</v>
      </c>
      <c r="G8" s="115">
        <v>0.15</v>
      </c>
      <c r="H8" s="114">
        <f>H6*I8</f>
        <v>6.9160000000000013</v>
      </c>
      <c r="I8" s="115">
        <v>0.2</v>
      </c>
      <c r="J8" s="114">
        <f>J6*K8</f>
        <v>11.238500000000002</v>
      </c>
      <c r="K8" s="115">
        <v>0.1</v>
      </c>
      <c r="L8" s="114">
        <f>L6*M8</f>
        <v>0.86450000000000016</v>
      </c>
      <c r="M8" s="115">
        <v>0.05</v>
      </c>
      <c r="N8" s="117">
        <f>SUM(F8,H8,J8,L8)</f>
        <v>20.834450000000004</v>
      </c>
    </row>
    <row r="9" spans="1:14" ht="15.75" x14ac:dyDescent="0.25">
      <c r="A9" s="30" t="s">
        <v>209</v>
      </c>
      <c r="B9" s="31">
        <v>2</v>
      </c>
      <c r="C9" s="30" t="s">
        <v>68</v>
      </c>
      <c r="E9" s="116" t="s">
        <v>210</v>
      </c>
      <c r="F9" s="114">
        <f>F6*G9</f>
        <v>0.24206000000000003</v>
      </c>
      <c r="G9" s="115">
        <v>0.02</v>
      </c>
      <c r="H9" s="114">
        <f>H6*I9</f>
        <v>6.9160000000000013</v>
      </c>
      <c r="I9" s="115">
        <v>0.2</v>
      </c>
      <c r="J9" s="114">
        <f>J6*K9</f>
        <v>44.954000000000008</v>
      </c>
      <c r="K9" s="115">
        <v>0.4</v>
      </c>
      <c r="L9" s="114">
        <f>L6*M9</f>
        <v>2.5935000000000001</v>
      </c>
      <c r="M9" s="115">
        <v>0.15</v>
      </c>
      <c r="N9" s="117">
        <f>SUM(F9,H9,J9,L9)</f>
        <v>54.705560000000006</v>
      </c>
    </row>
    <row r="10" spans="1:14" ht="15.75" x14ac:dyDescent="0.25">
      <c r="A10" s="118" t="s">
        <v>211</v>
      </c>
      <c r="B10" s="119">
        <f>(B7*B8)*B9</f>
        <v>80</v>
      </c>
      <c r="C10" s="118" t="s">
        <v>57</v>
      </c>
      <c r="E10" s="116" t="s">
        <v>212</v>
      </c>
      <c r="F10" s="114">
        <f>F6*G10</f>
        <v>0.60515000000000008</v>
      </c>
      <c r="G10" s="115">
        <v>0.05</v>
      </c>
      <c r="H10" s="114">
        <f>H6*I10</f>
        <v>2.7664000000000004</v>
      </c>
      <c r="I10" s="115">
        <v>0.08</v>
      </c>
      <c r="J10" s="114">
        <f>J6*K10</f>
        <v>11.238500000000002</v>
      </c>
      <c r="K10" s="115">
        <v>0.1</v>
      </c>
      <c r="L10" s="114">
        <f>L6*M10</f>
        <v>1.7290000000000003</v>
      </c>
      <c r="M10" s="115">
        <v>0.1</v>
      </c>
      <c r="N10" s="117">
        <f>SUM(F10,H10,J10,L10)</f>
        <v>16.339050000000004</v>
      </c>
    </row>
    <row r="11" spans="1:14" ht="15.75" x14ac:dyDescent="0.25">
      <c r="A11" s="109" t="s">
        <v>213</v>
      </c>
      <c r="B11" s="120">
        <f>B6/B10*2</f>
        <v>6.0514999999999999</v>
      </c>
      <c r="C11" s="109" t="s">
        <v>68</v>
      </c>
      <c r="E11" s="116" t="s">
        <v>214</v>
      </c>
      <c r="F11" s="114">
        <f>F6*G11</f>
        <v>0</v>
      </c>
      <c r="G11" s="115">
        <v>0</v>
      </c>
      <c r="H11" s="114">
        <f>H6*I11</f>
        <v>0.6916000000000001</v>
      </c>
      <c r="I11" s="115">
        <v>0.02</v>
      </c>
      <c r="J11" s="114">
        <f>J6*K11</f>
        <v>5.619250000000001</v>
      </c>
      <c r="K11" s="115">
        <v>0.05</v>
      </c>
      <c r="L11" s="114">
        <f>L6*M11</f>
        <v>1.7290000000000003</v>
      </c>
      <c r="M11" s="115">
        <v>0.1</v>
      </c>
      <c r="N11" s="117">
        <f>SUM(F11,H11,J11,L11)</f>
        <v>8.0398500000000013</v>
      </c>
    </row>
    <row r="12" spans="1:14" x14ac:dyDescent="0.25">
      <c r="A12" s="109" t="s">
        <v>215</v>
      </c>
      <c r="B12" s="120">
        <f>B11/4</f>
        <v>1.512875</v>
      </c>
      <c r="C12" s="109" t="s">
        <v>70</v>
      </c>
      <c r="E12" s="121" t="s">
        <v>216</v>
      </c>
      <c r="F12" s="122">
        <f t="shared" ref="F12:M12" si="0">SUM(F7:F11)</f>
        <v>9.3193100000000015</v>
      </c>
      <c r="G12" s="123">
        <f t="shared" si="0"/>
        <v>0.77000000000000013</v>
      </c>
      <c r="H12" s="122">
        <f t="shared" si="0"/>
        <v>27.664000000000005</v>
      </c>
      <c r="I12" s="123">
        <f t="shared" si="0"/>
        <v>0.79999999999999993</v>
      </c>
      <c r="J12" s="122">
        <f t="shared" si="0"/>
        <v>86.536450000000002</v>
      </c>
      <c r="K12" s="123">
        <f t="shared" si="0"/>
        <v>0.77</v>
      </c>
      <c r="L12" s="122">
        <f t="shared" si="0"/>
        <v>7.7805000000000009</v>
      </c>
      <c r="M12" s="123">
        <f t="shared" si="0"/>
        <v>0.44999999999999996</v>
      </c>
      <c r="N12" s="121"/>
    </row>
    <row r="13" spans="1:14" ht="15.75" x14ac:dyDescent="0.25">
      <c r="A13" s="118" t="s">
        <v>217</v>
      </c>
      <c r="B13" s="124">
        <f>B11/B9</f>
        <v>3.0257499999999999</v>
      </c>
      <c r="C13" s="118" t="s">
        <v>218</v>
      </c>
      <c r="E13" s="116" t="s">
        <v>219</v>
      </c>
      <c r="F13" s="114">
        <f>F6*G13</f>
        <v>0.36309000000000002</v>
      </c>
      <c r="G13" s="115">
        <v>0.03</v>
      </c>
      <c r="H13" s="114">
        <f>H6*I13</f>
        <v>2.7664000000000004</v>
      </c>
      <c r="I13" s="115">
        <v>0.08</v>
      </c>
      <c r="J13" s="114">
        <f>J6*K13</f>
        <v>14.610050000000001</v>
      </c>
      <c r="K13" s="115">
        <v>0.13</v>
      </c>
      <c r="L13" s="114">
        <f>L6*M13</f>
        <v>5.1870000000000003</v>
      </c>
      <c r="M13" s="115">
        <v>0.3</v>
      </c>
      <c r="N13" s="117">
        <f>SUM(F13,H13,J13,L13)</f>
        <v>22.926540000000003</v>
      </c>
    </row>
    <row r="14" spans="1:14" ht="15.75" x14ac:dyDescent="0.25">
      <c r="E14" s="116" t="s">
        <v>220</v>
      </c>
      <c r="F14" s="114">
        <f>F6*G14</f>
        <v>2.4206000000000003</v>
      </c>
      <c r="G14" s="115">
        <v>0.2</v>
      </c>
      <c r="H14" s="114">
        <f>H6*I14</f>
        <v>4.1496000000000004</v>
      </c>
      <c r="I14" s="115">
        <v>0.12</v>
      </c>
      <c r="J14" s="114">
        <f>J6*K14</f>
        <v>11.238500000000002</v>
      </c>
      <c r="K14" s="115">
        <v>0.1</v>
      </c>
      <c r="L14" s="114">
        <f>L6*M14</f>
        <v>4.3225000000000007</v>
      </c>
      <c r="M14" s="115">
        <v>0.25</v>
      </c>
      <c r="N14" s="117">
        <f>SUM(F14,H14,J14,L14)</f>
        <v>22.131200000000003</v>
      </c>
    </row>
    <row r="15" spans="1:14" x14ac:dyDescent="0.25">
      <c r="E15" s="121" t="s">
        <v>221</v>
      </c>
      <c r="F15" s="122">
        <f t="shared" ref="F15:M15" si="1">SUM(F13:F14)</f>
        <v>2.7836900000000004</v>
      </c>
      <c r="G15" s="123">
        <f t="shared" si="1"/>
        <v>0.23</v>
      </c>
      <c r="H15" s="122">
        <f t="shared" si="1"/>
        <v>6.9160000000000004</v>
      </c>
      <c r="I15" s="123">
        <f t="shared" si="1"/>
        <v>0.2</v>
      </c>
      <c r="J15" s="122">
        <f t="shared" si="1"/>
        <v>25.848550000000003</v>
      </c>
      <c r="K15" s="123">
        <f t="shared" si="1"/>
        <v>0.23</v>
      </c>
      <c r="L15" s="122">
        <f t="shared" si="1"/>
        <v>9.509500000000001</v>
      </c>
      <c r="M15" s="123">
        <f t="shared" si="1"/>
        <v>0.55000000000000004</v>
      </c>
      <c r="N15" s="121"/>
    </row>
    <row r="16" spans="1:14" ht="18.75" x14ac:dyDescent="0.3">
      <c r="A16" s="164" t="s">
        <v>71</v>
      </c>
      <c r="B16" s="164"/>
      <c r="C16" s="164"/>
      <c r="E16" s="41" t="s">
        <v>222</v>
      </c>
      <c r="F16" s="125">
        <f t="shared" ref="F16:M16" si="2">F12+F15</f>
        <v>12.103000000000002</v>
      </c>
      <c r="G16" s="126">
        <f t="shared" si="2"/>
        <v>1.0000000000000002</v>
      </c>
      <c r="H16" s="125">
        <f t="shared" si="2"/>
        <v>34.580000000000005</v>
      </c>
      <c r="I16" s="126">
        <f t="shared" si="2"/>
        <v>1</v>
      </c>
      <c r="J16" s="125">
        <f t="shared" si="2"/>
        <v>112.38500000000001</v>
      </c>
      <c r="K16" s="126">
        <f t="shared" si="2"/>
        <v>1</v>
      </c>
      <c r="L16" s="125">
        <f t="shared" si="2"/>
        <v>17.290000000000003</v>
      </c>
      <c r="M16" s="126">
        <f t="shared" si="2"/>
        <v>1</v>
      </c>
      <c r="N16" s="127">
        <f>SUM(N7:N11,N13,N14)</f>
        <v>176.35800000000003</v>
      </c>
    </row>
    <row r="17" spans="1:14" x14ac:dyDescent="0.25">
      <c r="A17" s="30" t="s">
        <v>72</v>
      </c>
      <c r="B17" s="128">
        <v>20</v>
      </c>
      <c r="C17" s="38"/>
      <c r="N17" s="72"/>
    </row>
    <row r="18" spans="1:14" x14ac:dyDescent="0.25">
      <c r="A18" s="30" t="s">
        <v>73</v>
      </c>
      <c r="B18" s="39">
        <f>B6*B17</f>
        <v>4841.2</v>
      </c>
      <c r="C18" s="38"/>
      <c r="L18" s="72"/>
      <c r="N18" s="72"/>
    </row>
    <row r="19" spans="1:14" x14ac:dyDescent="0.25">
      <c r="A19" s="30" t="s">
        <v>74</v>
      </c>
      <c r="B19" s="29">
        <v>0</v>
      </c>
      <c r="C19" s="38"/>
      <c r="N19" s="72"/>
    </row>
    <row r="20" spans="1:14" x14ac:dyDescent="0.25">
      <c r="A20" s="30" t="s">
        <v>75</v>
      </c>
      <c r="B20" s="40">
        <f>B18*B19</f>
        <v>0</v>
      </c>
      <c r="C20" s="38"/>
      <c r="L20" s="72"/>
      <c r="N20" s="72"/>
    </row>
    <row r="21" spans="1:14" ht="15.75" x14ac:dyDescent="0.25">
      <c r="A21" s="26" t="s">
        <v>223</v>
      </c>
      <c r="B21" s="129">
        <f>B18+B20</f>
        <v>4841.2</v>
      </c>
      <c r="C21" s="38"/>
      <c r="N21" s="72"/>
    </row>
    <row r="22" spans="1:14" x14ac:dyDescent="0.25">
      <c r="A22" s="30" t="s">
        <v>77</v>
      </c>
      <c r="B22" s="29">
        <v>0.2</v>
      </c>
      <c r="C22" s="38"/>
      <c r="J22" s="72"/>
    </row>
    <row r="23" spans="1:14" x14ac:dyDescent="0.25">
      <c r="A23" s="30" t="s">
        <v>78</v>
      </c>
      <c r="B23" s="43">
        <f>B21*B22</f>
        <v>968.24</v>
      </c>
      <c r="C23" s="38"/>
    </row>
    <row r="24" spans="1:14" ht="15.75" x14ac:dyDescent="0.25">
      <c r="A24" s="26" t="s">
        <v>224</v>
      </c>
      <c r="B24" s="129">
        <f>B21+B23</f>
        <v>5809.44</v>
      </c>
      <c r="C24" s="38"/>
    </row>
    <row r="26" spans="1:14" x14ac:dyDescent="0.25">
      <c r="J26" s="72"/>
    </row>
    <row r="27" spans="1:14" x14ac:dyDescent="0.25">
      <c r="J27" s="72"/>
    </row>
    <row r="28" spans="1:14" x14ac:dyDescent="0.25">
      <c r="N28" s="72"/>
    </row>
    <row r="29" spans="1:14" x14ac:dyDescent="0.25">
      <c r="N29" s="72"/>
    </row>
  </sheetData>
  <mergeCells count="13">
    <mergeCell ref="J5:K5"/>
    <mergeCell ref="L5:M5"/>
    <mergeCell ref="A16:C16"/>
    <mergeCell ref="A1:N1"/>
    <mergeCell ref="A3:C3"/>
    <mergeCell ref="E3:N3"/>
    <mergeCell ref="E4:E6"/>
    <mergeCell ref="F4:G4"/>
    <mergeCell ref="H4:I4"/>
    <mergeCell ref="J4:K4"/>
    <mergeCell ref="L4:M4"/>
    <mergeCell ref="F5:G5"/>
    <mergeCell ref="H5:I5"/>
  </mergeCells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208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Equipe</vt:lpstr>
      <vt:lpstr>Backlog_Produto</vt:lpstr>
      <vt:lpstr>Planejamento</vt:lpstr>
      <vt:lpstr>Entregas</vt:lpstr>
      <vt:lpstr>Riscos</vt:lpstr>
      <vt:lpstr>#Estimativa-APF#</vt:lpstr>
      <vt:lpstr>#Planejamento-APF#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Josmar Camargo</cp:lastModifiedBy>
  <cp:revision>8</cp:revision>
  <dcterms:created xsi:type="dcterms:W3CDTF">2025-06-04T07:35:10Z</dcterms:created>
  <dcterms:modified xsi:type="dcterms:W3CDTF">2025-09-10T01:20:46Z</dcterms:modified>
</cp:coreProperties>
</file>