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ally\Documents\projetoDioExcel\"/>
    </mc:Choice>
  </mc:AlternateContent>
  <xr:revisionPtr revIDLastSave="0" documentId="8_{E4003B2D-B927-41E9-9033-C5CFB39EE211}" xr6:coauthVersionLast="47" xr6:coauthVersionMax="47" xr10:uidLastSave="{00000000-0000-0000-0000-000000000000}"/>
  <bookViews>
    <workbookView xWindow="-120" yWindow="-120" windowWidth="29040" windowHeight="15840" tabRatio="0" xr2:uid="{A12284AB-D146-4365-BC9D-F86D9A2CA6B1}"/>
  </bookViews>
  <sheets>
    <sheet name="Planilha1" sheetId="1" r:id="rId1"/>
    <sheet name="Planilha2" sheetId="2" r:id="rId2"/>
  </sheets>
  <definedNames>
    <definedName name="aporte">Planilha1!$C$18</definedName>
    <definedName name="patrimonio">Planilha1!$C$21</definedName>
    <definedName name="qtd_anos">Planilha1!$C$19</definedName>
    <definedName name="rendimento_carteira">Planilha1!$C$13</definedName>
    <definedName name="salario">Planilha1!$C$12</definedName>
    <definedName name="sugestao_investimento">Planilha1!$C$14</definedName>
    <definedName name="taxa_mensal">Planilha1!$C$20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1" l="1"/>
  <c r="C39" i="1"/>
  <c r="C40" i="1"/>
  <c r="C41" i="1"/>
  <c r="C42" i="1"/>
  <c r="C37" i="1"/>
  <c r="C34" i="1"/>
  <c r="D39" i="1" s="1"/>
  <c r="C21" i="1"/>
  <c r="C22" i="1" s="1"/>
  <c r="C14" i="1"/>
  <c r="C27" i="1"/>
  <c r="D27" i="1" s="1"/>
  <c r="C28" i="1"/>
  <c r="D28" i="1" s="1"/>
  <c r="C29" i="1"/>
  <c r="D29" i="1" s="1"/>
  <c r="C30" i="1"/>
  <c r="D30" i="1" s="1"/>
  <c r="C26" i="1"/>
  <c r="D26" i="1" s="1"/>
  <c r="D40" i="1" l="1"/>
  <c r="D41" i="1"/>
  <c r="D37" i="1"/>
  <c r="D43" i="1" s="1"/>
  <c r="D42" i="1"/>
  <c r="D38" i="1"/>
</calcChain>
</file>

<file path=xl/sharedStrings.xml><?xml version="1.0" encoding="utf-8"?>
<sst xmlns="http://schemas.openxmlformats.org/spreadsheetml/2006/main" count="87" uniqueCount="52">
  <si>
    <t>Quanto investir por mês?</t>
  </si>
  <si>
    <t>Por quantos anos?</t>
  </si>
  <si>
    <t>Taxa de rendimento mensal?</t>
  </si>
  <si>
    <t>INVESTIMENTO MENSAL</t>
  </si>
  <si>
    <t>Dividendos mensais?</t>
  </si>
  <si>
    <t>Quanto em 2 anos?</t>
  </si>
  <si>
    <t>Quanto em 5 anos?</t>
  </si>
  <si>
    <t>Quanto em 10 anos?</t>
  </si>
  <si>
    <t>Quanto em 20 anos?</t>
  </si>
  <si>
    <t>CENÁRIOS</t>
  </si>
  <si>
    <t>Quanto em 30 anos?</t>
  </si>
  <si>
    <t>DIVIDENDO</t>
  </si>
  <si>
    <t>Patrimônio acumulado?</t>
  </si>
  <si>
    <t>Rendimento de carteira</t>
  </si>
  <si>
    <t>Salário</t>
  </si>
  <si>
    <t>Sugestão de investimento</t>
  </si>
  <si>
    <t>CONFIGURAÇÕES</t>
  </si>
  <si>
    <t>PERFIL</t>
  </si>
  <si>
    <t>Conservador</t>
  </si>
  <si>
    <t>Moderado</t>
  </si>
  <si>
    <t>Agressivo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</si>
  <si>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</si>
  <si>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</si>
  <si>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</si>
  <si>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</si>
  <si>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</si>
  <si>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</si>
  <si>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</si>
  <si>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</si>
  <si>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</si>
  <si>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</si>
  <si>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PERFIS</t>
  </si>
  <si>
    <t>%</t>
  </si>
  <si>
    <t>Conservador-PAPEL</t>
  </si>
  <si>
    <t>Conservador-TIJOLO</t>
  </si>
  <si>
    <t>Conservador-HÍBRIDOS</t>
  </si>
  <si>
    <t>Conservador-FOFs</t>
  </si>
  <si>
    <t>Conservador-DESENVOLVIMENTO</t>
  </si>
  <si>
    <t>Conservador-HOTELARIAS</t>
  </si>
  <si>
    <t>CHAVE</t>
  </si>
  <si>
    <t>Moderado-PAPEL</t>
  </si>
  <si>
    <t>Moderado-TIJOLO</t>
  </si>
  <si>
    <t>Moderado-HÍBRIDOS</t>
  </si>
  <si>
    <t>Moderado-FOFs</t>
  </si>
  <si>
    <t>Moderado-DESENVOLVIMENTO</t>
  </si>
  <si>
    <t>Moderado-HOTELARIAS</t>
  </si>
  <si>
    <t>Agressivo-PAPEL</t>
  </si>
  <si>
    <t>Agressivo-TIJOLO</t>
  </si>
  <si>
    <t>Agressivo-HÍBRIDOS</t>
  </si>
  <si>
    <t>Agressivo-FOFs</t>
  </si>
  <si>
    <t>Agressivo-DESENVOLVIMENTO</t>
  </si>
  <si>
    <t>Agressivo-HOTELARIAS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</si>
</sst>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#,##0.00;[Red]\-&quot;R$&quot;#,##0.00"/>
    <numFmt numFmtId="44" formatCode="_-&quot;R$&quot;* #,##0.00_-;\-&quot;R$&quot;* #,##0.00_-;_-&quot;R$&quot;* &quot;-&quot;??_-;_-@_-"/>
    <numFmt numFmtId="164" formatCode="&quot;R$&quot;#,##0.00"/>
  </numFmts>
  <fonts count="9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indexed="64"/>
      </right>
      <top/>
      <bottom style="thin">
        <color theme="2" tint="-0.24994659260841701"/>
      </bottom>
      <diagonal/>
    </border>
    <border>
      <left style="medium">
        <color indexed="64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indexed="64"/>
      </left>
      <right style="thin">
        <color theme="2" tint="-0.24994659260841701"/>
      </right>
      <top style="thin">
        <color theme="2" tint="-0.24994659260841701"/>
      </top>
      <bottom style="medium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medium">
        <color indexed="64"/>
      </bottom>
      <diagonal/>
    </border>
    <border>
      <left style="thin">
        <color theme="2" tint="-0.2499465926084170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1" xfId="0" applyFont="1" applyFill="1" applyBorder="1" applyAlignment="1">
      <alignment horizontal="center" vertical="center"/>
    </xf>
    <xf numFmtId="8" fontId="2" fillId="0" borderId="8" xfId="0" applyNumberFormat="1" applyFont="1" applyBorder="1" applyAlignment="1">
      <alignment horizontal="center" vertical="center"/>
    </xf>
    <xf numFmtId="8" fontId="2" fillId="0" borderId="9" xfId="0" applyNumberFormat="1" applyFont="1" applyBorder="1" applyAlignment="1">
      <alignment horizontal="center" vertical="center"/>
    </xf>
    <xf numFmtId="8" fontId="2" fillId="0" borderId="5" xfId="0" applyNumberFormat="1" applyFont="1" applyBorder="1" applyAlignment="1">
      <alignment horizontal="center" vertical="center"/>
    </xf>
    <xf numFmtId="8" fontId="2" fillId="0" borderId="10" xfId="0" applyNumberFormat="1" applyFont="1" applyBorder="1" applyAlignment="1">
      <alignment horizontal="center" vertical="center"/>
    </xf>
    <xf numFmtId="8" fontId="2" fillId="0" borderId="11" xfId="0" applyNumberFormat="1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0" xfId="0" applyBorder="1"/>
    <xf numFmtId="164" fontId="0" fillId="0" borderId="0" xfId="0" applyNumberFormat="1" applyBorder="1" applyAlignment="1">
      <alignment horizontal="left"/>
    </xf>
    <xf numFmtId="0" fontId="7" fillId="0" borderId="4" xfId="0" applyFont="1" applyBorder="1"/>
    <xf numFmtId="0" fontId="7" fillId="0" borderId="6" xfId="0" applyFont="1" applyBorder="1"/>
    <xf numFmtId="0" fontId="7" fillId="0" borderId="7" xfId="0" applyFont="1" applyBorder="1"/>
    <xf numFmtId="0" fontId="2" fillId="0" borderId="14" xfId="0" applyFont="1" applyBorder="1" applyAlignment="1">
      <alignment horizontal="center" vertical="center"/>
    </xf>
    <xf numFmtId="10" fontId="2" fillId="0" borderId="14" xfId="0" applyNumberFormat="1" applyFont="1" applyBorder="1" applyAlignment="1">
      <alignment horizontal="center" vertical="center"/>
    </xf>
    <xf numFmtId="8" fontId="2" fillId="3" borderId="14" xfId="0" applyNumberFormat="1" applyFont="1" applyFill="1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0" fontId="7" fillId="0" borderId="15" xfId="0" applyFont="1" applyBorder="1"/>
    <xf numFmtId="9" fontId="0" fillId="0" borderId="16" xfId="0" applyNumberFormat="1" applyBorder="1" applyAlignment="1">
      <alignment horizontal="center" vertical="center"/>
    </xf>
    <xf numFmtId="0" fontId="7" fillId="0" borderId="17" xfId="0" applyFont="1" applyBorder="1"/>
    <xf numFmtId="164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0" fontId="2" fillId="0" borderId="16" xfId="0" applyNumberFormat="1" applyFont="1" applyBorder="1" applyAlignment="1">
      <alignment horizontal="center" vertical="center"/>
    </xf>
    <xf numFmtId="0" fontId="8" fillId="3" borderId="15" xfId="0" applyFont="1" applyFill="1" applyBorder="1"/>
    <xf numFmtId="8" fontId="2" fillId="3" borderId="16" xfId="0" applyNumberFormat="1" applyFont="1" applyFill="1" applyBorder="1" applyAlignment="1">
      <alignment horizontal="center" vertical="center"/>
    </xf>
    <xf numFmtId="0" fontId="8" fillId="3" borderId="17" xfId="0" applyFont="1" applyFill="1" applyBorder="1"/>
    <xf numFmtId="8" fontId="2" fillId="3" borderId="18" xfId="0" applyNumberFormat="1" applyFont="1" applyFill="1" applyBorder="1" applyAlignment="1">
      <alignment horizontal="center" vertical="center"/>
    </xf>
    <xf numFmtId="8" fontId="2" fillId="3" borderId="19" xfId="0" applyNumberFormat="1" applyFont="1" applyFill="1" applyBorder="1" applyAlignment="1">
      <alignment horizontal="center" vertical="center"/>
    </xf>
    <xf numFmtId="0" fontId="7" fillId="0" borderId="23" xfId="0" applyFont="1" applyBorder="1"/>
    <xf numFmtId="164" fontId="0" fillId="0" borderId="24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5" fillId="4" borderId="27" xfId="0" applyFont="1" applyFill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164" fontId="2" fillId="0" borderId="24" xfId="0" applyNumberFormat="1" applyFont="1" applyBorder="1" applyAlignment="1">
      <alignment horizontal="center" vertical="center"/>
    </xf>
    <xf numFmtId="164" fontId="2" fillId="0" borderId="25" xfId="0" applyNumberFormat="1" applyFont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" fillId="5" borderId="0" xfId="0" applyFont="1" applyFill="1"/>
    <xf numFmtId="0" fontId="2" fillId="4" borderId="20" xfId="0" applyFont="1" applyFill="1" applyBorder="1"/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0" fillId="0" borderId="12" xfId="0" applyBorder="1"/>
    <xf numFmtId="9" fontId="0" fillId="0" borderId="0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8" fillId="4" borderId="20" xfId="0" applyFont="1" applyFill="1" applyBorder="1"/>
    <xf numFmtId="0" fontId="2" fillId="3" borderId="30" xfId="0" applyFont="1" applyFill="1" applyBorder="1"/>
    <xf numFmtId="164" fontId="2" fillId="3" borderId="31" xfId="1" applyNumberFormat="1" applyFont="1" applyFill="1" applyBorder="1" applyAlignment="1">
      <alignment horizontal="center" vertical="center"/>
    </xf>
    <xf numFmtId="164" fontId="2" fillId="3" borderId="32" xfId="1" applyNumberFormat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0" fillId="0" borderId="30" xfId="0" applyBorder="1"/>
    <xf numFmtId="9" fontId="0" fillId="0" borderId="31" xfId="0" applyNumberFormat="1" applyBorder="1" applyAlignment="1">
      <alignment horizontal="center" vertical="center"/>
    </xf>
    <xf numFmtId="164" fontId="0" fillId="0" borderId="32" xfId="0" applyNumberFormat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1038225</xdr:colOff>
      <xdr:row>1</xdr:row>
      <xdr:rowOff>6400</xdr:rowOff>
    </xdr:from>
    <xdr:to>
      <xdr:col>4</xdr:col>
      <xdr:colOff>9525</xdr:colOff>
      <xdr:row>9</xdr:row>
      <xdr:rowOff>129962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7A85106-41C0-E2C4-CDF3-7F8FC8D2D0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" y="196900"/>
          <a:ext cx="6000750" cy="16475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B83AF-BA39-4342-A1D4-FD5D94DE7A70}">
  <dimension ref="A10:H44"/>
  <sheetViews>
    <sheetView showGridLines="0" showRowColHeaders="0" tabSelected="1" workbookViewId="0">
      <selection activeCell="D1048487" sqref="D1048487"/>
    </sheetView>
  </sheetViews>
  <sheetFormatPr defaultColWidth="0" defaultRowHeight="15" x14ac:dyDescent="0.25"/>
  <cols>
    <col min="1" max="1" width="15.7109375" customWidth="1"/>
    <col min="2" max="2" width="35.85546875" customWidth="1"/>
    <col min="3" max="3" width="30.7109375" customWidth="1"/>
    <col min="4" max="4" width="23.140625" customWidth="1"/>
    <col min="5" max="5" width="23" customWidth="1"/>
    <col min="6" max="6" width="15.140625" hidden="1"/>
    <col min="9" max="16384" width="9.140625" hidden="1"/>
  </cols>
  <sheetData>
    <row r="10" spans="2:5" ht="27" customHeight="1" thickBot="1" x14ac:dyDescent="0.3">
      <c r="E10" s="1"/>
    </row>
    <row r="11" spans="2:5" ht="27" customHeight="1" thickBot="1" x14ac:dyDescent="0.3">
      <c r="B11" s="35" t="s">
        <v>16</v>
      </c>
      <c r="C11" s="36"/>
      <c r="D11" s="37"/>
      <c r="E11" s="1"/>
    </row>
    <row r="12" spans="2:5" ht="15.75" x14ac:dyDescent="0.25">
      <c r="B12" s="32" t="s">
        <v>14</v>
      </c>
      <c r="C12" s="33">
        <v>4200</v>
      </c>
      <c r="D12" s="34"/>
      <c r="E12" s="1"/>
    </row>
    <row r="13" spans="2:5" ht="15.75" x14ac:dyDescent="0.25">
      <c r="B13" s="20" t="s">
        <v>13</v>
      </c>
      <c r="C13" s="19">
        <v>0.01</v>
      </c>
      <c r="D13" s="21"/>
    </row>
    <row r="14" spans="2:5" ht="16.5" thickBot="1" x14ac:dyDescent="0.3">
      <c r="B14" s="22" t="s">
        <v>15</v>
      </c>
      <c r="C14" s="23">
        <f>C12*30%</f>
        <v>1260</v>
      </c>
      <c r="D14" s="24"/>
    </row>
    <row r="15" spans="2:5" x14ac:dyDescent="0.25">
      <c r="B15" s="11"/>
      <c r="C15" s="12"/>
    </row>
    <row r="16" spans="2:5" ht="15.75" thickBot="1" x14ac:dyDescent="0.3"/>
    <row r="17" spans="1:4" ht="29.25" customHeight="1" thickBot="1" x14ac:dyDescent="0.3">
      <c r="B17" s="9" t="s">
        <v>3</v>
      </c>
      <c r="C17" s="40"/>
      <c r="D17" s="10"/>
    </row>
    <row r="18" spans="1:4" ht="15.75" x14ac:dyDescent="0.25">
      <c r="B18" s="32" t="s">
        <v>0</v>
      </c>
      <c r="C18" s="38">
        <v>1260</v>
      </c>
      <c r="D18" s="39"/>
    </row>
    <row r="19" spans="1:4" ht="15.75" x14ac:dyDescent="0.25">
      <c r="B19" s="20" t="s">
        <v>1</v>
      </c>
      <c r="C19" s="16">
        <v>5</v>
      </c>
      <c r="D19" s="25"/>
    </row>
    <row r="20" spans="1:4" ht="15.75" x14ac:dyDescent="0.25">
      <c r="B20" s="20" t="s">
        <v>2</v>
      </c>
      <c r="C20" s="17">
        <v>1.0789999999999999E-2</v>
      </c>
      <c r="D20" s="26"/>
    </row>
    <row r="21" spans="1:4" ht="15.75" x14ac:dyDescent="0.25">
      <c r="B21" s="27" t="s">
        <v>12</v>
      </c>
      <c r="C21" s="18">
        <f>FV(taxa_mensal,qtd_anos*12,aporte*-1)</f>
        <v>105558.91163809443</v>
      </c>
      <c r="D21" s="28"/>
    </row>
    <row r="22" spans="1:4" ht="16.5" thickBot="1" x14ac:dyDescent="0.3">
      <c r="B22" s="29" t="s">
        <v>4</v>
      </c>
      <c r="C22" s="30">
        <f>patrimonio*rendimento_carteira</f>
        <v>1055.5891163809442</v>
      </c>
      <c r="D22" s="31"/>
    </row>
    <row r="24" spans="1:4" ht="15.75" thickBot="1" x14ac:dyDescent="0.3"/>
    <row r="25" spans="1:4" ht="26.25" customHeight="1" thickBot="1" x14ac:dyDescent="0.3">
      <c r="B25" s="9" t="s">
        <v>9</v>
      </c>
      <c r="C25" s="10"/>
      <c r="D25" s="3" t="s">
        <v>11</v>
      </c>
    </row>
    <row r="26" spans="1:4" ht="15.75" x14ac:dyDescent="0.25">
      <c r="A26" s="2">
        <v>2</v>
      </c>
      <c r="B26" s="13" t="s">
        <v>5</v>
      </c>
      <c r="C26" s="4">
        <f>FV($C$20,$A26*12,$C$18*-1)</f>
        <v>34306.810395032975</v>
      </c>
      <c r="D26" s="6">
        <f>C26*rendimento_carteira</f>
        <v>343.06810395032977</v>
      </c>
    </row>
    <row r="27" spans="1:4" ht="15.75" x14ac:dyDescent="0.25">
      <c r="A27" s="2">
        <v>5</v>
      </c>
      <c r="B27" s="14" t="s">
        <v>6</v>
      </c>
      <c r="C27" s="5">
        <f>FV($C$20,$A27*12,$C$18*-1)</f>
        <v>105558.91163809443</v>
      </c>
      <c r="D27" s="6">
        <f>C27*rendimento_carteira</f>
        <v>1055.5891163809442</v>
      </c>
    </row>
    <row r="28" spans="1:4" ht="15.75" x14ac:dyDescent="0.25">
      <c r="A28" s="2">
        <v>10</v>
      </c>
      <c r="B28" s="14" t="s">
        <v>7</v>
      </c>
      <c r="C28" s="5">
        <f>FV($C$20,$A28*12,$C$18*-1)</f>
        <v>306538.10778801696</v>
      </c>
      <c r="D28" s="6">
        <f>C28*rendimento_carteira</f>
        <v>3065.3810778801699</v>
      </c>
    </row>
    <row r="29" spans="1:4" ht="15.75" x14ac:dyDescent="0.25">
      <c r="A29" s="2">
        <v>20</v>
      </c>
      <c r="B29" s="14" t="s">
        <v>8</v>
      </c>
      <c r="C29" s="5">
        <f>FV($C$20,$A29*12,$C$18*-1)</f>
        <v>1417749.9841223215</v>
      </c>
      <c r="D29" s="6">
        <f>C29*rendimento_carteira</f>
        <v>14177.499841223214</v>
      </c>
    </row>
    <row r="30" spans="1:4" ht="16.5" thickBot="1" x14ac:dyDescent="0.3">
      <c r="A30" s="2">
        <v>30</v>
      </c>
      <c r="B30" s="15" t="s">
        <v>10</v>
      </c>
      <c r="C30" s="7">
        <f>FV($C$20,$A30*12,$C$18*-1)</f>
        <v>5445933.7653059401</v>
      </c>
      <c r="D30" s="8">
        <f>C30*rendimento_carteira</f>
        <v>54459.337653059403</v>
      </c>
    </row>
    <row r="32" spans="1:4" ht="15.75" thickBot="1" x14ac:dyDescent="0.3"/>
    <row r="33" spans="2:4" ht="16.5" thickBot="1" x14ac:dyDescent="0.3">
      <c r="B33" s="49" t="s">
        <v>17</v>
      </c>
      <c r="C33" s="53" t="s">
        <v>19</v>
      </c>
      <c r="D33" s="54"/>
    </row>
    <row r="34" spans="2:4" ht="15.75" thickBot="1" x14ac:dyDescent="0.3">
      <c r="B34" s="50" t="s">
        <v>21</v>
      </c>
      <c r="C34" s="51">
        <f>aporte</f>
        <v>1260</v>
      </c>
      <c r="D34" s="52"/>
    </row>
    <row r="35" spans="2:4" ht="15.75" thickBot="1" x14ac:dyDescent="0.3"/>
    <row r="36" spans="2:4" x14ac:dyDescent="0.25">
      <c r="B36" s="43" t="s">
        <v>22</v>
      </c>
      <c r="C36" s="44" t="s">
        <v>23</v>
      </c>
      <c r="D36" s="45" t="s">
        <v>24</v>
      </c>
    </row>
    <row r="37" spans="2:4" x14ac:dyDescent="0.25">
      <c r="B37" s="46" t="s">
        <v>25</v>
      </c>
      <c r="C37" s="47">
        <f>VLOOKUP($C$33&amp;"-"&amp;B37,Planilha2!$A$1:$D$19,4,FALSE)</f>
        <v>0.32</v>
      </c>
      <c r="D37" s="48">
        <f>C37*$C$34</f>
        <v>403.2</v>
      </c>
    </row>
    <row r="38" spans="2:4" x14ac:dyDescent="0.25">
      <c r="B38" s="46" t="s">
        <v>26</v>
      </c>
      <c r="C38" s="47">
        <f>VLOOKUP($C$33&amp;"-"&amp;B38,Planilha2!$A$1:$D$19,4,FALSE)</f>
        <v>0.3</v>
      </c>
      <c r="D38" s="48">
        <f t="shared" ref="D38:D42" si="0">C38*$C$34</f>
        <v>378</v>
      </c>
    </row>
    <row r="39" spans="2:4" x14ac:dyDescent="0.25">
      <c r="B39" s="46" t="s">
        <v>27</v>
      </c>
      <c r="C39" s="47">
        <f>VLOOKUP($C$33&amp;"-"&amp;B39,Planilha2!$A$1:$D$19,4,FALSE)</f>
        <v>0.08</v>
      </c>
      <c r="D39" s="48">
        <f t="shared" si="0"/>
        <v>100.8</v>
      </c>
    </row>
    <row r="40" spans="2:4" x14ac:dyDescent="0.25">
      <c r="B40" s="46" t="s">
        <v>28</v>
      </c>
      <c r="C40" s="47">
        <f>VLOOKUP($C$33&amp;"-"&amp;B40,Planilha2!$A$1:$D$19,4,FALSE)</f>
        <v>0.1</v>
      </c>
      <c r="D40" s="48">
        <f t="shared" si="0"/>
        <v>126</v>
      </c>
    </row>
    <row r="41" spans="2:4" x14ac:dyDescent="0.25">
      <c r="B41" s="46" t="s">
        <v>29</v>
      </c>
      <c r="C41" s="47">
        <f>VLOOKUP($C$33&amp;"-"&amp;B41,Planilha2!$A$1:$D$19,4,FALSE)</f>
        <v>0.1</v>
      </c>
      <c r="D41" s="48">
        <f t="shared" si="0"/>
        <v>126</v>
      </c>
    </row>
    <row r="42" spans="2:4" ht="15.75" thickBot="1" x14ac:dyDescent="0.3">
      <c r="B42" s="57" t="s">
        <v>30</v>
      </c>
      <c r="C42" s="58">
        <f>VLOOKUP($C$33&amp;"-"&amp;B42,Planilha2!$A$1:$D$19,4,FALSE)</f>
        <v>0.1</v>
      </c>
      <c r="D42" s="59">
        <f t="shared" si="0"/>
        <v>126</v>
      </c>
    </row>
    <row r="43" spans="2:4" ht="15.75" thickBot="1" x14ac:dyDescent="0.3">
      <c r="B43" s="56"/>
      <c r="C43" s="56"/>
      <c r="D43" s="55">
        <f>SUM(D37:D42)</f>
        <v>1260</v>
      </c>
    </row>
    <row r="44" spans="2:4" x14ac:dyDescent="0.25">
      <c r="B44" s="11"/>
      <c r="C44" s="11"/>
    </row>
  </sheetData>
  <mergeCells count="14">
    <mergeCell ref="C34:D34"/>
    <mergeCell ref="C33:D33"/>
    <mergeCell ref="B43:C43"/>
    <mergeCell ref="B25:C25"/>
    <mergeCell ref="B17:D17"/>
    <mergeCell ref="C18:D18"/>
    <mergeCell ref="C20:D20"/>
    <mergeCell ref="C19:D19"/>
    <mergeCell ref="C21:D21"/>
    <mergeCell ref="C22:D22"/>
    <mergeCell ref="B11:D11"/>
    <mergeCell ref="C12:D12"/>
    <mergeCell ref="C13:D13"/>
    <mergeCell ref="C14:D14"/>
  </mergeCells>
  <dataValidations count="1">
    <dataValidation type="list" allowBlank="1" showInputMessage="1" showErrorMessage="1" sqref="C33" xr:uid="{A6CFC63C-3289-4B44-927A-50009027A217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8F8F6-9C19-48BF-AFDF-75FEE023BAA9}">
  <dimension ref="A1:D19"/>
  <sheetViews>
    <sheetView workbookViewId="0">
      <selection activeCell="G19" sqref="G19"/>
    </sheetView>
  </sheetViews>
  <sheetFormatPr defaultRowHeight="15" x14ac:dyDescent="0.25"/>
  <cols>
    <col min="1" max="1" width="30.85546875" bestFit="1" customWidth="1"/>
    <col min="2" max="2" width="18.5703125" bestFit="1" customWidth="1"/>
    <col min="3" max="3" width="21" customWidth="1"/>
  </cols>
  <sheetData>
    <row r="1" spans="1:4" x14ac:dyDescent="0.25">
      <c r="A1" s="1" t="s">
        <v>39</v>
      </c>
      <c r="B1" s="1" t="s">
        <v>31</v>
      </c>
      <c r="C1" s="42" t="s">
        <v>22</v>
      </c>
      <c r="D1" s="1" t="s">
        <v>32</v>
      </c>
    </row>
    <row r="2" spans="1:4" x14ac:dyDescent="0.25">
      <c r="A2" t="s">
        <v>33</v>
      </c>
      <c r="B2" t="s">
        <v>18</v>
      </c>
      <c r="C2" t="s">
        <v>25</v>
      </c>
      <c r="D2" s="41">
        <v>0.3</v>
      </c>
    </row>
    <row r="3" spans="1:4" x14ac:dyDescent="0.25">
      <c r="A3" t="s">
        <v>34</v>
      </c>
      <c r="B3" t="s">
        <v>18</v>
      </c>
      <c r="C3" t="s">
        <v>26</v>
      </c>
      <c r="D3" s="41">
        <v>0.5</v>
      </c>
    </row>
    <row r="4" spans="1:4" x14ac:dyDescent="0.25">
      <c r="A4" t="s">
        <v>35</v>
      </c>
      <c r="B4" t="s">
        <v>18</v>
      </c>
      <c r="C4" t="s">
        <v>27</v>
      </c>
      <c r="D4" s="41">
        <v>0.1</v>
      </c>
    </row>
    <row r="5" spans="1:4" x14ac:dyDescent="0.25">
      <c r="A5" t="s">
        <v>36</v>
      </c>
      <c r="B5" t="s">
        <v>18</v>
      </c>
      <c r="C5" t="s">
        <v>28</v>
      </c>
      <c r="D5" s="41">
        <v>0.1</v>
      </c>
    </row>
    <row r="6" spans="1:4" x14ac:dyDescent="0.25">
      <c r="A6" t="s">
        <v>37</v>
      </c>
      <c r="B6" t="s">
        <v>18</v>
      </c>
      <c r="C6" t="s">
        <v>29</v>
      </c>
      <c r="D6" s="41">
        <v>0</v>
      </c>
    </row>
    <row r="7" spans="1:4" x14ac:dyDescent="0.25">
      <c r="A7" t="s">
        <v>38</v>
      </c>
      <c r="B7" t="s">
        <v>18</v>
      </c>
      <c r="C7" t="s">
        <v>30</v>
      </c>
      <c r="D7" s="41">
        <v>0</v>
      </c>
    </row>
    <row r="8" spans="1:4" x14ac:dyDescent="0.25">
      <c r="A8" t="s">
        <v>40</v>
      </c>
      <c r="B8" t="s">
        <v>19</v>
      </c>
      <c r="C8" t="s">
        <v>25</v>
      </c>
      <c r="D8" s="41">
        <v>0.32</v>
      </c>
    </row>
    <row r="9" spans="1:4" x14ac:dyDescent="0.25">
      <c r="A9" t="s">
        <v>41</v>
      </c>
      <c r="B9" t="s">
        <v>19</v>
      </c>
      <c r="C9" t="s">
        <v>26</v>
      </c>
      <c r="D9" s="41">
        <v>0.3</v>
      </c>
    </row>
    <row r="10" spans="1:4" x14ac:dyDescent="0.25">
      <c r="A10" t="s">
        <v>42</v>
      </c>
      <c r="B10" t="s">
        <v>19</v>
      </c>
      <c r="C10" t="s">
        <v>27</v>
      </c>
      <c r="D10" s="41">
        <v>0.08</v>
      </c>
    </row>
    <row r="11" spans="1:4" x14ac:dyDescent="0.25">
      <c r="A11" t="s">
        <v>43</v>
      </c>
      <c r="B11" t="s">
        <v>19</v>
      </c>
      <c r="C11" t="s">
        <v>28</v>
      </c>
      <c r="D11" s="41">
        <v>0.1</v>
      </c>
    </row>
    <row r="12" spans="1:4" x14ac:dyDescent="0.25">
      <c r="A12" t="s">
        <v>44</v>
      </c>
      <c r="B12" t="s">
        <v>19</v>
      </c>
      <c r="C12" t="s">
        <v>29</v>
      </c>
      <c r="D12" s="41">
        <v>0.1</v>
      </c>
    </row>
    <row r="13" spans="1:4" x14ac:dyDescent="0.25">
      <c r="A13" t="s">
        <v>45</v>
      </c>
      <c r="B13" t="s">
        <v>19</v>
      </c>
      <c r="C13" t="s">
        <v>30</v>
      </c>
      <c r="D13" s="41">
        <v>0.1</v>
      </c>
    </row>
    <row r="14" spans="1:4" x14ac:dyDescent="0.25">
      <c r="A14" t="s">
        <v>46</v>
      </c>
      <c r="B14" t="s">
        <v>20</v>
      </c>
      <c r="C14" t="s">
        <v>25</v>
      </c>
      <c r="D14" s="41">
        <v>0.5</v>
      </c>
    </row>
    <row r="15" spans="1:4" x14ac:dyDescent="0.25">
      <c r="A15" t="s">
        <v>47</v>
      </c>
      <c r="B15" t="s">
        <v>20</v>
      </c>
      <c r="C15" t="s">
        <v>26</v>
      </c>
      <c r="D15" s="41">
        <v>0.1</v>
      </c>
    </row>
    <row r="16" spans="1:4" x14ac:dyDescent="0.25">
      <c r="A16" t="s">
        <v>48</v>
      </c>
      <c r="B16" t="s">
        <v>20</v>
      </c>
      <c r="C16" t="s">
        <v>27</v>
      </c>
      <c r="D16" s="41">
        <v>0.05</v>
      </c>
    </row>
    <row r="17" spans="1:4" x14ac:dyDescent="0.25">
      <c r="A17" t="s">
        <v>49</v>
      </c>
      <c r="B17" t="s">
        <v>20</v>
      </c>
      <c r="C17" t="s">
        <v>28</v>
      </c>
      <c r="D17" s="41">
        <v>0.05</v>
      </c>
    </row>
    <row r="18" spans="1:4" x14ac:dyDescent="0.25">
      <c r="A18" t="s">
        <v>50</v>
      </c>
      <c r="B18" t="s">
        <v>20</v>
      </c>
      <c r="C18" t="s">
        <v>29</v>
      </c>
      <c r="D18" s="41">
        <v>0.2</v>
      </c>
    </row>
    <row r="19" spans="1:4" x14ac:dyDescent="0.25">
      <c r="A19" t="s">
        <v>51</v>
      </c>
      <c r="B19" t="s">
        <v>20</v>
      </c>
      <c r="C19" t="s">
        <v>30</v>
      </c>
      <c r="D19" s="41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Planilha1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Thally</dc:creator>
  <cp:lastModifiedBy>Thally</cp:lastModifiedBy>
  <dcterms:created xsi:type="dcterms:W3CDTF">2025-05-26T20:04:59Z</dcterms:created>
  <dcterms:modified xsi:type="dcterms:W3CDTF">2025-06-17T16:04:01Z</dcterms:modified>
</cp:coreProperties>
</file>