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1\2021-08-23 Ball-Berry curves\randomized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S44" i="1" l="1"/>
  <c r="W44" i="1" s="1"/>
  <c r="BR44" i="1"/>
  <c r="BP44" i="1"/>
  <c r="BQ44" i="1" s="1"/>
  <c r="AZ44" i="1" s="1"/>
  <c r="BB44" i="1" s="1"/>
  <c r="BM44" i="1"/>
  <c r="BL44" i="1"/>
  <c r="BK44" i="1"/>
  <c r="BJ44" i="1"/>
  <c r="BN44" i="1" s="1"/>
  <c r="BO44" i="1" s="1"/>
  <c r="BH44" i="1"/>
  <c r="BI44" i="1" s="1"/>
  <c r="BD44" i="1"/>
  <c r="AX44" i="1"/>
  <c r="AR44" i="1"/>
  <c r="BE44" i="1" s="1"/>
  <c r="AM44" i="1"/>
  <c r="AK44" i="1"/>
  <c r="AC44" i="1"/>
  <c r="AB44" i="1"/>
  <c r="AA44" i="1"/>
  <c r="T44" i="1"/>
  <c r="BS43" i="1"/>
  <c r="BR43" i="1"/>
  <c r="BQ43" i="1"/>
  <c r="AZ43" i="1" s="1"/>
  <c r="BB43" i="1" s="1"/>
  <c r="BP43" i="1"/>
  <c r="BM43" i="1"/>
  <c r="BL43" i="1"/>
  <c r="BK43" i="1"/>
  <c r="BJ43" i="1"/>
  <c r="BN43" i="1" s="1"/>
  <c r="BO43" i="1" s="1"/>
  <c r="BI43" i="1"/>
  <c r="BH43" i="1"/>
  <c r="BD43" i="1"/>
  <c r="AX43" i="1"/>
  <c r="AR43" i="1"/>
  <c r="BE43" i="1" s="1"/>
  <c r="AM43" i="1"/>
  <c r="AK43" i="1"/>
  <c r="N43" i="1" s="1"/>
  <c r="AC43" i="1"/>
  <c r="AB43" i="1"/>
  <c r="AA43" i="1"/>
  <c r="W43" i="1"/>
  <c r="T43" i="1"/>
  <c r="R43" i="1"/>
  <c r="O43" i="1"/>
  <c r="BS42" i="1"/>
  <c r="BR42" i="1"/>
  <c r="BP42" i="1"/>
  <c r="BQ42" i="1" s="1"/>
  <c r="AZ42" i="1" s="1"/>
  <c r="BB42" i="1" s="1"/>
  <c r="BM42" i="1"/>
  <c r="BL42" i="1"/>
  <c r="BK42" i="1"/>
  <c r="BH42" i="1"/>
  <c r="BI42" i="1" s="1"/>
  <c r="BD42" i="1"/>
  <c r="AX42" i="1"/>
  <c r="AR42" i="1"/>
  <c r="BE42" i="1" s="1"/>
  <c r="AM42" i="1"/>
  <c r="AK42" i="1"/>
  <c r="O42" i="1" s="1"/>
  <c r="AC42" i="1"/>
  <c r="AB42" i="1"/>
  <c r="AA42" i="1"/>
  <c r="T42" i="1"/>
  <c r="R42" i="1"/>
  <c r="N42" i="1"/>
  <c r="BS41" i="1"/>
  <c r="W41" i="1" s="1"/>
  <c r="BR41" i="1"/>
  <c r="BQ41" i="1" s="1"/>
  <c r="BP41" i="1"/>
  <c r="BM41" i="1"/>
  <c r="BL41" i="1"/>
  <c r="BK41" i="1"/>
  <c r="BJ41" i="1"/>
  <c r="BN41" i="1" s="1"/>
  <c r="BO41" i="1" s="1"/>
  <c r="BI41" i="1"/>
  <c r="BH41" i="1"/>
  <c r="BE41" i="1"/>
  <c r="BD41" i="1"/>
  <c r="AZ41" i="1"/>
  <c r="BB41" i="1" s="1"/>
  <c r="AX41" i="1"/>
  <c r="AR41" i="1"/>
  <c r="AM41" i="1"/>
  <c r="AK41" i="1" s="1"/>
  <c r="AC41" i="1"/>
  <c r="AB41" i="1"/>
  <c r="T41" i="1"/>
  <c r="BS40" i="1"/>
  <c r="BR40" i="1"/>
  <c r="BQ40" i="1"/>
  <c r="AZ40" i="1" s="1"/>
  <c r="BP40" i="1"/>
  <c r="BN40" i="1"/>
  <c r="BO40" i="1" s="1"/>
  <c r="BM40" i="1"/>
  <c r="BL40" i="1"/>
  <c r="BK40" i="1"/>
  <c r="BJ40" i="1"/>
  <c r="BI40" i="1"/>
  <c r="BH40" i="1"/>
  <c r="BD40" i="1"/>
  <c r="AX40" i="1"/>
  <c r="AR40" i="1"/>
  <c r="BE40" i="1" s="1"/>
  <c r="AM40" i="1"/>
  <c r="AL40" i="1"/>
  <c r="AK40" i="1"/>
  <c r="M40" i="1" s="1"/>
  <c r="L40" i="1" s="1"/>
  <c r="AE40" i="1" s="1"/>
  <c r="AC40" i="1"/>
  <c r="AB40" i="1"/>
  <c r="AA40" i="1" s="1"/>
  <c r="W40" i="1"/>
  <c r="T40" i="1"/>
  <c r="R40" i="1"/>
  <c r="O40" i="1"/>
  <c r="BS39" i="1"/>
  <c r="BR39" i="1"/>
  <c r="BP39" i="1"/>
  <c r="BM39" i="1"/>
  <c r="BL39" i="1"/>
  <c r="BH39" i="1"/>
  <c r="BD39" i="1"/>
  <c r="AX39" i="1"/>
  <c r="AR39" i="1"/>
  <c r="BE39" i="1" s="1"/>
  <c r="AM39" i="1"/>
  <c r="AK39" i="1"/>
  <c r="AL39" i="1" s="1"/>
  <c r="AC39" i="1"/>
  <c r="AB39" i="1"/>
  <c r="AA39" i="1" s="1"/>
  <c r="T39" i="1"/>
  <c r="N39" i="1"/>
  <c r="BS38" i="1"/>
  <c r="BR38" i="1"/>
  <c r="BP38" i="1"/>
  <c r="BQ38" i="1" s="1"/>
  <c r="AZ38" i="1" s="1"/>
  <c r="BB38" i="1" s="1"/>
  <c r="BM38" i="1"/>
  <c r="BL38" i="1"/>
  <c r="BH38" i="1"/>
  <c r="BK38" i="1" s="1"/>
  <c r="BE38" i="1"/>
  <c r="BD38" i="1"/>
  <c r="AX38" i="1"/>
  <c r="AR38" i="1"/>
  <c r="AM38" i="1"/>
  <c r="AK38" i="1" s="1"/>
  <c r="AC38" i="1"/>
  <c r="AB38" i="1"/>
  <c r="T38" i="1"/>
  <c r="BS37" i="1"/>
  <c r="BR37" i="1"/>
  <c r="BP37" i="1"/>
  <c r="BQ37" i="1" s="1"/>
  <c r="AZ37" i="1" s="1"/>
  <c r="BN37" i="1"/>
  <c r="BO37" i="1" s="1"/>
  <c r="BM37" i="1"/>
  <c r="BL37" i="1"/>
  <c r="BK37" i="1"/>
  <c r="BH37" i="1"/>
  <c r="BJ37" i="1" s="1"/>
  <c r="BE37" i="1"/>
  <c r="BD37" i="1"/>
  <c r="AX37" i="1"/>
  <c r="BB37" i="1" s="1"/>
  <c r="AR37" i="1"/>
  <c r="AM37" i="1"/>
  <c r="AK37" i="1" s="1"/>
  <c r="AL37" i="1"/>
  <c r="AC37" i="1"/>
  <c r="AB37" i="1"/>
  <c r="AA37" i="1" s="1"/>
  <c r="T37" i="1"/>
  <c r="BS36" i="1"/>
  <c r="BR36" i="1"/>
  <c r="BP36" i="1"/>
  <c r="BQ36" i="1" s="1"/>
  <c r="AZ36" i="1" s="1"/>
  <c r="BB36" i="1" s="1"/>
  <c r="BM36" i="1"/>
  <c r="BL36" i="1"/>
  <c r="BJ36" i="1"/>
  <c r="BN36" i="1" s="1"/>
  <c r="BO36" i="1" s="1"/>
  <c r="BH36" i="1"/>
  <c r="BK36" i="1" s="1"/>
  <c r="BE36" i="1"/>
  <c r="BD36" i="1"/>
  <c r="AX36" i="1"/>
  <c r="AR36" i="1"/>
  <c r="AM36" i="1"/>
  <c r="AK36" i="1"/>
  <c r="AC36" i="1"/>
  <c r="AB36" i="1"/>
  <c r="AA36" i="1"/>
  <c r="T36" i="1"/>
  <c r="BS35" i="1"/>
  <c r="BR35" i="1"/>
  <c r="BQ35" i="1"/>
  <c r="AZ35" i="1" s="1"/>
  <c r="BP35" i="1"/>
  <c r="BN35" i="1"/>
  <c r="BO35" i="1" s="1"/>
  <c r="BM35" i="1"/>
  <c r="BL35" i="1"/>
  <c r="BK35" i="1"/>
  <c r="BJ35" i="1"/>
  <c r="BI35" i="1"/>
  <c r="BH35" i="1"/>
  <c r="BE35" i="1"/>
  <c r="BD35" i="1"/>
  <c r="BB35" i="1"/>
  <c r="AX35" i="1"/>
  <c r="AR35" i="1"/>
  <c r="AM35" i="1"/>
  <c r="AK35" i="1"/>
  <c r="N35" i="1" s="1"/>
  <c r="AC35" i="1"/>
  <c r="AB35" i="1"/>
  <c r="AA35" i="1"/>
  <c r="W35" i="1"/>
  <c r="T35" i="1"/>
  <c r="R35" i="1"/>
  <c r="O35" i="1"/>
  <c r="BS34" i="1"/>
  <c r="BR34" i="1"/>
  <c r="BP34" i="1"/>
  <c r="BQ34" i="1" s="1"/>
  <c r="AZ34" i="1" s="1"/>
  <c r="BB34" i="1" s="1"/>
  <c r="BM34" i="1"/>
  <c r="BL34" i="1"/>
  <c r="BK34" i="1"/>
  <c r="BH34" i="1"/>
  <c r="BI34" i="1" s="1"/>
  <c r="BD34" i="1"/>
  <c r="AX34" i="1"/>
  <c r="AR34" i="1"/>
  <c r="BE34" i="1" s="1"/>
  <c r="AM34" i="1"/>
  <c r="AK34" i="1"/>
  <c r="O34" i="1" s="1"/>
  <c r="AC34" i="1"/>
  <c r="AB34" i="1"/>
  <c r="AA34" i="1" s="1"/>
  <c r="T34" i="1"/>
  <c r="R34" i="1"/>
  <c r="N34" i="1"/>
  <c r="BS33" i="1"/>
  <c r="W33" i="1" s="1"/>
  <c r="BR33" i="1"/>
  <c r="BQ33" i="1" s="1"/>
  <c r="BP33" i="1"/>
  <c r="BM33" i="1"/>
  <c r="BL33" i="1"/>
  <c r="BK33" i="1"/>
  <c r="BJ33" i="1"/>
  <c r="BN33" i="1" s="1"/>
  <c r="BO33" i="1" s="1"/>
  <c r="BI33" i="1"/>
  <c r="BH33" i="1"/>
  <c r="BE33" i="1"/>
  <c r="BD33" i="1"/>
  <c r="AZ33" i="1"/>
  <c r="BB33" i="1" s="1"/>
  <c r="AX33" i="1"/>
  <c r="AR33" i="1"/>
  <c r="AM33" i="1"/>
  <c r="AK33" i="1" s="1"/>
  <c r="AC33" i="1"/>
  <c r="AB33" i="1"/>
  <c r="T33" i="1"/>
  <c r="BS32" i="1"/>
  <c r="BR32" i="1"/>
  <c r="BQ32" i="1"/>
  <c r="AZ32" i="1" s="1"/>
  <c r="BP32" i="1"/>
  <c r="BN32" i="1"/>
  <c r="BO32" i="1" s="1"/>
  <c r="BM32" i="1"/>
  <c r="BL32" i="1"/>
  <c r="BK32" i="1"/>
  <c r="BJ32" i="1"/>
  <c r="BI32" i="1"/>
  <c r="BH32" i="1"/>
  <c r="BD32" i="1"/>
  <c r="AX32" i="1"/>
  <c r="AR32" i="1"/>
  <c r="BE32" i="1" s="1"/>
  <c r="AM32" i="1"/>
  <c r="AL32" i="1"/>
  <c r="AK32" i="1"/>
  <c r="M32" i="1" s="1"/>
  <c r="AE32" i="1"/>
  <c r="AC32" i="1"/>
  <c r="AB32" i="1"/>
  <c r="AA32" i="1" s="1"/>
  <c r="W32" i="1"/>
  <c r="T32" i="1"/>
  <c r="R32" i="1"/>
  <c r="O32" i="1"/>
  <c r="L32" i="1"/>
  <c r="BS31" i="1"/>
  <c r="BR31" i="1"/>
  <c r="BP31" i="1"/>
  <c r="BM31" i="1"/>
  <c r="BL31" i="1"/>
  <c r="BH31" i="1"/>
  <c r="BD31" i="1"/>
  <c r="AX31" i="1"/>
  <c r="AR31" i="1"/>
  <c r="BE31" i="1" s="1"/>
  <c r="AM31" i="1"/>
  <c r="AK31" i="1"/>
  <c r="AC31" i="1"/>
  <c r="AB31" i="1"/>
  <c r="AA31" i="1"/>
  <c r="T31" i="1"/>
  <c r="N31" i="1"/>
  <c r="BA31" i="1" s="1"/>
  <c r="BS30" i="1"/>
  <c r="BR30" i="1"/>
  <c r="BP30" i="1"/>
  <c r="BQ30" i="1" s="1"/>
  <c r="AZ30" i="1" s="1"/>
  <c r="BM30" i="1"/>
  <c r="BL30" i="1"/>
  <c r="BH30" i="1"/>
  <c r="BK30" i="1" s="1"/>
  <c r="BE30" i="1"/>
  <c r="BD30" i="1"/>
  <c r="BB30" i="1"/>
  <c r="AX30" i="1"/>
  <c r="AR30" i="1"/>
  <c r="AM30" i="1"/>
  <c r="AK30" i="1" s="1"/>
  <c r="AC30" i="1"/>
  <c r="AB30" i="1"/>
  <c r="T30" i="1"/>
  <c r="M30" i="1"/>
  <c r="L30" i="1" s="1"/>
  <c r="AE30" i="1" s="1"/>
  <c r="BS29" i="1"/>
  <c r="BR29" i="1"/>
  <c r="BP29" i="1"/>
  <c r="BQ29" i="1" s="1"/>
  <c r="AZ29" i="1" s="1"/>
  <c r="BM29" i="1"/>
  <c r="BL29" i="1"/>
  <c r="BK29" i="1"/>
  <c r="BH29" i="1"/>
  <c r="BJ29" i="1" s="1"/>
  <c r="BN29" i="1" s="1"/>
  <c r="BO29" i="1" s="1"/>
  <c r="BE29" i="1"/>
  <c r="BD29" i="1"/>
  <c r="AX29" i="1"/>
  <c r="BB29" i="1" s="1"/>
  <c r="AR29" i="1"/>
  <c r="AM29" i="1"/>
  <c r="AK29" i="1" s="1"/>
  <c r="AL29" i="1"/>
  <c r="AC29" i="1"/>
  <c r="AB29" i="1"/>
  <c r="AA29" i="1" s="1"/>
  <c r="T29" i="1"/>
  <c r="BS28" i="1"/>
  <c r="BR28" i="1"/>
  <c r="BP28" i="1"/>
  <c r="BM28" i="1"/>
  <c r="BL28" i="1"/>
  <c r="BJ28" i="1"/>
  <c r="BN28" i="1" s="1"/>
  <c r="BO28" i="1" s="1"/>
  <c r="BH28" i="1"/>
  <c r="BK28" i="1" s="1"/>
  <c r="BE28" i="1"/>
  <c r="BD28" i="1"/>
  <c r="AX28" i="1"/>
  <c r="AR28" i="1"/>
  <c r="AM28" i="1"/>
  <c r="AK28" i="1"/>
  <c r="AC28" i="1"/>
  <c r="AB28" i="1"/>
  <c r="AA28" i="1"/>
  <c r="W28" i="1"/>
  <c r="T28" i="1"/>
  <c r="BS27" i="1"/>
  <c r="BR27" i="1"/>
  <c r="BQ27" i="1"/>
  <c r="AZ27" i="1" s="1"/>
  <c r="BP27" i="1"/>
  <c r="BN27" i="1"/>
  <c r="BO27" i="1" s="1"/>
  <c r="BM27" i="1"/>
  <c r="BL27" i="1"/>
  <c r="BK27" i="1"/>
  <c r="BJ27" i="1"/>
  <c r="BI27" i="1"/>
  <c r="BH27" i="1"/>
  <c r="BD27" i="1"/>
  <c r="AX27" i="1"/>
  <c r="BB27" i="1" s="1"/>
  <c r="AR27" i="1"/>
  <c r="BE27" i="1" s="1"/>
  <c r="AM27" i="1"/>
  <c r="AK27" i="1"/>
  <c r="AC27" i="1"/>
  <c r="AB27" i="1"/>
  <c r="AA27" i="1"/>
  <c r="W27" i="1"/>
  <c r="T27" i="1"/>
  <c r="R27" i="1"/>
  <c r="O27" i="1"/>
  <c r="BS26" i="1"/>
  <c r="BR26" i="1"/>
  <c r="BP26" i="1"/>
  <c r="BM26" i="1"/>
  <c r="BL26" i="1"/>
  <c r="BH26" i="1"/>
  <c r="BK26" i="1" s="1"/>
  <c r="BD26" i="1"/>
  <c r="AX26" i="1"/>
  <c r="AR26" i="1"/>
  <c r="BE26" i="1" s="1"/>
  <c r="AM26" i="1"/>
  <c r="AK26" i="1"/>
  <c r="O26" i="1" s="1"/>
  <c r="AC26" i="1"/>
  <c r="AB26" i="1"/>
  <c r="AA26" i="1" s="1"/>
  <c r="T26" i="1"/>
  <c r="R26" i="1"/>
  <c r="N26" i="1"/>
  <c r="BS25" i="1"/>
  <c r="W25" i="1" s="1"/>
  <c r="BR25" i="1"/>
  <c r="BQ25" i="1" s="1"/>
  <c r="BP25" i="1"/>
  <c r="BO25" i="1"/>
  <c r="BM25" i="1"/>
  <c r="BL25" i="1"/>
  <c r="BK25" i="1"/>
  <c r="BJ25" i="1"/>
  <c r="BN25" i="1" s="1"/>
  <c r="BI25" i="1"/>
  <c r="BH25" i="1"/>
  <c r="BE25" i="1"/>
  <c r="BD25" i="1"/>
  <c r="AZ25" i="1"/>
  <c r="BB25" i="1" s="1"/>
  <c r="AX25" i="1"/>
  <c r="AR25" i="1"/>
  <c r="AM25" i="1"/>
  <c r="AK25" i="1" s="1"/>
  <c r="AC25" i="1"/>
  <c r="AB25" i="1"/>
  <c r="T25" i="1"/>
  <c r="M25" i="1"/>
  <c r="L25" i="1" s="1"/>
  <c r="AE25" i="1" s="1"/>
  <c r="BS24" i="1"/>
  <c r="BR24" i="1"/>
  <c r="BQ24" i="1" s="1"/>
  <c r="AZ24" i="1" s="1"/>
  <c r="BP24" i="1"/>
  <c r="BN24" i="1"/>
  <c r="BO24" i="1" s="1"/>
  <c r="BM24" i="1"/>
  <c r="BL24" i="1"/>
  <c r="BK24" i="1"/>
  <c r="BJ24" i="1"/>
  <c r="BI24" i="1"/>
  <c r="BH24" i="1"/>
  <c r="BD24" i="1"/>
  <c r="AX24" i="1"/>
  <c r="AR24" i="1"/>
  <c r="BE24" i="1" s="1"/>
  <c r="AM24" i="1"/>
  <c r="AL24" i="1"/>
  <c r="AK24" i="1"/>
  <c r="M24" i="1" s="1"/>
  <c r="L24" i="1" s="1"/>
  <c r="AC24" i="1"/>
  <c r="AB24" i="1"/>
  <c r="AA24" i="1" s="1"/>
  <c r="W24" i="1"/>
  <c r="T24" i="1"/>
  <c r="R24" i="1"/>
  <c r="O24" i="1"/>
  <c r="N24" i="1"/>
  <c r="BS23" i="1"/>
  <c r="BR23" i="1"/>
  <c r="BP23" i="1"/>
  <c r="BQ23" i="1" s="1"/>
  <c r="AZ23" i="1" s="1"/>
  <c r="BB23" i="1" s="1"/>
  <c r="BM23" i="1"/>
  <c r="BL23" i="1"/>
  <c r="BJ23" i="1"/>
  <c r="BN23" i="1" s="1"/>
  <c r="BO23" i="1" s="1"/>
  <c r="BH23" i="1"/>
  <c r="BK23" i="1" s="1"/>
  <c r="BE23" i="1"/>
  <c r="BD23" i="1"/>
  <c r="AX23" i="1"/>
  <c r="AR23" i="1"/>
  <c r="AM23" i="1"/>
  <c r="AK23" i="1" s="1"/>
  <c r="AC23" i="1"/>
  <c r="AB23" i="1"/>
  <c r="T23" i="1"/>
  <c r="BS22" i="1"/>
  <c r="W22" i="1" s="1"/>
  <c r="BR22" i="1"/>
  <c r="BQ22" i="1"/>
  <c r="AZ22" i="1" s="1"/>
  <c r="BB22" i="1" s="1"/>
  <c r="BP22" i="1"/>
  <c r="BN22" i="1"/>
  <c r="BO22" i="1" s="1"/>
  <c r="BM22" i="1"/>
  <c r="BL22" i="1"/>
  <c r="BK22" i="1"/>
  <c r="BJ22" i="1"/>
  <c r="BI22" i="1"/>
  <c r="BH22" i="1"/>
  <c r="BE22" i="1"/>
  <c r="BD22" i="1"/>
  <c r="AX22" i="1"/>
  <c r="AR22" i="1"/>
  <c r="AM22" i="1"/>
  <c r="AK22" i="1" s="1"/>
  <c r="AC22" i="1"/>
  <c r="AB22" i="1"/>
  <c r="AA22" i="1" s="1"/>
  <c r="T22" i="1"/>
  <c r="BS21" i="1"/>
  <c r="BR21" i="1"/>
  <c r="BP21" i="1"/>
  <c r="BQ21" i="1" s="1"/>
  <c r="AZ21" i="1" s="1"/>
  <c r="BM21" i="1"/>
  <c r="BL21" i="1"/>
  <c r="BK21" i="1"/>
  <c r="BJ21" i="1"/>
  <c r="BN21" i="1" s="1"/>
  <c r="BO21" i="1" s="1"/>
  <c r="BH21" i="1"/>
  <c r="BI21" i="1" s="1"/>
  <c r="BD21" i="1"/>
  <c r="AX21" i="1"/>
  <c r="AR21" i="1"/>
  <c r="BE21" i="1" s="1"/>
  <c r="AM21" i="1"/>
  <c r="AK21" i="1"/>
  <c r="O21" i="1" s="1"/>
  <c r="AC21" i="1"/>
  <c r="AB21" i="1"/>
  <c r="AA21" i="1" s="1"/>
  <c r="T21" i="1"/>
  <c r="BS20" i="1"/>
  <c r="BR20" i="1"/>
  <c r="BQ20" i="1" s="1"/>
  <c r="AZ20" i="1" s="1"/>
  <c r="BB20" i="1" s="1"/>
  <c r="BP20" i="1"/>
  <c r="BM20" i="1"/>
  <c r="BL20" i="1"/>
  <c r="BJ20" i="1"/>
  <c r="BN20" i="1" s="1"/>
  <c r="BO20" i="1" s="1"/>
  <c r="BI20" i="1"/>
  <c r="BH20" i="1"/>
  <c r="BK20" i="1" s="1"/>
  <c r="BE20" i="1"/>
  <c r="BD20" i="1"/>
  <c r="AX20" i="1"/>
  <c r="AR20" i="1"/>
  <c r="AM20" i="1"/>
  <c r="AK20" i="1"/>
  <c r="N20" i="1" s="1"/>
  <c r="AC20" i="1"/>
  <c r="AB20" i="1"/>
  <c r="AA20" i="1"/>
  <c r="W20" i="1"/>
  <c r="T20" i="1"/>
  <c r="R20" i="1"/>
  <c r="O20" i="1"/>
  <c r="BS19" i="1"/>
  <c r="W19" i="1" s="1"/>
  <c r="BR19" i="1"/>
  <c r="BQ19" i="1"/>
  <c r="AZ19" i="1" s="1"/>
  <c r="BP19" i="1"/>
  <c r="BM19" i="1"/>
  <c r="BL19" i="1"/>
  <c r="BK19" i="1"/>
  <c r="BI19" i="1"/>
  <c r="BH19" i="1"/>
  <c r="BJ19" i="1" s="1"/>
  <c r="BN19" i="1" s="1"/>
  <c r="BO19" i="1" s="1"/>
  <c r="BD19" i="1"/>
  <c r="AX19" i="1"/>
  <c r="BB19" i="1" s="1"/>
  <c r="AR19" i="1"/>
  <c r="BE19" i="1" s="1"/>
  <c r="AM19" i="1"/>
  <c r="AK19" i="1" s="1"/>
  <c r="AC19" i="1"/>
  <c r="AB19" i="1"/>
  <c r="AA19" i="1" s="1"/>
  <c r="T19" i="1"/>
  <c r="BS18" i="1"/>
  <c r="BR18" i="1"/>
  <c r="BP18" i="1"/>
  <c r="BQ18" i="1" s="1"/>
  <c r="AZ18" i="1" s="1"/>
  <c r="BM18" i="1"/>
  <c r="BL18" i="1"/>
  <c r="BJ18" i="1"/>
  <c r="BN18" i="1" s="1"/>
  <c r="BO18" i="1" s="1"/>
  <c r="BH18" i="1"/>
  <c r="BK18" i="1" s="1"/>
  <c r="BD18" i="1"/>
  <c r="AX18" i="1"/>
  <c r="BB18" i="1" s="1"/>
  <c r="AR18" i="1"/>
  <c r="BE18" i="1" s="1"/>
  <c r="AM18" i="1"/>
  <c r="AK18" i="1" s="1"/>
  <c r="AC18" i="1"/>
  <c r="AA18" i="1" s="1"/>
  <c r="AB18" i="1"/>
  <c r="T18" i="1"/>
  <c r="BS17" i="1"/>
  <c r="BR17" i="1"/>
  <c r="BQ17" i="1"/>
  <c r="AZ17" i="1" s="1"/>
  <c r="BP17" i="1"/>
  <c r="BN17" i="1"/>
  <c r="BO17" i="1" s="1"/>
  <c r="BM17" i="1"/>
  <c r="BL17" i="1"/>
  <c r="BJ17" i="1"/>
  <c r="BI17" i="1"/>
  <c r="BH17" i="1"/>
  <c r="BK17" i="1" s="1"/>
  <c r="BE17" i="1"/>
  <c r="BD17" i="1"/>
  <c r="AX17" i="1"/>
  <c r="AR17" i="1"/>
  <c r="AM17" i="1"/>
  <c r="AK17" i="1" s="1"/>
  <c r="AC17" i="1"/>
  <c r="AB17" i="1"/>
  <c r="AA17" i="1" s="1"/>
  <c r="W17" i="1"/>
  <c r="T17" i="1"/>
  <c r="J24" i="1" l="1"/>
  <c r="AA30" i="1"/>
  <c r="AA33" i="1"/>
  <c r="J34" i="1"/>
  <c r="AA38" i="1"/>
  <c r="AA25" i="1"/>
  <c r="BA34" i="1"/>
  <c r="AA23" i="1"/>
  <c r="J26" i="1"/>
  <c r="AA41" i="1"/>
  <c r="J42" i="1"/>
  <c r="BA42" i="1"/>
  <c r="BC42" i="1" s="1"/>
  <c r="BA26" i="1"/>
  <c r="AL22" i="1"/>
  <c r="O22" i="1"/>
  <c r="N22" i="1"/>
  <c r="M22" i="1"/>
  <c r="L22" i="1" s="1"/>
  <c r="X22" i="1" s="1"/>
  <c r="Y22" i="1" s="1"/>
  <c r="AF22" i="1" s="1"/>
  <c r="R22" i="1"/>
  <c r="AL17" i="1"/>
  <c r="R17" i="1"/>
  <c r="O17" i="1"/>
  <c r="N17" i="1"/>
  <c r="M17" i="1"/>
  <c r="L17" i="1" s="1"/>
  <c r="O19" i="1"/>
  <c r="N19" i="1"/>
  <c r="M19" i="1"/>
  <c r="L19" i="1" s="1"/>
  <c r="X19" i="1" s="1"/>
  <c r="Y19" i="1" s="1"/>
  <c r="AL19" i="1"/>
  <c r="R19" i="1"/>
  <c r="BB21" i="1"/>
  <c r="R23" i="1"/>
  <c r="M23" i="1"/>
  <c r="L23" i="1" s="1"/>
  <c r="O23" i="1"/>
  <c r="N23" i="1"/>
  <c r="AL23" i="1"/>
  <c r="BB17" i="1"/>
  <c r="M18" i="1"/>
  <c r="L18" i="1" s="1"/>
  <c r="AL18" i="1"/>
  <c r="R18" i="1"/>
  <c r="O18" i="1"/>
  <c r="N18" i="1"/>
  <c r="J20" i="1"/>
  <c r="BA20" i="1"/>
  <c r="BC20" i="1" s="1"/>
  <c r="AE24" i="1"/>
  <c r="W18" i="1"/>
  <c r="BI18" i="1"/>
  <c r="R21" i="1"/>
  <c r="R29" i="1"/>
  <c r="O29" i="1"/>
  <c r="N29" i="1"/>
  <c r="M29" i="1"/>
  <c r="L29" i="1" s="1"/>
  <c r="R37" i="1"/>
  <c r="O37" i="1"/>
  <c r="N37" i="1"/>
  <c r="M37" i="1"/>
  <c r="L37" i="1" s="1"/>
  <c r="BB24" i="1"/>
  <c r="AL21" i="1"/>
  <c r="X24" i="1"/>
  <c r="Y24" i="1" s="1"/>
  <c r="BK31" i="1"/>
  <c r="BJ31" i="1"/>
  <c r="BN31" i="1" s="1"/>
  <c r="BO31" i="1" s="1"/>
  <c r="BI31" i="1"/>
  <c r="R38" i="1"/>
  <c r="O38" i="1"/>
  <c r="N38" i="1"/>
  <c r="AL38" i="1"/>
  <c r="BK39" i="1"/>
  <c r="BJ39" i="1"/>
  <c r="BN39" i="1" s="1"/>
  <c r="BO39" i="1" s="1"/>
  <c r="BI39" i="1"/>
  <c r="O44" i="1"/>
  <c r="N44" i="1"/>
  <c r="M44" i="1"/>
  <c r="L44" i="1" s="1"/>
  <c r="AL44" i="1"/>
  <c r="R44" i="1"/>
  <c r="O28" i="1"/>
  <c r="N28" i="1"/>
  <c r="M28" i="1"/>
  <c r="L28" i="1" s="1"/>
  <c r="AL28" i="1"/>
  <c r="R28" i="1"/>
  <c r="AL20" i="1"/>
  <c r="M21" i="1"/>
  <c r="L21" i="1" s="1"/>
  <c r="W23" i="1"/>
  <c r="BI23" i="1"/>
  <c r="BA24" i="1"/>
  <c r="BC24" i="1" s="1"/>
  <c r="J31" i="1"/>
  <c r="BC34" i="1"/>
  <c r="X40" i="1"/>
  <c r="Y40" i="1" s="1"/>
  <c r="BB40" i="1"/>
  <c r="BI26" i="1"/>
  <c r="BJ26" i="1"/>
  <c r="BN26" i="1" s="1"/>
  <c r="BO26" i="1" s="1"/>
  <c r="M20" i="1"/>
  <c r="L20" i="1" s="1"/>
  <c r="N21" i="1"/>
  <c r="N25" i="1"/>
  <c r="AL25" i="1"/>
  <c r="R25" i="1"/>
  <c r="O25" i="1"/>
  <c r="N27" i="1"/>
  <c r="M27" i="1"/>
  <c r="L27" i="1" s="1"/>
  <c r="X27" i="1" s="1"/>
  <c r="Y27" i="1" s="1"/>
  <c r="AL27" i="1"/>
  <c r="AL31" i="1"/>
  <c r="R31" i="1"/>
  <c r="O31" i="1"/>
  <c r="M31" i="1"/>
  <c r="L31" i="1" s="1"/>
  <c r="X32" i="1"/>
  <c r="Y32" i="1" s="1"/>
  <c r="U32" i="1" s="1"/>
  <c r="S32" i="1" s="1"/>
  <c r="V32" i="1" s="1"/>
  <c r="BB32" i="1"/>
  <c r="J43" i="1"/>
  <c r="BA43" i="1"/>
  <c r="BC43" i="1" s="1"/>
  <c r="W21" i="1"/>
  <c r="BQ26" i="1"/>
  <c r="AZ26" i="1" s="1"/>
  <c r="BB26" i="1" s="1"/>
  <c r="W26" i="1"/>
  <c r="BQ28" i="1"/>
  <c r="AZ28" i="1" s="1"/>
  <c r="BB28" i="1" s="1"/>
  <c r="BQ31" i="1"/>
  <c r="AZ31" i="1" s="1"/>
  <c r="BC31" i="1" s="1"/>
  <c r="W31" i="1"/>
  <c r="J35" i="1"/>
  <c r="BA35" i="1"/>
  <c r="BC35" i="1" s="1"/>
  <c r="O36" i="1"/>
  <c r="N36" i="1"/>
  <c r="M36" i="1"/>
  <c r="L36" i="1" s="1"/>
  <c r="AL36" i="1"/>
  <c r="R36" i="1"/>
  <c r="M38" i="1"/>
  <c r="L38" i="1" s="1"/>
  <c r="BQ39" i="1"/>
  <c r="AZ39" i="1" s="1"/>
  <c r="BB39" i="1" s="1"/>
  <c r="W39" i="1"/>
  <c r="X25" i="1"/>
  <c r="Y25" i="1" s="1"/>
  <c r="BC26" i="1"/>
  <c r="O30" i="1"/>
  <c r="N30" i="1"/>
  <c r="AL30" i="1"/>
  <c r="J39" i="1"/>
  <c r="BA39" i="1"/>
  <c r="BC39" i="1" s="1"/>
  <c r="N41" i="1"/>
  <c r="M41" i="1"/>
  <c r="L41" i="1" s="1"/>
  <c r="AL41" i="1"/>
  <c r="R41" i="1"/>
  <c r="O41" i="1"/>
  <c r="R30" i="1"/>
  <c r="BB31" i="1"/>
  <c r="N33" i="1"/>
  <c r="M33" i="1"/>
  <c r="L33" i="1" s="1"/>
  <c r="X33" i="1" s="1"/>
  <c r="Y33" i="1" s="1"/>
  <c r="AL33" i="1"/>
  <c r="R33" i="1"/>
  <c r="O33" i="1"/>
  <c r="X44" i="1"/>
  <c r="Y44" i="1" s="1"/>
  <c r="N32" i="1"/>
  <c r="BJ34" i="1"/>
  <c r="BN34" i="1" s="1"/>
  <c r="BO34" i="1" s="1"/>
  <c r="M39" i="1"/>
  <c r="L39" i="1" s="1"/>
  <c r="N40" i="1"/>
  <c r="BJ42" i="1"/>
  <c r="BN42" i="1" s="1"/>
  <c r="BO42" i="1" s="1"/>
  <c r="O39" i="1"/>
  <c r="W30" i="1"/>
  <c r="BI30" i="1"/>
  <c r="AL35" i="1"/>
  <c r="W38" i="1"/>
  <c r="BI38" i="1"/>
  <c r="AL43" i="1"/>
  <c r="AL26" i="1"/>
  <c r="W29" i="1"/>
  <c r="BI29" i="1"/>
  <c r="BJ30" i="1"/>
  <c r="BN30" i="1" s="1"/>
  <c r="BO30" i="1" s="1"/>
  <c r="AL34" i="1"/>
  <c r="M35" i="1"/>
  <c r="L35" i="1" s="1"/>
  <c r="X35" i="1" s="1"/>
  <c r="Y35" i="1" s="1"/>
  <c r="W37" i="1"/>
  <c r="BI37" i="1"/>
  <c r="BJ38" i="1"/>
  <c r="BN38" i="1" s="1"/>
  <c r="BO38" i="1" s="1"/>
  <c r="AL42" i="1"/>
  <c r="M43" i="1"/>
  <c r="L43" i="1" s="1"/>
  <c r="X43" i="1" s="1"/>
  <c r="Y43" i="1" s="1"/>
  <c r="M26" i="1"/>
  <c r="L26" i="1" s="1"/>
  <c r="BI28" i="1"/>
  <c r="M34" i="1"/>
  <c r="L34" i="1" s="1"/>
  <c r="W36" i="1"/>
  <c r="BI36" i="1"/>
  <c r="R39" i="1"/>
  <c r="M42" i="1"/>
  <c r="L42" i="1" s="1"/>
  <c r="W34" i="1"/>
  <c r="W42" i="1"/>
  <c r="P32" i="1" l="1"/>
  <c r="Q32" i="1" s="1"/>
  <c r="Z33" i="1"/>
  <c r="AD33" i="1" s="1"/>
  <c r="AG33" i="1"/>
  <c r="AF33" i="1"/>
  <c r="AG35" i="1"/>
  <c r="Z35" i="1"/>
  <c r="AD35" i="1" s="1"/>
  <c r="AF35" i="1"/>
  <c r="AG43" i="1"/>
  <c r="Z43" i="1"/>
  <c r="AD43" i="1" s="1"/>
  <c r="AF43" i="1"/>
  <c r="AE36" i="1"/>
  <c r="U36" i="1"/>
  <c r="S36" i="1" s="1"/>
  <c r="V36" i="1" s="1"/>
  <c r="P36" i="1" s="1"/>
  <c r="Q36" i="1" s="1"/>
  <c r="Z40" i="1"/>
  <c r="AD40" i="1" s="1"/>
  <c r="AG40" i="1"/>
  <c r="AE21" i="1"/>
  <c r="Z24" i="1"/>
  <c r="AD24" i="1" s="1"/>
  <c r="AG24" i="1"/>
  <c r="Z19" i="1"/>
  <c r="AD19" i="1" s="1"/>
  <c r="AG19" i="1"/>
  <c r="AE17" i="1"/>
  <c r="J41" i="1"/>
  <c r="BA41" i="1"/>
  <c r="BC41" i="1" s="1"/>
  <c r="X34" i="1"/>
  <c r="Y34" i="1" s="1"/>
  <c r="AG27" i="1"/>
  <c r="Z27" i="1"/>
  <c r="AD27" i="1" s="1"/>
  <c r="J25" i="1"/>
  <c r="BA25" i="1"/>
  <c r="BC25" i="1" s="1"/>
  <c r="AE44" i="1"/>
  <c r="U44" i="1"/>
  <c r="S44" i="1" s="1"/>
  <c r="V44" i="1" s="1"/>
  <c r="P44" i="1" s="1"/>
  <c r="Q44" i="1" s="1"/>
  <c r="J38" i="1"/>
  <c r="BA38" i="1"/>
  <c r="BC38" i="1" s="1"/>
  <c r="AE18" i="1"/>
  <c r="J17" i="1"/>
  <c r="BA17" i="1"/>
  <c r="BC17" i="1" s="1"/>
  <c r="Z25" i="1"/>
  <c r="AD25" i="1" s="1"/>
  <c r="AG25" i="1"/>
  <c r="AH25" i="1" s="1"/>
  <c r="AF25" i="1"/>
  <c r="AE42" i="1"/>
  <c r="X29" i="1"/>
  <c r="Y29" i="1" s="1"/>
  <c r="U40" i="1"/>
  <c r="S40" i="1" s="1"/>
  <c r="V40" i="1" s="1"/>
  <c r="P40" i="1" s="1"/>
  <c r="Q40" i="1" s="1"/>
  <c r="X26" i="1"/>
  <c r="Y26" i="1" s="1"/>
  <c r="U27" i="1"/>
  <c r="S27" i="1" s="1"/>
  <c r="V27" i="1" s="1"/>
  <c r="P27" i="1" s="1"/>
  <c r="Q27" i="1" s="1"/>
  <c r="AE27" i="1"/>
  <c r="J21" i="1"/>
  <c r="BA21" i="1"/>
  <c r="BC21" i="1" s="1"/>
  <c r="BA44" i="1"/>
  <c r="BC44" i="1" s="1"/>
  <c r="J44" i="1"/>
  <c r="X17" i="1"/>
  <c r="Y17" i="1" s="1"/>
  <c r="AF24" i="1"/>
  <c r="X42" i="1"/>
  <c r="Y42" i="1" s="1"/>
  <c r="BA36" i="1"/>
  <c r="BC36" i="1" s="1"/>
  <c r="J36" i="1"/>
  <c r="X39" i="1"/>
  <c r="Y39" i="1" s="1"/>
  <c r="Z32" i="1"/>
  <c r="AD32" i="1" s="1"/>
  <c r="AG32" i="1"/>
  <c r="AH32" i="1" s="1"/>
  <c r="BA27" i="1"/>
  <c r="BC27" i="1" s="1"/>
  <c r="J27" i="1"/>
  <c r="X20" i="1"/>
  <c r="Y20" i="1" s="1"/>
  <c r="AE20" i="1"/>
  <c r="U20" i="1"/>
  <c r="S20" i="1" s="1"/>
  <c r="V20" i="1" s="1"/>
  <c r="P20" i="1" s="1"/>
  <c r="Q20" i="1" s="1"/>
  <c r="AF32" i="1"/>
  <c r="X18" i="1"/>
  <c r="Y18" i="1" s="1"/>
  <c r="J33" i="1"/>
  <c r="BA33" i="1"/>
  <c r="BC33" i="1" s="1"/>
  <c r="J40" i="1"/>
  <c r="BA40" i="1"/>
  <c r="BC40" i="1" s="1"/>
  <c r="U25" i="1"/>
  <c r="S25" i="1" s="1"/>
  <c r="V25" i="1" s="1"/>
  <c r="P25" i="1" s="1"/>
  <c r="Q25" i="1" s="1"/>
  <c r="AF27" i="1"/>
  <c r="AE28" i="1"/>
  <c r="X28" i="1"/>
  <c r="Y28" i="1" s="1"/>
  <c r="U28" i="1" s="1"/>
  <c r="S28" i="1" s="1"/>
  <c r="V28" i="1" s="1"/>
  <c r="P28" i="1" s="1"/>
  <c r="Q28" i="1" s="1"/>
  <c r="AF40" i="1"/>
  <c r="AE29" i="1"/>
  <c r="U29" i="1"/>
  <c r="S29" i="1" s="1"/>
  <c r="V29" i="1" s="1"/>
  <c r="P29" i="1" s="1"/>
  <c r="Q29" i="1" s="1"/>
  <c r="Z22" i="1"/>
  <c r="AD22" i="1" s="1"/>
  <c r="AG22" i="1"/>
  <c r="AH22" i="1" s="1"/>
  <c r="AE43" i="1"/>
  <c r="U43" i="1"/>
  <c r="S43" i="1" s="1"/>
  <c r="V43" i="1" s="1"/>
  <c r="P43" i="1" s="1"/>
  <c r="Q43" i="1" s="1"/>
  <c r="AE39" i="1"/>
  <c r="U39" i="1"/>
  <c r="S39" i="1" s="1"/>
  <c r="V39" i="1" s="1"/>
  <c r="P39" i="1" s="1"/>
  <c r="Q39" i="1" s="1"/>
  <c r="AE38" i="1"/>
  <c r="U38" i="1"/>
  <c r="S38" i="1" s="1"/>
  <c r="V38" i="1" s="1"/>
  <c r="P38" i="1" s="1"/>
  <c r="Q38" i="1" s="1"/>
  <c r="X21" i="1"/>
  <c r="Y21" i="1" s="1"/>
  <c r="U21" i="1" s="1"/>
  <c r="S21" i="1" s="1"/>
  <c r="V21" i="1" s="1"/>
  <c r="P21" i="1" s="1"/>
  <c r="Q21" i="1" s="1"/>
  <c r="AE31" i="1"/>
  <c r="BA28" i="1"/>
  <c r="BC28" i="1" s="1"/>
  <c r="J28" i="1"/>
  <c r="J29" i="1"/>
  <c r="BA29" i="1"/>
  <c r="BC29" i="1" s="1"/>
  <c r="U24" i="1"/>
  <c r="S24" i="1" s="1"/>
  <c r="V24" i="1" s="1"/>
  <c r="P24" i="1" s="1"/>
  <c r="Q24" i="1" s="1"/>
  <c r="J18" i="1"/>
  <c r="BA18" i="1"/>
  <c r="BC18" i="1" s="1"/>
  <c r="J23" i="1"/>
  <c r="BA23" i="1"/>
  <c r="BC23" i="1" s="1"/>
  <c r="AE19" i="1"/>
  <c r="U19" i="1"/>
  <c r="S19" i="1" s="1"/>
  <c r="V19" i="1" s="1"/>
  <c r="P19" i="1" s="1"/>
  <c r="Q19" i="1" s="1"/>
  <c r="AG44" i="1"/>
  <c r="AF44" i="1"/>
  <c r="Z44" i="1"/>
  <c r="AD44" i="1" s="1"/>
  <c r="X36" i="1"/>
  <c r="Y36" i="1" s="1"/>
  <c r="X37" i="1"/>
  <c r="Y37" i="1" s="1"/>
  <c r="U37" i="1" s="1"/>
  <c r="S37" i="1" s="1"/>
  <c r="V37" i="1" s="1"/>
  <c r="P37" i="1" s="1"/>
  <c r="Q37" i="1" s="1"/>
  <c r="AE35" i="1"/>
  <c r="U35" i="1"/>
  <c r="S35" i="1" s="1"/>
  <c r="V35" i="1" s="1"/>
  <c r="P35" i="1" s="1"/>
  <c r="Q35" i="1" s="1"/>
  <c r="X38" i="1"/>
  <c r="Y38" i="1" s="1"/>
  <c r="J30" i="1"/>
  <c r="BA30" i="1"/>
  <c r="BC30" i="1" s="1"/>
  <c r="X31" i="1"/>
  <c r="Y31" i="1" s="1"/>
  <c r="AE37" i="1"/>
  <c r="BA19" i="1"/>
  <c r="BC19" i="1" s="1"/>
  <c r="J19" i="1"/>
  <c r="AE22" i="1"/>
  <c r="U22" i="1"/>
  <c r="S22" i="1" s="1"/>
  <c r="V22" i="1" s="1"/>
  <c r="P22" i="1" s="1"/>
  <c r="Q22" i="1" s="1"/>
  <c r="AF19" i="1"/>
  <c r="AE26" i="1"/>
  <c r="U26" i="1"/>
  <c r="S26" i="1" s="1"/>
  <c r="V26" i="1" s="1"/>
  <c r="P26" i="1" s="1"/>
  <c r="Q26" i="1" s="1"/>
  <c r="X30" i="1"/>
  <c r="Y30" i="1" s="1"/>
  <c r="AE34" i="1"/>
  <c r="J32" i="1"/>
  <c r="BA32" i="1"/>
  <c r="BC32" i="1" s="1"/>
  <c r="U33" i="1"/>
  <c r="S33" i="1" s="1"/>
  <c r="V33" i="1" s="1"/>
  <c r="P33" i="1" s="1"/>
  <c r="Q33" i="1" s="1"/>
  <c r="AE33" i="1"/>
  <c r="AE41" i="1"/>
  <c r="X41" i="1"/>
  <c r="Y41" i="1" s="1"/>
  <c r="U41" i="1" s="1"/>
  <c r="S41" i="1" s="1"/>
  <c r="V41" i="1" s="1"/>
  <c r="P41" i="1" s="1"/>
  <c r="Q41" i="1" s="1"/>
  <c r="X23" i="1"/>
  <c r="Y23" i="1" s="1"/>
  <c r="BA37" i="1"/>
  <c r="BC37" i="1" s="1"/>
  <c r="J37" i="1"/>
  <c r="AE23" i="1"/>
  <c r="BA22" i="1"/>
  <c r="BC22" i="1" s="1"/>
  <c r="J22" i="1"/>
  <c r="Z31" i="1" l="1"/>
  <c r="AD31" i="1" s="1"/>
  <c r="AG31" i="1"/>
  <c r="AH31" i="1" s="1"/>
  <c r="AF31" i="1"/>
  <c r="Z42" i="1"/>
  <c r="AD42" i="1" s="1"/>
  <c r="AG42" i="1"/>
  <c r="AF42" i="1"/>
  <c r="Z34" i="1"/>
  <c r="AD34" i="1" s="1"/>
  <c r="AG34" i="1"/>
  <c r="AF34" i="1"/>
  <c r="AH24" i="1"/>
  <c r="AG28" i="1"/>
  <c r="Z28" i="1"/>
  <c r="AD28" i="1" s="1"/>
  <c r="AF28" i="1"/>
  <c r="AH43" i="1"/>
  <c r="U34" i="1"/>
  <c r="S34" i="1" s="1"/>
  <c r="V34" i="1" s="1"/>
  <c r="P34" i="1" s="1"/>
  <c r="Q34" i="1" s="1"/>
  <c r="AG36" i="1"/>
  <c r="AF36" i="1"/>
  <c r="Z36" i="1"/>
  <c r="AD36" i="1" s="1"/>
  <c r="Z18" i="1"/>
  <c r="AD18" i="1" s="1"/>
  <c r="AG18" i="1"/>
  <c r="AF18" i="1"/>
  <c r="Z17" i="1"/>
  <c r="AD17" i="1" s="1"/>
  <c r="AG17" i="1"/>
  <c r="AF17" i="1"/>
  <c r="Z26" i="1"/>
  <c r="AD26" i="1" s="1"/>
  <c r="AG26" i="1"/>
  <c r="AH26" i="1" s="1"/>
  <c r="AF26" i="1"/>
  <c r="Z23" i="1"/>
  <c r="AD23" i="1" s="1"/>
  <c r="AG23" i="1"/>
  <c r="AF23" i="1"/>
  <c r="U31" i="1"/>
  <c r="S31" i="1" s="1"/>
  <c r="V31" i="1" s="1"/>
  <c r="P31" i="1" s="1"/>
  <c r="Q31" i="1" s="1"/>
  <c r="Z41" i="1"/>
  <c r="AD41" i="1" s="1"/>
  <c r="AG41" i="1"/>
  <c r="AF41" i="1"/>
  <c r="Z38" i="1"/>
  <c r="AD38" i="1" s="1"/>
  <c r="AG38" i="1"/>
  <c r="AF38" i="1"/>
  <c r="Z39" i="1"/>
  <c r="AD39" i="1" s="1"/>
  <c r="AG39" i="1"/>
  <c r="AF39" i="1"/>
  <c r="AH40" i="1"/>
  <c r="AF21" i="1"/>
  <c r="Z21" i="1"/>
  <c r="AD21" i="1" s="1"/>
  <c r="AG21" i="1"/>
  <c r="Z29" i="1"/>
  <c r="AD29" i="1" s="1"/>
  <c r="AG29" i="1"/>
  <c r="AF29" i="1"/>
  <c r="U17" i="1"/>
  <c r="S17" i="1" s="1"/>
  <c r="V17" i="1" s="1"/>
  <c r="P17" i="1" s="1"/>
  <c r="Q17" i="1" s="1"/>
  <c r="AH35" i="1"/>
  <c r="AH19" i="1"/>
  <c r="AG30" i="1"/>
  <c r="Z30" i="1"/>
  <c r="AD30" i="1" s="1"/>
  <c r="U30" i="1"/>
  <c r="S30" i="1" s="1"/>
  <c r="V30" i="1" s="1"/>
  <c r="P30" i="1" s="1"/>
  <c r="Q30" i="1" s="1"/>
  <c r="AF30" i="1"/>
  <c r="U23" i="1"/>
  <c r="S23" i="1" s="1"/>
  <c r="V23" i="1" s="1"/>
  <c r="P23" i="1" s="1"/>
  <c r="Q23" i="1" s="1"/>
  <c r="AF20" i="1"/>
  <c r="Z20" i="1"/>
  <c r="AD20" i="1" s="1"/>
  <c r="AG20" i="1"/>
  <c r="AH20" i="1" s="1"/>
  <c r="U42" i="1"/>
  <c r="S42" i="1" s="1"/>
  <c r="V42" i="1" s="1"/>
  <c r="P42" i="1" s="1"/>
  <c r="Q42" i="1" s="1"/>
  <c r="U18" i="1"/>
  <c r="S18" i="1" s="1"/>
  <c r="V18" i="1" s="1"/>
  <c r="P18" i="1" s="1"/>
  <c r="Q18" i="1" s="1"/>
  <c r="AH27" i="1"/>
  <c r="AH33" i="1"/>
  <c r="AH44" i="1"/>
  <c r="Z37" i="1"/>
  <c r="AD37" i="1" s="1"/>
  <c r="AG37" i="1"/>
  <c r="AF37" i="1"/>
  <c r="AH39" i="1" l="1"/>
  <c r="AH17" i="1"/>
  <c r="AH38" i="1"/>
  <c r="AH18" i="1"/>
  <c r="AH28" i="1"/>
  <c r="AH37" i="1"/>
  <c r="AH36" i="1"/>
  <c r="AH34" i="1"/>
  <c r="AH29" i="1"/>
  <c r="AH23" i="1"/>
  <c r="AH42" i="1"/>
  <c r="AH21" i="1"/>
  <c r="AH41" i="1"/>
  <c r="AH30" i="1"/>
</calcChain>
</file>

<file path=xl/sharedStrings.xml><?xml version="1.0" encoding="utf-8"?>
<sst xmlns="http://schemas.openxmlformats.org/spreadsheetml/2006/main" count="1205" uniqueCount="516">
  <si>
    <t>File opened</t>
  </si>
  <si>
    <t>2021-08-23 09:09:04</t>
  </si>
  <si>
    <t>Console s/n</t>
  </si>
  <si>
    <t>68C-831540</t>
  </si>
  <si>
    <t>Console ver</t>
  </si>
  <si>
    <t>Bluestem v.1.5.02</t>
  </si>
  <si>
    <t>Scripts ver</t>
  </si>
  <si>
    <t>2021.03  1.5.02, Feb 2021</t>
  </si>
  <si>
    <t>Head s/n</t>
  </si>
  <si>
    <t>68H-891540</t>
  </si>
  <si>
    <t>Head ver</t>
  </si>
  <si>
    <t>1.4.5</t>
  </si>
  <si>
    <t>Head cal</t>
  </si>
  <si>
    <t>{"h2obspanconc1": "12.33", "h2oaspanconc1": "12.33", "oxygen": "21", "co2bspanconc2": "314.9", "h2obspan2a": "0.0713911", "co2aspan1": "0.998619", "co2aspan2": "-0.03584", "co2bzero": "0.910693", "co2bspan1": "0.998262", "h2oaspanconc2": "0", "co2bspanconc1": "2475", "co2bspan2": "-0.0355219", "chamberpressurezero": "2.59184", "h2obspan2b": "0.0711522", "h2oaspan2a": "0.070226", "co2aspanconc1": "2475", "ssb_ref": "36987.9", "ssa_ref": "35824.1", "flowazero": "0.29116", "h2obspan1": "0.996655", "h2oaspan2": "0", "h2obspan2": "0", "co2aspan2a": "0.287939", "co2bspan2a": "0.291303", "co2aspan2b": "0.28457", "flowbzero": "0.31705", "co2bspan2b": "0.287783", "h2obzero": "1.10663", "h2oaspan1": "1.00495", "h2obspanconc2": "0", "tazero": "-0.0628967", "flowmeterzero": "0.999182", "co2aspanconc2": "314.9", "h2oaspan2b": "0.0705737", "tbzero": "0.0233784", "h2oazero": "1.09393", "co2azero": "0.905959"}</t>
  </si>
  <si>
    <t>Chamber type</t>
  </si>
  <si>
    <t>6800-01A</t>
  </si>
  <si>
    <t>Chamber s/n</t>
  </si>
  <si>
    <t>MPF-651415</t>
  </si>
  <si>
    <t>Chamber rev</t>
  </si>
  <si>
    <t>0</t>
  </si>
  <si>
    <t>Chamber cal</t>
  </si>
  <si>
    <t>Fluorometer</t>
  </si>
  <si>
    <t>Flr. Version</t>
  </si>
  <si>
    <t>09:09:04</t>
  </si>
  <si>
    <t>Stability Definition:	gsw (GasEx): Slp&lt;0.004 Std&lt;0.004 Per=180	A (GasEx): Slp&lt;0.5 Std&lt;0.5 Per=120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</si>
  <si>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</si>
  <si>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</si>
  <si>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</si>
  <si>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</si>
  <si>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</si>
  <si>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</si>
  <si>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</si>
  <si>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</si>
  <si>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</si>
  <si>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</si>
  <si>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</si>
  <si>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</si>
  <si>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</si>
  <si>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</si>
  <si>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</si>
  <si>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</si>
  <si>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</si>
  <si>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</si>
  <si>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</si>
  <si>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</si>
  <si>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</si>
  <si>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</si>
  <si>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</si>
  <si>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</si>
  <si>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</si>
  <si>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</si>
  <si>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</si>
  <si>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</si>
  <si>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</si>
  <si>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</si>
  <si>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</si>
  <si>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</si>
  <si>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</si>
  <si>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</si>
  <si>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</si>
  <si>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</si>
  <si>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</si>
  <si>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</si>
  <si>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</si>
  <si>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</si>
  <si>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</si>
  <si>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</si>
  <si>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</si>
  <si>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</si>
  <si>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</si>
  <si>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</si>
  <si>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</si>
  <si>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</si>
  <si>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</si>
  <si>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</si>
  <si>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</si>
  <si>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</si>
  <si>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2.57209 56.8345 376.092 656.102 912.922 1140.22 1323.58 1601.94</t>
  </si>
  <si>
    <t>Fs_true</t>
  </si>
  <si>
    <t>0.140462 100.535 403.009 601.359 801.268 1002.06 1200.81 1402.44</t>
  </si>
  <si>
    <t>leak_wt</t>
  </si>
  <si>
    <t>SysObs</t>
  </si>
  <si>
    <t>UserDefCon</t>
  </si>
  <si>
    <t>UserDefVar</t>
  </si>
  <si>
    <t>GasEx</t>
  </si>
  <si>
    <t>Leak</t>
  </si>
  <si>
    <t>FLR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</si>
  <si>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</si>
  <si>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</si>
  <si>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</si>
  <si>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</si>
  <si>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</si>
  <si>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</si>
  <si>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</si>
  <si>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</si>
  <si>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</si>
  <si>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</si>
  <si>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</si>
  <si>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</si>
  <si>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</si>
  <si>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</si>
  <si>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</si>
  <si>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</si>
  <si>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</si>
  <si>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</si>
  <si>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</si>
  <si>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</si>
  <si>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plot</t>
  </si>
  <si>
    <t>instrument</t>
  </si>
  <si>
    <t>bb index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</si>
  <si>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</si>
  <si>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</si>
  <si>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</si>
  <si>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</si>
  <si>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</si>
  <si>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</si>
  <si>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</si>
  <si>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</si>
  <si>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</si>
  <si>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</si>
  <si>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</si>
  <si>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</si>
  <si>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</si>
  <si>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</si>
  <si>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</si>
  <si>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</si>
  <si>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</si>
  <si>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</si>
  <si>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</si>
  <si>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</si>
  <si>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</si>
  <si>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</si>
  <si>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</si>
  <si>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</si>
  <si>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</si>
  <si>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</si>
  <si>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</si>
  <si>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</si>
  <si>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</si>
  <si>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</si>
  <si>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</si>
  <si>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</si>
  <si>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</si>
  <si>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</si>
  <si>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</si>
  <si>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</si>
  <si>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</si>
  <si>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</si>
  <si>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</si>
  <si>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</si>
  <si>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</si>
  <si>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</si>
  <si>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</si>
  <si>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</si>
  <si>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</si>
  <si>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</si>
  <si>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</si>
  <si>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</si>
  <si>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</si>
  <si>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</si>
  <si>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</si>
  <si>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</si>
  <si>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</si>
  <si>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</si>
  <si>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</si>
  <si>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</si>
  <si>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</si>
  <si>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</si>
  <si>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</si>
  <si>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</si>
  <si>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</si>
  <si>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</si>
  <si>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</si>
  <si>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</si>
  <si>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</si>
  <si>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</si>
  <si>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</si>
  <si>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</si>
  <si>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</si>
  <si>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</si>
  <si>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</si>
  <si>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</si>
  <si>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</si>
  <si>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</si>
  <si>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</si>
  <si>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</si>
  <si>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</si>
  <si>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</si>
  <si>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</si>
  <si>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</si>
  <si>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</si>
  <si>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</si>
  <si>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</si>
  <si>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</si>
  <si>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</si>
  <si>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</si>
  <si>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</si>
  <si>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</si>
  <si>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</si>
  <si>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</si>
  <si>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</si>
  <si>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</si>
  <si>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</si>
  <si>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</si>
  <si>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</si>
  <si>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</si>
  <si>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</si>
  <si>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</si>
  <si>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</si>
  <si>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</si>
  <si>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</si>
  <si>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</si>
  <si>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</si>
  <si>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</si>
  <si>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</si>
  <si>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</si>
  <si>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</si>
  <si>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</si>
  <si>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</si>
  <si>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</si>
  <si>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</si>
  <si>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</si>
  <si>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</si>
  <si>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</si>
  <si>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</si>
  <si>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</si>
  <si>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</si>
  <si>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</si>
  <si>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</si>
  <si>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</si>
  <si>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</si>
  <si>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</si>
  <si>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</si>
  <si>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</si>
  <si>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</si>
  <si>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</si>
  <si>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</si>
  <si>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</si>
  <si>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</si>
  <si>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</si>
  <si>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</si>
  <si>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</si>
  <si>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</si>
  <si>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</si>
  <si>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</si>
  <si>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</si>
  <si>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</si>
  <si>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</si>
  <si>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</si>
  <si>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</si>
  <si>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</si>
  <si>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</si>
  <si>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</si>
  <si>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</si>
  <si>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</si>
  <si>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</si>
  <si>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</si>
  <si>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</si>
  <si>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</si>
  <si>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</si>
  <si>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</si>
  <si>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</si>
  <si>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</si>
  <si>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</si>
  <si>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</si>
  <si>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</si>
  <si>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</si>
  <si>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</si>
  <si>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</si>
  <si>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</si>
  <si>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</si>
  <si>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</si>
  <si>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</si>
  <si>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</si>
  <si>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</si>
  <si>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</si>
  <si>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</si>
  <si>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</si>
  <si>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</si>
  <si>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</si>
  <si>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</si>
  <si>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</si>
  <si>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</si>
  <si>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</si>
  <si>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</si>
  <si>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</si>
  <si>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</si>
  <si>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</si>
  <si>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</si>
  <si>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</si>
  <si>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</si>
  <si>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</si>
  <si>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</si>
  <si>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</si>
  <si>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</si>
  <si>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</si>
  <si>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</si>
  <si>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</si>
  <si>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</si>
  <si>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</si>
  <si>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</si>
  <si>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</si>
  <si>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</si>
  <si>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</si>
  <si>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</si>
  <si>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</si>
  <si>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</si>
  <si>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</si>
  <si>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</si>
  <si>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</si>
  <si>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</si>
  <si>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</si>
  <si>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</si>
  <si>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</si>
  <si>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</si>
  <si>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</si>
  <si>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</si>
  <si>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</si>
  <si>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</si>
  <si>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</si>
  <si>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</si>
  <si>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</si>
  <si>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</si>
  <si>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</si>
  <si>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</si>
  <si>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</si>
  <si>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</si>
  <si>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</si>
  <si>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</si>
  <si>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</si>
  <si>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</si>
  <si>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</si>
  <si>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</si>
  <si>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</si>
  <si>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</si>
  <si>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</si>
  <si>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</si>
  <si>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</si>
  <si>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</si>
  <si>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</si>
  <si>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</si>
  <si>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</si>
  <si>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</si>
  <si>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</si>
  <si>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</si>
  <si>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</si>
  <si>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</si>
  <si>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</si>
  <si>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</si>
  <si>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</si>
  <si>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</si>
  <si>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</si>
  <si>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</si>
  <si>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</si>
  <si>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</si>
  <si>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</si>
  <si>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</si>
  <si>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</si>
  <si>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</si>
  <si>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</si>
  <si>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</si>
  <si>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</si>
  <si>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20210823 09:30:48</t>
  </si>
  <si>
    <t>09:30:48</t>
  </si>
  <si>
    <t>soybean</t>
  </si>
  <si>
    <t>ripe4</t>
  </si>
  <si>
    <t>RECT-12243-20210724-05_20_30</t>
  </si>
  <si>
    <t>MPF-13020-20210823-09_30_24</t>
  </si>
  <si>
    <t>DARK-13021-20210823-09_30_32</t>
  </si>
  <si>
    <t>0: Broadleaf</t>
  </si>
  <si>
    <t>09:11:54</t>
  </si>
  <si>
    <t>1/2</t>
  </si>
  <si>
    <t>11111111</t>
  </si>
  <si>
    <t>oooooooo</t>
  </si>
  <si>
    <t>off</t>
  </si>
  <si>
    <t>20210823 09:38:15</t>
  </si>
  <si>
    <t>09:38:15</t>
  </si>
  <si>
    <t>MPF-13022-20210823-09_37_51</t>
  </si>
  <si>
    <t>DARK-13023-20210823-09_37_59</t>
  </si>
  <si>
    <t>09:33:47</t>
  </si>
  <si>
    <t>2/2</t>
  </si>
  <si>
    <t>20210823 09:44:11</t>
  </si>
  <si>
    <t>09:44:11</t>
  </si>
  <si>
    <t>MPF-13024-20210823-09_43_47</t>
  </si>
  <si>
    <t>DARK-13025-20210823-09_43_55</t>
  </si>
  <si>
    <t>09:39:43</t>
  </si>
  <si>
    <t>20210823 09:51:14</t>
  </si>
  <si>
    <t>09:51:14</t>
  </si>
  <si>
    <t>MPF-13026-20210823-09_50_50</t>
  </si>
  <si>
    <t>DARK-13027-20210823-09_50_58</t>
  </si>
  <si>
    <t>09:45:33</t>
  </si>
  <si>
    <t>20210823 09:55:34</t>
  </si>
  <si>
    <t>09:55:34</t>
  </si>
  <si>
    <t>MPF-13028-20210823-09_55_10</t>
  </si>
  <si>
    <t>DARK-13029-20210823-09_55_18</t>
  </si>
  <si>
    <t>09:52:23</t>
  </si>
  <si>
    <t>20210823 10:01:41</t>
  </si>
  <si>
    <t>10:01:41</t>
  </si>
  <si>
    <t>MPF-13030-20210823-10_01_17</t>
  </si>
  <si>
    <t>DARK-13031-20210823-10_01_25</t>
  </si>
  <si>
    <t>09:56:56</t>
  </si>
  <si>
    <t>20210823 10:08:40</t>
  </si>
  <si>
    <t>10:08:40</t>
  </si>
  <si>
    <t>MPF-13032-20210823-10_08_17</t>
  </si>
  <si>
    <t>DARK-13033-20210823-10_08_24</t>
  </si>
  <si>
    <t>10:02:42</t>
  </si>
  <si>
    <t>20210823 10:49:20</t>
  </si>
  <si>
    <t>10:49:20</t>
  </si>
  <si>
    <t>5</t>
  </si>
  <si>
    <t>MPF-13034-20210823-10_48_56</t>
  </si>
  <si>
    <t>DARK-13035-20210823-10_49_04</t>
  </si>
  <si>
    <t>10:30:27</t>
  </si>
  <si>
    <t>20210823 11:02:04</t>
  </si>
  <si>
    <t>11:02:04</t>
  </si>
  <si>
    <t>MPF-13036-20210823-11_01_41</t>
  </si>
  <si>
    <t>DARK-13037-20210823-11_01_49</t>
  </si>
  <si>
    <t>10:52:06</t>
  </si>
  <si>
    <t>20210823 11:15:45</t>
  </si>
  <si>
    <t>11:15:45</t>
  </si>
  <si>
    <t>MPF-13038-20210823-11_15_21</t>
  </si>
  <si>
    <t>DARK-13039-20210823-11_15_29</t>
  </si>
  <si>
    <t>11:04:24</t>
  </si>
  <si>
    <t>20210823 11:23:52</t>
  </si>
  <si>
    <t>11:23:52</t>
  </si>
  <si>
    <t>MPF-13040-20210823-11_23_29</t>
  </si>
  <si>
    <t>DARK-13041-20210823-11_23_36</t>
  </si>
  <si>
    <t>11:18:05</t>
  </si>
  <si>
    <t>20210823 11:37:02</t>
  </si>
  <si>
    <t>11:37:02</t>
  </si>
  <si>
    <t>MPF-13042-20210823-11_36_39</t>
  </si>
  <si>
    <t>DARK-13043-20210823-11_36_47</t>
  </si>
  <si>
    <t>11:25:46</t>
  </si>
  <si>
    <t>20210823 11:44:51</t>
  </si>
  <si>
    <t>11:44:51</t>
  </si>
  <si>
    <t>MPF-13044-20210823-11_44_28</t>
  </si>
  <si>
    <t>DARK-13045-20210823-11_44_35</t>
  </si>
  <si>
    <t>11:38:36</t>
  </si>
  <si>
    <t>20210823 11:51:40</t>
  </si>
  <si>
    <t>11:51:40</t>
  </si>
  <si>
    <t>MPF-13046-20210823-11_51_17</t>
  </si>
  <si>
    <t>DARK-13047-20210823-11_51_25</t>
  </si>
  <si>
    <t>11:46:41</t>
  </si>
  <si>
    <t>20210823 12:12:40</t>
  </si>
  <si>
    <t>12:12:40</t>
  </si>
  <si>
    <t>MPF-13048-20210823-12_12_17</t>
  </si>
  <si>
    <t>DARK-13049-20210823-12_12_24</t>
  </si>
  <si>
    <t>11:59:17</t>
  </si>
  <si>
    <t>20210823 12:23:55</t>
  </si>
  <si>
    <t>12:23:55</t>
  </si>
  <si>
    <t>MPF-13050-20210823-12_23_32</t>
  </si>
  <si>
    <t>DARK-13051-20210823-12_23_40</t>
  </si>
  <si>
    <t>12:14:50</t>
  </si>
  <si>
    <t>20210823 12:32:25</t>
  </si>
  <si>
    <t>12:32:25</t>
  </si>
  <si>
    <t>MPF-13052-20210823-12_32_02</t>
  </si>
  <si>
    <t>DARK-13053-20210823-12_32_10</t>
  </si>
  <si>
    <t>12:26:17</t>
  </si>
  <si>
    <t>20210823 12:38:44</t>
  </si>
  <si>
    <t>12:38:44</t>
  </si>
  <si>
    <t>MPF-13054-20210823-12_38_21</t>
  </si>
  <si>
    <t>DARK-13055-20210823-12_38_29</t>
  </si>
  <si>
    <t>12:34:26</t>
  </si>
  <si>
    <t>20210823 12:45:07</t>
  </si>
  <si>
    <t>12:45:07</t>
  </si>
  <si>
    <t>MPF-13056-20210823-12_44_44</t>
  </si>
  <si>
    <t>DARK-13057-20210823-12_44_52</t>
  </si>
  <si>
    <t>12:40:28</t>
  </si>
  <si>
    <t>20210823 13:05:08</t>
  </si>
  <si>
    <t>13:05:08</t>
  </si>
  <si>
    <t>MPF-13058-20210823-13_04_45</t>
  </si>
  <si>
    <t>DARK-13059-20210823-13_04_53</t>
  </si>
  <si>
    <t>12:46:32</t>
  </si>
  <si>
    <t>20210823 13:14:48</t>
  </si>
  <si>
    <t>13:14:48</t>
  </si>
  <si>
    <t>MPF-13060-20210823-13_14_25</t>
  </si>
  <si>
    <t>DARK-13061-20210823-13_14_33</t>
  </si>
  <si>
    <t>13:06:44</t>
  </si>
  <si>
    <t>20210823 13:44:12</t>
  </si>
  <si>
    <t>13:44:12</t>
  </si>
  <si>
    <t>tobacco</t>
  </si>
  <si>
    <t>2</t>
  </si>
  <si>
    <t>MPF-13062-20210823-13_43_49</t>
  </si>
  <si>
    <t>DARK-13063-20210823-13_43_57</t>
  </si>
  <si>
    <t>13:25:21</t>
  </si>
  <si>
    <t>20210823 13:52:35</t>
  </si>
  <si>
    <t>13:52:35</t>
  </si>
  <si>
    <t>MPF-13064-20210823-13_52_13</t>
  </si>
  <si>
    <t>DARK-13065-20210823-13_52_20</t>
  </si>
  <si>
    <t>13:45:40</t>
  </si>
  <si>
    <t>20210823 13:57:45</t>
  </si>
  <si>
    <t>13:57:45</t>
  </si>
  <si>
    <t>MPF-13066-20210823-13_57_22</t>
  </si>
  <si>
    <t>DARK-13067-20210823-13_57_30</t>
  </si>
  <si>
    <t>13:54:10</t>
  </si>
  <si>
    <t>20210823 14:04:33</t>
  </si>
  <si>
    <t>14:04:33</t>
  </si>
  <si>
    <t>MPF-13068-20210823-14_04_10</t>
  </si>
  <si>
    <t>DARK-13069-20210823-14_04_18</t>
  </si>
  <si>
    <t>13:58:57</t>
  </si>
  <si>
    <t>20210823 14:09:48</t>
  </si>
  <si>
    <t>14:09:48</t>
  </si>
  <si>
    <t>MPF-13070-20210823-14_09_25</t>
  </si>
  <si>
    <t>DARK-13071-20210823-14_09_33</t>
  </si>
  <si>
    <t>14:06:04</t>
  </si>
  <si>
    <t>20210823 14:16:42</t>
  </si>
  <si>
    <t>14:16:42</t>
  </si>
  <si>
    <t>MPF-13072-20210823-14_16_20</t>
  </si>
  <si>
    <t>DARK-13073-20210823-14_16_28</t>
  </si>
  <si>
    <t>14:11:05</t>
  </si>
  <si>
    <t>20210823 14:27:38</t>
  </si>
  <si>
    <t>14:27:38</t>
  </si>
  <si>
    <t>MPF-13074-20210823-14_27_15</t>
  </si>
  <si>
    <t>DARK-13075-20210823-14_27_23</t>
  </si>
  <si>
    <t>14:17:44</t>
  </si>
  <si>
    <t>1a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</si>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</sst>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44"/>
  <sheetViews>
    <sheetView tabSelected="1" topLeftCell="BU5" workbookViewId="0">
      <selection activeCell="CA17" sqref="CA17:CA44"/>
    </sheetView>
  </sheetViews>
  <sheetFormatPr defaultRowHeight="14.4" x14ac:dyDescent="0.3"/>
  <sheetData>
    <row r="2" spans="1:240" x14ac:dyDescent="0.3">
      <c r="A2" t="s">
        <v>25</v>
      </c>
      <c r="B2" t="s">
        <v>26</v>
      </c>
      <c r="C2" t="s">
        <v>28</v>
      </c>
    </row>
    <row r="3" spans="1:240" x14ac:dyDescent="0.3">
      <c r="B3" t="s">
        <v>27</v>
      </c>
      <c r="C3">
        <v>21</v>
      </c>
    </row>
    <row r="4" spans="1:240" x14ac:dyDescent="0.3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240" x14ac:dyDescent="0.3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40" x14ac:dyDescent="0.3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240" x14ac:dyDescent="0.3">
      <c r="B7">
        <v>0</v>
      </c>
      <c r="C7">
        <v>1</v>
      </c>
      <c r="D7">
        <v>0</v>
      </c>
      <c r="E7">
        <v>0</v>
      </c>
    </row>
    <row r="8" spans="1:240" x14ac:dyDescent="0.3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240" x14ac:dyDescent="0.3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40" x14ac:dyDescent="0.3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240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40" x14ac:dyDescent="0.3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240" x14ac:dyDescent="0.3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240" x14ac:dyDescent="0.3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82</v>
      </c>
      <c r="J14" t="s">
        <v>83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84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  <c r="FS14" t="s">
        <v>96</v>
      </c>
      <c r="FT14" t="s">
        <v>96</v>
      </c>
      <c r="FU14" t="s">
        <v>96</v>
      </c>
      <c r="FV14" t="s">
        <v>96</v>
      </c>
      <c r="FW14" t="s">
        <v>96</v>
      </c>
      <c r="FX14" t="s">
        <v>96</v>
      </c>
      <c r="FY14" t="s">
        <v>96</v>
      </c>
      <c r="FZ14" t="s">
        <v>96</v>
      </c>
      <c r="GA14" t="s">
        <v>96</v>
      </c>
      <c r="GB14" t="s">
        <v>96</v>
      </c>
      <c r="GC14" t="s">
        <v>96</v>
      </c>
      <c r="GD14" t="s">
        <v>96</v>
      </c>
      <c r="GE14" t="s">
        <v>96</v>
      </c>
      <c r="GF14" t="s">
        <v>97</v>
      </c>
      <c r="GG14" t="s">
        <v>97</v>
      </c>
      <c r="GH14" t="s">
        <v>97</v>
      </c>
      <c r="GI14" t="s">
        <v>97</v>
      </c>
      <c r="GJ14" t="s">
        <v>97</v>
      </c>
      <c r="GK14" t="s">
        <v>97</v>
      </c>
      <c r="GL14" t="s">
        <v>97</v>
      </c>
      <c r="GM14" t="s">
        <v>97</v>
      </c>
      <c r="GN14" t="s">
        <v>97</v>
      </c>
      <c r="GO14" t="s">
        <v>97</v>
      </c>
      <c r="GP14" t="s">
        <v>97</v>
      </c>
      <c r="GQ14" t="s">
        <v>97</v>
      </c>
      <c r="GR14" t="s">
        <v>97</v>
      </c>
      <c r="GS14" t="s">
        <v>97</v>
      </c>
      <c r="GT14" t="s">
        <v>97</v>
      </c>
      <c r="GU14" t="s">
        <v>97</v>
      </c>
      <c r="GV14" t="s">
        <v>97</v>
      </c>
      <c r="GW14" t="s">
        <v>97</v>
      </c>
      <c r="GX14" t="s">
        <v>97</v>
      </c>
      <c r="GY14" t="s">
        <v>98</v>
      </c>
      <c r="GZ14" t="s">
        <v>98</v>
      </c>
      <c r="HA14" t="s">
        <v>98</v>
      </c>
      <c r="HB14" t="s">
        <v>98</v>
      </c>
      <c r="HC14" t="s">
        <v>98</v>
      </c>
      <c r="HD14" t="s">
        <v>98</v>
      </c>
      <c r="HE14" t="s">
        <v>98</v>
      </c>
      <c r="HF14" t="s">
        <v>98</v>
      </c>
      <c r="HG14" t="s">
        <v>98</v>
      </c>
      <c r="HH14" t="s">
        <v>98</v>
      </c>
      <c r="HI14" t="s">
        <v>98</v>
      </c>
      <c r="HJ14" t="s">
        <v>98</v>
      </c>
      <c r="HK14" t="s">
        <v>98</v>
      </c>
      <c r="HL14" t="s">
        <v>98</v>
      </c>
      <c r="HM14" t="s">
        <v>98</v>
      </c>
      <c r="HN14" t="s">
        <v>98</v>
      </c>
      <c r="HO14" t="s">
        <v>98</v>
      </c>
      <c r="HP14" t="s">
        <v>98</v>
      </c>
      <c r="HQ14" t="s">
        <v>99</v>
      </c>
      <c r="HR14" t="s">
        <v>99</v>
      </c>
      <c r="HS14" t="s">
        <v>99</v>
      </c>
      <c r="HT14" t="s">
        <v>99</v>
      </c>
      <c r="HU14" t="s">
        <v>99</v>
      </c>
      <c r="HV14" t="s">
        <v>99</v>
      </c>
      <c r="HW14" t="s">
        <v>99</v>
      </c>
      <c r="HX14" t="s">
        <v>99</v>
      </c>
      <c r="HY14" t="s">
        <v>99</v>
      </c>
      <c r="HZ14" t="s">
        <v>99</v>
      </c>
      <c r="IA14" t="s">
        <v>99</v>
      </c>
      <c r="IB14" t="s">
        <v>99</v>
      </c>
      <c r="IC14" t="s">
        <v>99</v>
      </c>
      <c r="ID14" t="s">
        <v>99</v>
      </c>
      <c r="IE14" t="s">
        <v>99</v>
      </c>
      <c r="IF14" t="s">
        <v>99</v>
      </c>
    </row>
    <row r="15" spans="1:240" x14ac:dyDescent="0.3">
      <c r="A15" t="s">
        <v>100</v>
      </c>
      <c r="B15" t="s">
        <v>101</v>
      </c>
      <c r="C15" t="s">
        <v>102</v>
      </c>
      <c r="D15" t="s">
        <v>103</v>
      </c>
      <c r="E15" t="s">
        <v>104</v>
      </c>
      <c r="F15" t="s">
        <v>105</v>
      </c>
      <c r="G15" t="s">
        <v>106</v>
      </c>
      <c r="H15" t="s">
        <v>107</v>
      </c>
      <c r="I15" t="s">
        <v>108</v>
      </c>
      <c r="J15" t="s">
        <v>109</v>
      </c>
      <c r="K15" t="s">
        <v>110</v>
      </c>
      <c r="L15" t="s">
        <v>111</v>
      </c>
      <c r="M15" t="s">
        <v>112</v>
      </c>
      <c r="N15" t="s">
        <v>113</v>
      </c>
      <c r="O15" t="s">
        <v>114</v>
      </c>
      <c r="P15" t="s">
        <v>115</v>
      </c>
      <c r="Q15" t="s">
        <v>116</v>
      </c>
      <c r="R15" t="s">
        <v>117</v>
      </c>
      <c r="S15" t="s">
        <v>118</v>
      </c>
      <c r="T15" t="s">
        <v>119</v>
      </c>
      <c r="U15" t="s">
        <v>120</v>
      </c>
      <c r="V15" t="s">
        <v>121</v>
      </c>
      <c r="W15" t="s">
        <v>122</v>
      </c>
      <c r="X15" t="s">
        <v>123</v>
      </c>
      <c r="Y15" t="s">
        <v>124</v>
      </c>
      <c r="Z15" t="s">
        <v>125</v>
      </c>
      <c r="AA15" t="s">
        <v>126</v>
      </c>
      <c r="AB15" t="s">
        <v>127</v>
      </c>
      <c r="AC15" t="s">
        <v>128</v>
      </c>
      <c r="AD15" t="s">
        <v>129</v>
      </c>
      <c r="AE15" t="s">
        <v>130</v>
      </c>
      <c r="AF15" t="s">
        <v>131</v>
      </c>
      <c r="AG15" t="s">
        <v>132</v>
      </c>
      <c r="AH15" t="s">
        <v>133</v>
      </c>
      <c r="AI15" t="s">
        <v>85</v>
      </c>
      <c r="AJ15" t="s">
        <v>134</v>
      </c>
      <c r="AK15" t="s">
        <v>135</v>
      </c>
      <c r="AL15" t="s">
        <v>136</v>
      </c>
      <c r="AM15" t="s">
        <v>137</v>
      </c>
      <c r="AN15" t="s">
        <v>138</v>
      </c>
      <c r="AO15" t="s">
        <v>139</v>
      </c>
      <c r="AP15" t="s">
        <v>140</v>
      </c>
      <c r="AQ15" t="s">
        <v>141</v>
      </c>
      <c r="AR15" t="s">
        <v>142</v>
      </c>
      <c r="AS15" t="s">
        <v>143</v>
      </c>
      <c r="AT15" t="s">
        <v>144</v>
      </c>
      <c r="AU15" t="s">
        <v>145</v>
      </c>
      <c r="AV15" t="s">
        <v>146</v>
      </c>
      <c r="AW15" t="s">
        <v>147</v>
      </c>
      <c r="AX15" t="s">
        <v>148</v>
      </c>
      <c r="AY15" t="s">
        <v>149</v>
      </c>
      <c r="AZ15" t="s">
        <v>150</v>
      </c>
      <c r="BA15" t="s">
        <v>151</v>
      </c>
      <c r="BB15" t="s">
        <v>152</v>
      </c>
      <c r="BC15" t="s">
        <v>153</v>
      </c>
      <c r="BD15" t="s">
        <v>154</v>
      </c>
      <c r="BE15" t="s">
        <v>155</v>
      </c>
      <c r="BF15" t="s">
        <v>156</v>
      </c>
      <c r="BG15" t="s">
        <v>157</v>
      </c>
      <c r="BH15" t="s">
        <v>158</v>
      </c>
      <c r="BI15" t="s">
        <v>159</v>
      </c>
      <c r="BJ15" t="s">
        <v>160</v>
      </c>
      <c r="BK15" t="s">
        <v>161</v>
      </c>
      <c r="BL15" t="s">
        <v>162</v>
      </c>
      <c r="BM15" t="s">
        <v>163</v>
      </c>
      <c r="BN15" t="s">
        <v>164</v>
      </c>
      <c r="BO15" t="s">
        <v>165</v>
      </c>
      <c r="BP15" t="s">
        <v>166</v>
      </c>
      <c r="BQ15" t="s">
        <v>167</v>
      </c>
      <c r="BR15" t="s">
        <v>168</v>
      </c>
      <c r="BS15" t="s">
        <v>169</v>
      </c>
      <c r="BT15" t="s">
        <v>170</v>
      </c>
      <c r="BU15" t="s">
        <v>171</v>
      </c>
      <c r="BV15" t="s">
        <v>172</v>
      </c>
      <c r="BW15" t="s">
        <v>173</v>
      </c>
      <c r="BX15" t="s">
        <v>110</v>
      </c>
      <c r="BY15" t="s">
        <v>174</v>
      </c>
      <c r="BZ15" t="s">
        <v>175</v>
      </c>
      <c r="CA15" t="s">
        <v>176</v>
      </c>
      <c r="CB15" t="s">
        <v>177</v>
      </c>
      <c r="CC15" t="s">
        <v>178</v>
      </c>
      <c r="CD15" t="s">
        <v>179</v>
      </c>
      <c r="CE15" t="s">
        <v>180</v>
      </c>
      <c r="CF15" t="s">
        <v>181</v>
      </c>
      <c r="CG15" t="s">
        <v>182</v>
      </c>
      <c r="CH15" t="s">
        <v>183</v>
      </c>
      <c r="CI15" t="s">
        <v>184</v>
      </c>
      <c r="CJ15" t="s">
        <v>185</v>
      </c>
      <c r="CK15" t="s">
        <v>186</v>
      </c>
      <c r="CL15" t="s">
        <v>187</v>
      </c>
      <c r="CM15" t="s">
        <v>188</v>
      </c>
      <c r="CN15" t="s">
        <v>189</v>
      </c>
      <c r="CO15" t="s">
        <v>190</v>
      </c>
      <c r="CP15" t="s">
        <v>191</v>
      </c>
      <c r="CQ15" t="s">
        <v>192</v>
      </c>
      <c r="CR15" t="s">
        <v>193</v>
      </c>
      <c r="CS15" t="s">
        <v>194</v>
      </c>
      <c r="CT15" t="s">
        <v>195</v>
      </c>
      <c r="CU15" t="s">
        <v>196</v>
      </c>
      <c r="CV15" t="s">
        <v>197</v>
      </c>
      <c r="CW15" t="s">
        <v>198</v>
      </c>
      <c r="CX15" t="s">
        <v>199</v>
      </c>
      <c r="CY15" t="s">
        <v>200</v>
      </c>
      <c r="CZ15" t="s">
        <v>201</v>
      </c>
      <c r="DA15" t="s">
        <v>202</v>
      </c>
      <c r="DB15" t="s">
        <v>203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101</v>
      </c>
      <c r="DX15" t="s">
        <v>104</v>
      </c>
      <c r="DY15" t="s">
        <v>224</v>
      </c>
      <c r="DZ15" t="s">
        <v>225</v>
      </c>
      <c r="EA15" t="s">
        <v>226</v>
      </c>
      <c r="EB15" t="s">
        <v>227</v>
      </c>
      <c r="EC15" t="s">
        <v>228</v>
      </c>
      <c r="ED15" t="s">
        <v>229</v>
      </c>
      <c r="EE15" t="s">
        <v>230</v>
      </c>
      <c r="EF15" t="s">
        <v>231</v>
      </c>
      <c r="EG15" t="s">
        <v>232</v>
      </c>
      <c r="EH15" t="s">
        <v>233</v>
      </c>
      <c r="EI15" t="s">
        <v>234</v>
      </c>
      <c r="EJ15" t="s">
        <v>235</v>
      </c>
      <c r="EK15" t="s">
        <v>236</v>
      </c>
      <c r="EL15" t="s">
        <v>237</v>
      </c>
      <c r="EM15" t="s">
        <v>238</v>
      </c>
      <c r="EN15" t="s">
        <v>239</v>
      </c>
      <c r="EO15" t="s">
        <v>240</v>
      </c>
      <c r="EP15" t="s">
        <v>241</v>
      </c>
      <c r="EQ15" t="s">
        <v>242</v>
      </c>
      <c r="ER15" t="s">
        <v>243</v>
      </c>
      <c r="ES15" t="s">
        <v>244</v>
      </c>
      <c r="ET15" t="s">
        <v>245</v>
      </c>
      <c r="EU15" t="s">
        <v>246</v>
      </c>
      <c r="EV15" t="s">
        <v>247</v>
      </c>
      <c r="EW15" t="s">
        <v>248</v>
      </c>
      <c r="EX15" t="s">
        <v>249</v>
      </c>
      <c r="EY15" t="s">
        <v>250</v>
      </c>
      <c r="EZ15" t="s">
        <v>251</v>
      </c>
      <c r="FA15" t="s">
        <v>252</v>
      </c>
      <c r="FB15" t="s">
        <v>253</v>
      </c>
      <c r="FC15" t="s">
        <v>254</v>
      </c>
      <c r="FD15" t="s">
        <v>255</v>
      </c>
      <c r="FE15" t="s">
        <v>256</v>
      </c>
      <c r="FF15" t="s">
        <v>257</v>
      </c>
      <c r="FG15" t="s">
        <v>258</v>
      </c>
      <c r="FH15" t="s">
        <v>259</v>
      </c>
      <c r="FI15" t="s">
        <v>260</v>
      </c>
      <c r="FJ15" t="s">
        <v>261</v>
      </c>
      <c r="FK15" t="s">
        <v>262</v>
      </c>
      <c r="FL15" t="s">
        <v>263</v>
      </c>
      <c r="FM15" t="s">
        <v>264</v>
      </c>
      <c r="FN15" t="s">
        <v>265</v>
      </c>
      <c r="FO15" t="s">
        <v>266</v>
      </c>
      <c r="FP15" t="s">
        <v>267</v>
      </c>
      <c r="FQ15" t="s">
        <v>268</v>
      </c>
      <c r="FR15" t="s">
        <v>269</v>
      </c>
      <c r="FS15" t="s">
        <v>270</v>
      </c>
      <c r="FT15" t="s">
        <v>271</v>
      </c>
      <c r="FU15" t="s">
        <v>272</v>
      </c>
      <c r="FV15" t="s">
        <v>273</v>
      </c>
      <c r="FW15" t="s">
        <v>274</v>
      </c>
      <c r="FX15" t="s">
        <v>275</v>
      </c>
      <c r="FY15" t="s">
        <v>276</v>
      </c>
      <c r="FZ15" t="s">
        <v>277</v>
      </c>
      <c r="GA15" t="s">
        <v>278</v>
      </c>
      <c r="GB15" t="s">
        <v>279</v>
      </c>
      <c r="GC15" t="s">
        <v>280</v>
      </c>
      <c r="GD15" t="s">
        <v>281</v>
      </c>
      <c r="GE15" t="s">
        <v>282</v>
      </c>
      <c r="GF15" t="s">
        <v>283</v>
      </c>
      <c r="GG15" t="s">
        <v>284</v>
      </c>
      <c r="GH15" t="s">
        <v>285</v>
      </c>
      <c r="GI15" t="s">
        <v>286</v>
      </c>
      <c r="GJ15" t="s">
        <v>287</v>
      </c>
      <c r="GK15" t="s">
        <v>288</v>
      </c>
      <c r="GL15" t="s">
        <v>289</v>
      </c>
      <c r="GM15" t="s">
        <v>290</v>
      </c>
      <c r="GN15" t="s">
        <v>291</v>
      </c>
      <c r="GO15" t="s">
        <v>292</v>
      </c>
      <c r="GP15" t="s">
        <v>293</v>
      </c>
      <c r="GQ15" t="s">
        <v>294</v>
      </c>
      <c r="GR15" t="s">
        <v>295</v>
      </c>
      <c r="GS15" t="s">
        <v>296</v>
      </c>
      <c r="GT15" t="s">
        <v>297</v>
      </c>
      <c r="GU15" t="s">
        <v>298</v>
      </c>
      <c r="GV15" t="s">
        <v>299</v>
      </c>
      <c r="GW15" t="s">
        <v>300</v>
      </c>
      <c r="GX15" t="s">
        <v>301</v>
      </c>
      <c r="GY15" t="s">
        <v>302</v>
      </c>
      <c r="GZ15" t="s">
        <v>303</v>
      </c>
      <c r="HA15" t="s">
        <v>304</v>
      </c>
      <c r="HB15" t="s">
        <v>305</v>
      </c>
      <c r="HC15" t="s">
        <v>306</v>
      </c>
      <c r="HD15" t="s">
        <v>307</v>
      </c>
      <c r="HE15" t="s">
        <v>308</v>
      </c>
      <c r="HF15" t="s">
        <v>309</v>
      </c>
      <c r="HG15" t="s">
        <v>310</v>
      </c>
      <c r="HH15" t="s">
        <v>311</v>
      </c>
      <c r="HI15" t="s">
        <v>312</v>
      </c>
      <c r="HJ15" t="s">
        <v>313</v>
      </c>
      <c r="HK15" t="s">
        <v>314</v>
      </c>
      <c r="HL15" t="s">
        <v>315</v>
      </c>
      <c r="HM15" t="s">
        <v>316</v>
      </c>
      <c r="HN15" t="s">
        <v>317</v>
      </c>
      <c r="HO15" t="s">
        <v>318</v>
      </c>
      <c r="HP15" t="s">
        <v>319</v>
      </c>
      <c r="HQ15" t="s">
        <v>320</v>
      </c>
      <c r="HR15" t="s">
        <v>321</v>
      </c>
      <c r="HS15" t="s">
        <v>322</v>
      </c>
      <c r="HT15" t="s">
        <v>323</v>
      </c>
      <c r="HU15" t="s">
        <v>324</v>
      </c>
      <c r="HV15" t="s">
        <v>325</v>
      </c>
      <c r="HW15" t="s">
        <v>326</v>
      </c>
      <c r="HX15" t="s">
        <v>327</v>
      </c>
      <c r="HY15" t="s">
        <v>328</v>
      </c>
      <c r="HZ15" t="s">
        <v>329</v>
      </c>
      <c r="IA15" t="s">
        <v>330</v>
      </c>
      <c r="IB15" t="s">
        <v>331</v>
      </c>
      <c r="IC15" t="s">
        <v>332</v>
      </c>
      <c r="ID15" t="s">
        <v>333</v>
      </c>
      <c r="IE15" t="s">
        <v>334</v>
      </c>
      <c r="IF15" t="s">
        <v>335</v>
      </c>
    </row>
    <row r="16" spans="1:240" x14ac:dyDescent="0.3">
      <c r="B16" t="s">
        <v>336</v>
      </c>
      <c r="C16" t="s">
        <v>336</v>
      </c>
      <c r="F16" t="s">
        <v>336</v>
      </c>
      <c r="K16" t="s">
        <v>336</v>
      </c>
      <c r="L16" t="s">
        <v>337</v>
      </c>
      <c r="M16" t="s">
        <v>338</v>
      </c>
      <c r="N16" t="s">
        <v>339</v>
      </c>
      <c r="O16" t="s">
        <v>340</v>
      </c>
      <c r="P16" t="s">
        <v>340</v>
      </c>
      <c r="Q16" t="s">
        <v>181</v>
      </c>
      <c r="R16" t="s">
        <v>181</v>
      </c>
      <c r="S16" t="s">
        <v>337</v>
      </c>
      <c r="T16" t="s">
        <v>337</v>
      </c>
      <c r="U16" t="s">
        <v>337</v>
      </c>
      <c r="V16" t="s">
        <v>337</v>
      </c>
      <c r="W16" t="s">
        <v>341</v>
      </c>
      <c r="X16" t="s">
        <v>342</v>
      </c>
      <c r="Y16" t="s">
        <v>342</v>
      </c>
      <c r="Z16" t="s">
        <v>343</v>
      </c>
      <c r="AA16" t="s">
        <v>344</v>
      </c>
      <c r="AB16" t="s">
        <v>343</v>
      </c>
      <c r="AC16" t="s">
        <v>343</v>
      </c>
      <c r="AD16" t="s">
        <v>343</v>
      </c>
      <c r="AE16" t="s">
        <v>341</v>
      </c>
      <c r="AF16" t="s">
        <v>341</v>
      </c>
      <c r="AG16" t="s">
        <v>341</v>
      </c>
      <c r="AH16" t="s">
        <v>341</v>
      </c>
      <c r="AI16" t="s">
        <v>345</v>
      </c>
      <c r="AJ16" t="s">
        <v>344</v>
      </c>
      <c r="AL16" t="s">
        <v>344</v>
      </c>
      <c r="AM16" t="s">
        <v>345</v>
      </c>
      <c r="AS16" t="s">
        <v>339</v>
      </c>
      <c r="AZ16" t="s">
        <v>339</v>
      </c>
      <c r="BA16" t="s">
        <v>339</v>
      </c>
      <c r="BB16" t="s">
        <v>339</v>
      </c>
      <c r="BC16" t="s">
        <v>346</v>
      </c>
      <c r="BP16" t="s">
        <v>339</v>
      </c>
      <c r="BQ16" t="s">
        <v>339</v>
      </c>
      <c r="BS16" t="s">
        <v>347</v>
      </c>
      <c r="BT16" t="s">
        <v>348</v>
      </c>
      <c r="BW16" t="s">
        <v>337</v>
      </c>
      <c r="BX16" t="s">
        <v>336</v>
      </c>
      <c r="BY16" t="s">
        <v>340</v>
      </c>
      <c r="BZ16" t="s">
        <v>340</v>
      </c>
      <c r="CA16" t="s">
        <v>349</v>
      </c>
      <c r="CB16" t="s">
        <v>349</v>
      </c>
      <c r="CC16" t="s">
        <v>340</v>
      </c>
      <c r="CD16" t="s">
        <v>349</v>
      </c>
      <c r="CE16" t="s">
        <v>345</v>
      </c>
      <c r="CF16" t="s">
        <v>343</v>
      </c>
      <c r="CG16" t="s">
        <v>343</v>
      </c>
      <c r="CH16" t="s">
        <v>342</v>
      </c>
      <c r="CI16" t="s">
        <v>342</v>
      </c>
      <c r="CJ16" t="s">
        <v>342</v>
      </c>
      <c r="CK16" t="s">
        <v>342</v>
      </c>
      <c r="CL16" t="s">
        <v>342</v>
      </c>
      <c r="CM16" t="s">
        <v>350</v>
      </c>
      <c r="CN16" t="s">
        <v>339</v>
      </c>
      <c r="CO16" t="s">
        <v>339</v>
      </c>
      <c r="CP16" t="s">
        <v>340</v>
      </c>
      <c r="CQ16" t="s">
        <v>340</v>
      </c>
      <c r="CR16" t="s">
        <v>340</v>
      </c>
      <c r="CS16" t="s">
        <v>349</v>
      </c>
      <c r="CT16" t="s">
        <v>340</v>
      </c>
      <c r="CU16" t="s">
        <v>349</v>
      </c>
      <c r="CV16" t="s">
        <v>343</v>
      </c>
      <c r="CW16" t="s">
        <v>343</v>
      </c>
      <c r="CX16" t="s">
        <v>342</v>
      </c>
      <c r="CY16" t="s">
        <v>342</v>
      </c>
      <c r="CZ16" t="s">
        <v>339</v>
      </c>
      <c r="DE16" t="s">
        <v>339</v>
      </c>
      <c r="DH16" t="s">
        <v>342</v>
      </c>
      <c r="DI16" t="s">
        <v>342</v>
      </c>
      <c r="DJ16" t="s">
        <v>342</v>
      </c>
      <c r="DK16" t="s">
        <v>342</v>
      </c>
      <c r="DL16" t="s">
        <v>342</v>
      </c>
      <c r="DM16" t="s">
        <v>339</v>
      </c>
      <c r="DN16" t="s">
        <v>339</v>
      </c>
      <c r="DO16" t="s">
        <v>339</v>
      </c>
      <c r="DP16" t="s">
        <v>336</v>
      </c>
      <c r="DS16" t="s">
        <v>351</v>
      </c>
      <c r="DT16" t="s">
        <v>351</v>
      </c>
      <c r="DV16" t="s">
        <v>336</v>
      </c>
      <c r="DW16" t="s">
        <v>352</v>
      </c>
      <c r="DY16" t="s">
        <v>336</v>
      </c>
      <c r="DZ16" t="s">
        <v>336</v>
      </c>
      <c r="EB16" t="s">
        <v>353</v>
      </c>
      <c r="EC16" t="s">
        <v>354</v>
      </c>
      <c r="ED16" t="s">
        <v>353</v>
      </c>
      <c r="EE16" t="s">
        <v>354</v>
      </c>
      <c r="EF16" t="s">
        <v>353</v>
      </c>
      <c r="EG16" t="s">
        <v>354</v>
      </c>
      <c r="EH16" t="s">
        <v>344</v>
      </c>
      <c r="EI16" t="s">
        <v>344</v>
      </c>
      <c r="EJ16" t="s">
        <v>339</v>
      </c>
      <c r="EK16" t="s">
        <v>355</v>
      </c>
      <c r="EL16" t="s">
        <v>339</v>
      </c>
      <c r="EN16" t="s">
        <v>337</v>
      </c>
      <c r="EO16" t="s">
        <v>356</v>
      </c>
      <c r="EP16" t="s">
        <v>337</v>
      </c>
      <c r="EU16" t="s">
        <v>357</v>
      </c>
      <c r="EV16" t="s">
        <v>357</v>
      </c>
      <c r="FI16" t="s">
        <v>357</v>
      </c>
      <c r="FJ16" t="s">
        <v>357</v>
      </c>
      <c r="FK16" t="s">
        <v>358</v>
      </c>
      <c r="FL16" t="s">
        <v>358</v>
      </c>
      <c r="FM16" t="s">
        <v>342</v>
      </c>
      <c r="FN16" t="s">
        <v>342</v>
      </c>
      <c r="FO16" t="s">
        <v>344</v>
      </c>
      <c r="FP16" t="s">
        <v>342</v>
      </c>
      <c r="FQ16" t="s">
        <v>349</v>
      </c>
      <c r="FR16" t="s">
        <v>344</v>
      </c>
      <c r="FS16" t="s">
        <v>344</v>
      </c>
      <c r="FU16" t="s">
        <v>357</v>
      </c>
      <c r="FV16" t="s">
        <v>357</v>
      </c>
      <c r="FW16" t="s">
        <v>357</v>
      </c>
      <c r="FX16" t="s">
        <v>357</v>
      </c>
      <c r="FY16" t="s">
        <v>357</v>
      </c>
      <c r="FZ16" t="s">
        <v>357</v>
      </c>
      <c r="GA16" t="s">
        <v>357</v>
      </c>
      <c r="GB16" t="s">
        <v>359</v>
      </c>
      <c r="GC16" t="s">
        <v>359</v>
      </c>
      <c r="GD16" t="s">
        <v>359</v>
      </c>
      <c r="GE16" t="s">
        <v>360</v>
      </c>
      <c r="GF16" t="s">
        <v>357</v>
      </c>
      <c r="GG16" t="s">
        <v>357</v>
      </c>
      <c r="GH16" t="s">
        <v>357</v>
      </c>
      <c r="GI16" t="s">
        <v>357</v>
      </c>
      <c r="GJ16" t="s">
        <v>357</v>
      </c>
      <c r="GK16" t="s">
        <v>357</v>
      </c>
      <c r="GL16" t="s">
        <v>357</v>
      </c>
      <c r="GM16" t="s">
        <v>357</v>
      </c>
      <c r="GN16" t="s">
        <v>357</v>
      </c>
      <c r="GO16" t="s">
        <v>357</v>
      </c>
      <c r="GP16" t="s">
        <v>357</v>
      </c>
      <c r="GQ16" t="s">
        <v>357</v>
      </c>
      <c r="GX16" t="s">
        <v>357</v>
      </c>
      <c r="GY16" t="s">
        <v>344</v>
      </c>
      <c r="GZ16" t="s">
        <v>344</v>
      </c>
      <c r="HA16" t="s">
        <v>353</v>
      </c>
      <c r="HB16" t="s">
        <v>354</v>
      </c>
      <c r="HC16" t="s">
        <v>354</v>
      </c>
      <c r="HG16" t="s">
        <v>354</v>
      </c>
      <c r="HK16" t="s">
        <v>340</v>
      </c>
      <c r="HL16" t="s">
        <v>340</v>
      </c>
      <c r="HM16" t="s">
        <v>349</v>
      </c>
      <c r="HN16" t="s">
        <v>349</v>
      </c>
      <c r="HO16" t="s">
        <v>361</v>
      </c>
      <c r="HP16" t="s">
        <v>361</v>
      </c>
      <c r="HR16" t="s">
        <v>345</v>
      </c>
      <c r="HS16" t="s">
        <v>345</v>
      </c>
      <c r="HT16" t="s">
        <v>342</v>
      </c>
      <c r="HU16" t="s">
        <v>342</v>
      </c>
      <c r="HV16" t="s">
        <v>342</v>
      </c>
      <c r="HW16" t="s">
        <v>342</v>
      </c>
      <c r="HX16" t="s">
        <v>342</v>
      </c>
      <c r="HY16" t="s">
        <v>344</v>
      </c>
      <c r="HZ16" t="s">
        <v>344</v>
      </c>
      <c r="IA16" t="s">
        <v>344</v>
      </c>
      <c r="IB16" t="s">
        <v>342</v>
      </c>
      <c r="IC16" t="s">
        <v>340</v>
      </c>
      <c r="ID16" t="s">
        <v>349</v>
      </c>
      <c r="IE16" t="s">
        <v>344</v>
      </c>
      <c r="IF16" t="s">
        <v>344</v>
      </c>
    </row>
    <row r="17" spans="1:240" x14ac:dyDescent="0.3">
      <c r="A17">
        <v>1</v>
      </c>
      <c r="B17">
        <v>1629729048.0999999</v>
      </c>
      <c r="C17">
        <v>0</v>
      </c>
      <c r="D17" t="s">
        <v>362</v>
      </c>
      <c r="E17" t="s">
        <v>363</v>
      </c>
      <c r="F17">
        <v>0</v>
      </c>
      <c r="G17" t="s">
        <v>364</v>
      </c>
      <c r="H17" t="s">
        <v>514</v>
      </c>
      <c r="I17" t="s">
        <v>365</v>
      </c>
      <c r="J17">
        <f t="shared" ref="J17:J44" si="0">N17 * AA17 /  BY17</f>
        <v>8.3399067659873065</v>
      </c>
      <c r="K17">
        <v>1629729048.0999999</v>
      </c>
      <c r="L17">
        <f t="shared" ref="L17:L44" si="1">(M17)/1000</f>
        <v>5.5571256877641247E-3</v>
      </c>
      <c r="M17">
        <f t="shared" ref="M17:M44" si="2">1000*CE17*AK17*(CA17-CB17)/(100*BT17*(1000-AK17*CA17))</f>
        <v>5.5571256877641249</v>
      </c>
      <c r="N17">
        <f t="shared" ref="N17:N44" si="3">CE17*AK17*(BZ17-BY17*(1000-AK17*CB17)/(1000-AK17*CA17))/(100*BT17)</f>
        <v>48.916156033619536</v>
      </c>
      <c r="O17">
        <f t="shared" ref="O17:O44" si="4">BY17 - IF(AK17&gt;1, N17*BT17*100/(AM17*CM17), 0)</f>
        <v>415.05399999999997</v>
      </c>
      <c r="P17">
        <f t="shared" ref="P17:P44" si="5">((V17-L17/2)*O17-N17)/(V17+L17/2)</f>
        <v>206.99947517013032</v>
      </c>
      <c r="Q17">
        <f t="shared" ref="Q17:Q44" si="6">P17*(CF17+CG17)/1000</f>
        <v>20.54490753900394</v>
      </c>
      <c r="R17">
        <f t="shared" ref="R17:R44" si="7">(BY17 - IF(AK17&gt;1, N17*BT17*100/(AM17*CM17), 0))*(CF17+CG17)/1000</f>
        <v>41.194529825185796</v>
      </c>
      <c r="S17">
        <f t="shared" ref="S17:S44" si="8">2/((1/U17-1/T17)+SIGN(U17)*SQRT((1/U17-1/T17)*(1/U17-1/T17) + 4*BU17/((BU17+1)*(BU17+1))*(2*1/U17*1/T17-1/T17*1/T17)))</f>
        <v>0.41573663881322837</v>
      </c>
      <c r="T17">
        <f t="shared" ref="T17:T44" si="9">IF(LEFT(BV17,1)&lt;&gt;"0",IF(LEFT(BV17,1)="1",3,BW17),$D$5+$E$5*(CM17*CF17/($K$5*1000))+$F$5*(CM17*CF17/($K$5*1000))*MAX(MIN(BT17,$J$5),$I$5)*MAX(MIN(BT17,$J$5),$I$5)+$G$5*MAX(MIN(BT17,$J$5),$I$5)*(CM17*CF17/($K$5*1000))+$H$5*(CM17*CF17/($K$5*1000))*(CM17*CF17/($K$5*1000)))</f>
        <v>2.9174474800719707</v>
      </c>
      <c r="U17">
        <f t="shared" ref="U17:U44" si="10">L17*(1000-(1000*0.61365*EXP(17.502*Y17/(240.97+Y17))/(CF17+CG17)+CA17)/2)/(1000*0.61365*EXP(17.502*Y17/(240.97+Y17))/(CF17+CG17)-CA17)</f>
        <v>0.385406956919223</v>
      </c>
      <c r="V17">
        <f t="shared" ref="V17:V44" si="11">1/((BU17+1)/(S17/1.6)+1/(T17/1.37)) + BU17/((BU17+1)/(S17/1.6) + BU17/(T17/1.37))</f>
        <v>0.24341970331117796</v>
      </c>
      <c r="W17">
        <f t="shared" ref="W17:W44" si="12">(BP17*BS17)</f>
        <v>321.51383986145896</v>
      </c>
      <c r="X17">
        <f t="shared" ref="X17:X44" si="13">(CH17+(W17+2*0.95*0.0000000567*(((CH17+$B$7)+273)^4-(CH17+273)^4)-44100*L17)/(1.84*29.3*T17+8*0.95*0.0000000567*(CH17+273)^3))</f>
        <v>31.17177732899793</v>
      </c>
      <c r="Y17">
        <f t="shared" ref="Y17:Y44" si="14">($C$7*CI17+$D$7*CJ17+$E$7*X17)</f>
        <v>31.024799999999999</v>
      </c>
      <c r="Z17">
        <f t="shared" ref="Z17:Z44" si="15">0.61365*EXP(17.502*Y17/(240.97+Y17))</f>
        <v>4.5177614891417948</v>
      </c>
      <c r="AA17">
        <f t="shared" ref="AA17:AA44" si="16">(AB17/AC17*100)</f>
        <v>70.764179844201905</v>
      </c>
      <c r="AB17">
        <f t="shared" ref="AB17:AB44" si="17">CA17*(CF17+CG17)/1000</f>
        <v>3.1418976171950277</v>
      </c>
      <c r="AC17">
        <f t="shared" ref="AC17:AC44" si="18">0.61365*EXP(17.502*CH17/(240.97+CH17))</f>
        <v>4.4399548247607656</v>
      </c>
      <c r="AD17">
        <f t="shared" ref="AD17:AD44" si="19">(Z17-CA17*(CF17+CG17)/1000)</f>
        <v>1.3758638719467671</v>
      </c>
      <c r="AE17">
        <f t="shared" ref="AE17:AE44" si="20">(-L17*44100)</f>
        <v>-245.06924283039791</v>
      </c>
      <c r="AF17">
        <f t="shared" ref="AF17:AF44" si="21">2*29.3*T17*0.92*(CH17-Y17)</f>
        <v>-47.877684449292467</v>
      </c>
      <c r="AG17">
        <f t="shared" ref="AG17:AG44" si="22">2*0.95*0.0000000567*(((CH17+$B$7)+273)^4-(Y17+273)^4)</f>
        <v>-3.680578065334057</v>
      </c>
      <c r="AH17">
        <f t="shared" ref="AH17:AH44" si="23">W17+AG17+AE17+AF17</f>
        <v>24.886334516434552</v>
      </c>
      <c r="AI17">
        <v>0</v>
      </c>
      <c r="AJ17">
        <v>0</v>
      </c>
      <c r="AK17">
        <f t="shared" ref="AK17:AK44" si="24">IF(AI17*$H$13&gt;=AM17,1,(AM17/(AM17-AI17*$H$13)))</f>
        <v>1</v>
      </c>
      <c r="AL17">
        <f t="shared" ref="AL17:AL44" si="25">(AK17-1)*100</f>
        <v>0</v>
      </c>
      <c r="AM17">
        <f t="shared" ref="AM17:AM44" si="26">MAX(0,($B$13+$C$13*CM17)/(1+$D$13*CM17)*CF17/(CH17+273)*$E$13)</f>
        <v>51866.52612637874</v>
      </c>
      <c r="AN17" t="s">
        <v>366</v>
      </c>
      <c r="AO17">
        <v>10238.9</v>
      </c>
      <c r="AP17">
        <v>302.21199999999999</v>
      </c>
      <c r="AQ17">
        <v>4052.3</v>
      </c>
      <c r="AR17">
        <f t="shared" ref="AR17:AR44" si="27">1-AP17/AQ17</f>
        <v>0.92542210596451402</v>
      </c>
      <c r="AS17">
        <v>-0.32343011824092399</v>
      </c>
      <c r="AT17" t="s">
        <v>367</v>
      </c>
      <c r="AU17">
        <v>10175.200000000001</v>
      </c>
      <c r="AV17">
        <v>813.23936000000003</v>
      </c>
      <c r="AW17">
        <v>1311.01</v>
      </c>
      <c r="AX17">
        <f t="shared" ref="AX17:AX44" si="28">1-AV17/AW17</f>
        <v>0.37968485366244342</v>
      </c>
      <c r="AY17">
        <v>0.5</v>
      </c>
      <c r="AZ17">
        <f t="shared" ref="AZ17:AZ44" si="29">BQ17</f>
        <v>1681.2215999282171</v>
      </c>
      <c r="BA17">
        <f t="shared" ref="BA17:BA44" si="30">N17</f>
        <v>48.916156033619536</v>
      </c>
      <c r="BB17">
        <f t="shared" ref="BB17:BB44" si="31">AX17*AY17*AZ17</f>
        <v>319.16718857144207</v>
      </c>
      <c r="BC17">
        <f t="shared" ref="BC17:BC44" si="32">(BA17-AS17)/AZ17</f>
        <v>2.928798092646611E-2</v>
      </c>
      <c r="BD17">
        <f t="shared" ref="BD17:BD44" si="33">(AQ17-AW17)/AW17</f>
        <v>2.0909756599873379</v>
      </c>
      <c r="BE17">
        <f t="shared" ref="BE17:BE44" si="34">AP17/(AR17+AP17/AW17)</f>
        <v>261.4425085022753</v>
      </c>
      <c r="BF17" t="s">
        <v>368</v>
      </c>
      <c r="BG17">
        <v>577.48</v>
      </c>
      <c r="BH17">
        <f t="shared" ref="BH17:BH44" si="35">IF(BG17&lt;&gt;0, BG17, BE17)</f>
        <v>577.48</v>
      </c>
      <c r="BI17">
        <f t="shared" ref="BI17:BI44" si="36">1-BH17/AW17</f>
        <v>0.55951518295054958</v>
      </c>
      <c r="BJ17">
        <f t="shared" ref="BJ17:BJ44" si="37">(AW17-AV17)/(AW17-BH17)</f>
        <v>0.67859615830300057</v>
      </c>
      <c r="BK17">
        <f t="shared" ref="BK17:BK44" si="38">(AQ17-AW17)/(AQ17-BH17)</f>
        <v>0.78890129560667888</v>
      </c>
      <c r="BL17">
        <f t="shared" ref="BL17:BL44" si="39">(AW17-AV17)/(AW17-AP17)</f>
        <v>0.49342944771896846</v>
      </c>
      <c r="BM17">
        <f t="shared" ref="BM17:BM44" si="40">(AQ17-AW17)/(AQ17-AP17)</f>
        <v>0.73099351268556889</v>
      </c>
      <c r="BN17">
        <f t="shared" ref="BN17:BN44" si="41">(BJ17*BH17/AV17)</f>
        <v>0.48187007266448195</v>
      </c>
      <c r="BO17">
        <f t="shared" ref="BO17:BO44" si="42">(1-BN17)</f>
        <v>0.51812992733551799</v>
      </c>
      <c r="BP17">
        <f t="shared" ref="BP17:BP44" si="43">$B$11*CN17+$C$11*CO17+$F$11*CZ17*(1-DC17)</f>
        <v>2000.03</v>
      </c>
      <c r="BQ17">
        <f t="shared" ref="BQ17:BQ44" si="44">BP17*BR17</f>
        <v>1681.2215999282171</v>
      </c>
      <c r="BR17">
        <f t="shared" ref="BR17:BR44" si="45">($B$11*$D$9+$C$11*$D$9+$F$11*((DM17+DE17)/MAX(DM17+DE17+DN17, 0.1)*$I$9+DN17/MAX(DM17+DE17+DN17, 0.1)*$J$9))/($B$11+$C$11+$F$11)</f>
        <v>0.84059819099124367</v>
      </c>
      <c r="BS17">
        <f t="shared" ref="BS17:BS44" si="46">($B$11*$K$9+$C$11*$K$9+$F$11*((DM17+DE17)/MAX(DM17+DE17+DN17, 0.1)*$P$9+DN17/MAX(DM17+DE17+DN17, 0.1)*$Q$9))/($B$11+$C$11+$F$11)</f>
        <v>0.16075450861310028</v>
      </c>
      <c r="BT17">
        <v>6</v>
      </c>
      <c r="BU17">
        <v>0.5</v>
      </c>
      <c r="BV17" t="s">
        <v>369</v>
      </c>
      <c r="BW17">
        <v>2</v>
      </c>
      <c r="BX17">
        <v>1629729048.0999999</v>
      </c>
      <c r="BY17">
        <v>415.05399999999997</v>
      </c>
      <c r="BZ17">
        <v>476.51763104399402</v>
      </c>
      <c r="CA17">
        <v>31.656076162082599</v>
      </c>
      <c r="CB17">
        <v>25.199000000000002</v>
      </c>
      <c r="CC17">
        <v>423.077</v>
      </c>
      <c r="CD17">
        <v>31.320599999999999</v>
      </c>
      <c r="CE17">
        <v>500.029</v>
      </c>
      <c r="CF17">
        <v>99.1511</v>
      </c>
      <c r="CG17">
        <v>9.9912699999999993E-2</v>
      </c>
      <c r="CH17">
        <v>30.720400000000001</v>
      </c>
      <c r="CI17">
        <v>31.024799999999999</v>
      </c>
      <c r="CJ17">
        <v>999.9</v>
      </c>
      <c r="CK17">
        <v>0</v>
      </c>
      <c r="CL17">
        <v>0</v>
      </c>
      <c r="CM17">
        <v>10016.200000000001</v>
      </c>
      <c r="CN17">
        <v>0</v>
      </c>
      <c r="CO17">
        <v>1212.26</v>
      </c>
      <c r="CP17">
        <v>-41.0426</v>
      </c>
      <c r="CQ17">
        <v>428.46899999999999</v>
      </c>
      <c r="CR17">
        <v>467.887</v>
      </c>
      <c r="CS17">
        <v>6.1109900000000001</v>
      </c>
      <c r="CT17">
        <v>456.096</v>
      </c>
      <c r="CU17">
        <v>25.199000000000002</v>
      </c>
      <c r="CV17">
        <v>3.1044200000000002</v>
      </c>
      <c r="CW17">
        <v>2.49851</v>
      </c>
      <c r="CX17">
        <v>24.598800000000001</v>
      </c>
      <c r="CY17">
        <v>21.0168</v>
      </c>
      <c r="CZ17">
        <v>2000.03</v>
      </c>
      <c r="DA17">
        <v>0.98000799999999999</v>
      </c>
      <c r="DB17">
        <v>1.9991999999999999E-2</v>
      </c>
      <c r="DC17">
        <v>0</v>
      </c>
      <c r="DD17">
        <v>812.87300000000005</v>
      </c>
      <c r="DE17">
        <v>5.0001199999999999</v>
      </c>
      <c r="DF17">
        <v>16758.900000000001</v>
      </c>
      <c r="DG17">
        <v>17385</v>
      </c>
      <c r="DH17">
        <v>50.75</v>
      </c>
      <c r="DI17">
        <v>51.811999999999998</v>
      </c>
      <c r="DJ17">
        <v>51.375</v>
      </c>
      <c r="DK17">
        <v>51.75</v>
      </c>
      <c r="DL17">
        <v>52.436999999999998</v>
      </c>
      <c r="DM17">
        <v>1955.15</v>
      </c>
      <c r="DN17">
        <v>39.880000000000003</v>
      </c>
      <c r="DO17">
        <v>0</v>
      </c>
      <c r="DP17">
        <v>1741.5999999046301</v>
      </c>
      <c r="DQ17">
        <v>0</v>
      </c>
      <c r="DR17">
        <v>813.23936000000003</v>
      </c>
      <c r="DS17">
        <v>-2.82038463673952</v>
      </c>
      <c r="DT17">
        <v>-46.369230780775901</v>
      </c>
      <c r="DU17">
        <v>16760.675999999999</v>
      </c>
      <c r="DV17">
        <v>15</v>
      </c>
      <c r="DW17">
        <v>1629727914</v>
      </c>
      <c r="DX17" t="s">
        <v>370</v>
      </c>
      <c r="DY17">
        <v>1629727913.5</v>
      </c>
      <c r="DZ17">
        <v>1629727914</v>
      </c>
      <c r="EA17">
        <v>15</v>
      </c>
      <c r="EB17">
        <v>0.249</v>
      </c>
      <c r="EC17">
        <v>1.4999999999999999E-2</v>
      </c>
      <c r="ED17">
        <v>-8.2469999999999999</v>
      </c>
      <c r="EE17">
        <v>-0.109</v>
      </c>
      <c r="EF17">
        <v>465</v>
      </c>
      <c r="EG17">
        <v>21</v>
      </c>
      <c r="EH17">
        <v>0.03</v>
      </c>
      <c r="EI17">
        <v>0.01</v>
      </c>
      <c r="EJ17">
        <v>32.356460180922703</v>
      </c>
      <c r="EK17">
        <v>-0.41121385196085097</v>
      </c>
      <c r="EL17">
        <v>0.24197645133763199</v>
      </c>
      <c r="EM17">
        <v>1</v>
      </c>
      <c r="EN17">
        <v>0.40053952844947999</v>
      </c>
      <c r="EO17">
        <v>-1.4380122203165801E-2</v>
      </c>
      <c r="EP17">
        <v>1.26219102240541E-2</v>
      </c>
      <c r="EQ17">
        <v>0</v>
      </c>
      <c r="ER17">
        <v>1</v>
      </c>
      <c r="ES17">
        <v>2</v>
      </c>
      <c r="ET17" t="s">
        <v>371</v>
      </c>
      <c r="EU17">
        <v>2.9302600000000001</v>
      </c>
      <c r="EV17">
        <v>2.7403499999999998</v>
      </c>
      <c r="EW17">
        <v>9.3933699999999995E-2</v>
      </c>
      <c r="EX17">
        <v>0.10102700000000001</v>
      </c>
      <c r="EY17">
        <v>0.13843900000000001</v>
      </c>
      <c r="EZ17">
        <v>0.120708</v>
      </c>
      <c r="FA17">
        <v>28135.8</v>
      </c>
      <c r="FB17">
        <v>27567.4</v>
      </c>
      <c r="FC17">
        <v>28304.3</v>
      </c>
      <c r="FD17">
        <v>28101.4</v>
      </c>
      <c r="FE17">
        <v>33588</v>
      </c>
      <c r="FF17">
        <v>34765.1</v>
      </c>
      <c r="FG17">
        <v>42784</v>
      </c>
      <c r="FH17">
        <v>43849.5</v>
      </c>
      <c r="FI17">
        <v>1.74088</v>
      </c>
      <c r="FJ17">
        <v>1.90628</v>
      </c>
      <c r="FK17">
        <v>5.72801E-2</v>
      </c>
      <c r="FL17">
        <v>0</v>
      </c>
      <c r="FM17">
        <v>30.093499999999999</v>
      </c>
      <c r="FN17">
        <v>999.9</v>
      </c>
      <c r="FO17">
        <v>60.487000000000002</v>
      </c>
      <c r="FP17">
        <v>33.082999999999998</v>
      </c>
      <c r="FQ17">
        <v>30.964600000000001</v>
      </c>
      <c r="FR17">
        <v>62.206499999999998</v>
      </c>
      <c r="FS17">
        <v>28.73</v>
      </c>
      <c r="FT17">
        <v>1</v>
      </c>
      <c r="FU17">
        <v>0.92469999999999997</v>
      </c>
      <c r="FV17">
        <v>3.4843600000000001</v>
      </c>
      <c r="FW17">
        <v>20.303000000000001</v>
      </c>
      <c r="FX17">
        <v>5.2729999999999997</v>
      </c>
      <c r="FY17">
        <v>12.0878</v>
      </c>
      <c r="FZ17">
        <v>5.0115499999999997</v>
      </c>
      <c r="GA17">
        <v>3.2919999999999998</v>
      </c>
      <c r="GB17">
        <v>9999</v>
      </c>
      <c r="GC17">
        <v>9999</v>
      </c>
      <c r="GD17">
        <v>9999</v>
      </c>
      <c r="GE17">
        <v>999.9</v>
      </c>
      <c r="GF17">
        <v>1.8721300000000001</v>
      </c>
      <c r="GG17">
        <v>1.8728499999999999</v>
      </c>
      <c r="GH17">
        <v>1.87242</v>
      </c>
      <c r="GI17">
        <v>1.8763300000000001</v>
      </c>
      <c r="GJ17">
        <v>1.8699600000000001</v>
      </c>
      <c r="GK17">
        <v>1.8730800000000001</v>
      </c>
      <c r="GL17">
        <v>1.8730100000000001</v>
      </c>
      <c r="GM17">
        <v>1.87436</v>
      </c>
      <c r="GN17">
        <v>5</v>
      </c>
      <c r="GO17">
        <v>0</v>
      </c>
      <c r="GP17">
        <v>0</v>
      </c>
      <c r="GQ17">
        <v>0</v>
      </c>
      <c r="GR17" t="s">
        <v>372</v>
      </c>
      <c r="GS17" t="s">
        <v>373</v>
      </c>
      <c r="GT17" t="s">
        <v>374</v>
      </c>
      <c r="GU17" t="s">
        <v>374</v>
      </c>
      <c r="GV17" t="s">
        <v>374</v>
      </c>
      <c r="GW17" t="s">
        <v>374</v>
      </c>
      <c r="GX17">
        <v>0</v>
      </c>
      <c r="GY17">
        <v>100</v>
      </c>
      <c r="GZ17">
        <v>100</v>
      </c>
      <c r="HA17">
        <v>-8.0229999999999997</v>
      </c>
      <c r="HB17">
        <v>-1.06E-2</v>
      </c>
      <c r="HC17">
        <v>-5.9638674403813097</v>
      </c>
      <c r="HD17">
        <v>-5.2264853520813098E-3</v>
      </c>
      <c r="HE17">
        <v>8.80926177612275E-7</v>
      </c>
      <c r="HF17">
        <v>-7.1543816509633199E-11</v>
      </c>
      <c r="HG17">
        <v>-1.06457764173329E-2</v>
      </c>
      <c r="HH17">
        <v>0</v>
      </c>
      <c r="HI17">
        <v>0</v>
      </c>
      <c r="HJ17">
        <v>0</v>
      </c>
      <c r="HK17">
        <v>3</v>
      </c>
      <c r="HL17">
        <v>2051</v>
      </c>
      <c r="HM17">
        <v>1</v>
      </c>
      <c r="HN17">
        <v>25</v>
      </c>
      <c r="HO17">
        <v>18.899999999999999</v>
      </c>
      <c r="HP17">
        <v>18.899999999999999</v>
      </c>
      <c r="HQ17">
        <v>18</v>
      </c>
      <c r="HR17">
        <v>516.36599999999999</v>
      </c>
      <c r="HS17">
        <v>545.87800000000004</v>
      </c>
      <c r="HT17">
        <v>26.999500000000001</v>
      </c>
      <c r="HU17">
        <v>37.9193</v>
      </c>
      <c r="HV17">
        <v>30.000399999999999</v>
      </c>
      <c r="HW17">
        <v>37.925400000000003</v>
      </c>
      <c r="HX17">
        <v>37.874099999999999</v>
      </c>
      <c r="HY17">
        <v>23.700800000000001</v>
      </c>
      <c r="HZ17">
        <v>21.800699999999999</v>
      </c>
      <c r="IA17">
        <v>40.259399999999999</v>
      </c>
      <c r="IB17">
        <v>27</v>
      </c>
      <c r="IC17">
        <v>456.01900000000001</v>
      </c>
      <c r="ID17">
        <v>25.1919</v>
      </c>
      <c r="IE17">
        <v>99.218500000000006</v>
      </c>
      <c r="IF17">
        <v>97.262799999999999</v>
      </c>
    </row>
    <row r="18" spans="1:240" x14ac:dyDescent="0.3">
      <c r="A18">
        <v>2</v>
      </c>
      <c r="B18">
        <v>1629729495.5999999</v>
      </c>
      <c r="C18">
        <v>447.5</v>
      </c>
      <c r="D18" t="s">
        <v>375</v>
      </c>
      <c r="E18" t="s">
        <v>376</v>
      </c>
      <c r="F18">
        <v>0</v>
      </c>
      <c r="G18" t="s">
        <v>364</v>
      </c>
      <c r="H18" t="s">
        <v>514</v>
      </c>
      <c r="I18" t="s">
        <v>365</v>
      </c>
      <c r="J18">
        <f t="shared" si="0"/>
        <v>1.7769095835232005</v>
      </c>
      <c r="K18">
        <v>1629729495.5999999</v>
      </c>
      <c r="L18">
        <f t="shared" si="1"/>
        <v>4.5120109839883633E-3</v>
      </c>
      <c r="M18">
        <f t="shared" si="2"/>
        <v>4.5120109839883638</v>
      </c>
      <c r="N18">
        <f t="shared" si="3"/>
        <v>10.162891134205756</v>
      </c>
      <c r="O18">
        <f t="shared" si="4"/>
        <v>414.96100000000001</v>
      </c>
      <c r="P18">
        <f t="shared" si="5"/>
        <v>363.75148424068874</v>
      </c>
      <c r="Q18">
        <f t="shared" si="6"/>
        <v>36.105060400759783</v>
      </c>
      <c r="R18">
        <f t="shared" si="7"/>
        <v>41.187988552773007</v>
      </c>
      <c r="S18">
        <f t="shared" si="8"/>
        <v>0.3964504578391928</v>
      </c>
      <c r="T18">
        <f t="shared" si="9"/>
        <v>2.9083749859400867</v>
      </c>
      <c r="U18">
        <f t="shared" si="10"/>
        <v>0.36868923799374242</v>
      </c>
      <c r="V18">
        <f t="shared" si="11"/>
        <v>0.23276280977466279</v>
      </c>
      <c r="W18">
        <f t="shared" si="12"/>
        <v>177.80933975109002</v>
      </c>
      <c r="X18">
        <f t="shared" si="13"/>
        <v>30.288707717098827</v>
      </c>
      <c r="Y18">
        <f t="shared" si="14"/>
        <v>30.299099999999999</v>
      </c>
      <c r="Z18">
        <f t="shared" si="15"/>
        <v>4.3341948098289151</v>
      </c>
      <c r="AA18">
        <f t="shared" si="16"/>
        <v>72.552993823444666</v>
      </c>
      <c r="AB18">
        <f t="shared" si="17"/>
        <v>3.1653735183036953</v>
      </c>
      <c r="AC18">
        <f t="shared" si="18"/>
        <v>4.3628434217429097</v>
      </c>
      <c r="AD18">
        <f t="shared" si="19"/>
        <v>1.1688212915252199</v>
      </c>
      <c r="AE18">
        <f t="shared" si="20"/>
        <v>-198.97968439388683</v>
      </c>
      <c r="AF18">
        <f t="shared" si="21"/>
        <v>18.031575907830536</v>
      </c>
      <c r="AG18">
        <f t="shared" si="22"/>
        <v>1.3834225534744446</v>
      </c>
      <c r="AH18">
        <f t="shared" si="23"/>
        <v>-1.7553461814918236</v>
      </c>
      <c r="AI18">
        <v>0</v>
      </c>
      <c r="AJ18">
        <v>0</v>
      </c>
      <c r="AK18">
        <f t="shared" si="24"/>
        <v>1</v>
      </c>
      <c r="AL18">
        <f t="shared" si="25"/>
        <v>0</v>
      </c>
      <c r="AM18">
        <f t="shared" si="26"/>
        <v>51661.260604954325</v>
      </c>
      <c r="AN18" t="s">
        <v>366</v>
      </c>
      <c r="AO18">
        <v>10238.9</v>
      </c>
      <c r="AP18">
        <v>302.21199999999999</v>
      </c>
      <c r="AQ18">
        <v>4052.3</v>
      </c>
      <c r="AR18">
        <f t="shared" si="27"/>
        <v>0.92542210596451402</v>
      </c>
      <c r="AS18">
        <v>-0.32343011824092399</v>
      </c>
      <c r="AT18" t="s">
        <v>377</v>
      </c>
      <c r="AU18">
        <v>10194.799999999999</v>
      </c>
      <c r="AV18">
        <v>887.66338461538498</v>
      </c>
      <c r="AW18">
        <v>1931.49</v>
      </c>
      <c r="AX18">
        <f t="shared" si="28"/>
        <v>0.54042558614572944</v>
      </c>
      <c r="AY18">
        <v>0.5</v>
      </c>
      <c r="AZ18">
        <f t="shared" si="29"/>
        <v>925.01399987103105</v>
      </c>
      <c r="BA18">
        <f t="shared" si="30"/>
        <v>10.162891134205756</v>
      </c>
      <c r="BB18">
        <f t="shared" si="31"/>
        <v>249.95061653665383</v>
      </c>
      <c r="BC18">
        <f t="shared" si="32"/>
        <v>1.1336391939915204E-2</v>
      </c>
      <c r="BD18">
        <f t="shared" si="33"/>
        <v>1.0980175926357374</v>
      </c>
      <c r="BE18">
        <f t="shared" si="34"/>
        <v>279.33764380920547</v>
      </c>
      <c r="BF18" t="s">
        <v>378</v>
      </c>
      <c r="BG18">
        <v>624.87</v>
      </c>
      <c r="BH18">
        <f t="shared" si="35"/>
        <v>624.87</v>
      </c>
      <c r="BI18">
        <f t="shared" si="36"/>
        <v>0.6764829225106006</v>
      </c>
      <c r="BJ18">
        <f t="shared" si="37"/>
        <v>0.79887543079442769</v>
      </c>
      <c r="BK18">
        <f t="shared" si="38"/>
        <v>0.61877558403818611</v>
      </c>
      <c r="BL18">
        <f t="shared" si="39"/>
        <v>0.64066820725782525</v>
      </c>
      <c r="BM18">
        <f t="shared" si="40"/>
        <v>0.56553606208707641</v>
      </c>
      <c r="BN18">
        <f t="shared" si="41"/>
        <v>0.56236778388331199</v>
      </c>
      <c r="BO18">
        <f t="shared" si="42"/>
        <v>0.43763221611668801</v>
      </c>
      <c r="BP18">
        <f t="shared" si="43"/>
        <v>1099.8</v>
      </c>
      <c r="BQ18">
        <f t="shared" si="44"/>
        <v>925.01399987103105</v>
      </c>
      <c r="BR18">
        <f t="shared" si="45"/>
        <v>0.84107474074470912</v>
      </c>
      <c r="BS18">
        <f t="shared" si="46"/>
        <v>0.16167424963728863</v>
      </c>
      <c r="BT18">
        <v>6</v>
      </c>
      <c r="BU18">
        <v>0.5</v>
      </c>
      <c r="BV18" t="s">
        <v>369</v>
      </c>
      <c r="BW18">
        <v>2</v>
      </c>
      <c r="BX18">
        <v>1629729495.5999999</v>
      </c>
      <c r="BY18">
        <v>414.96100000000001</v>
      </c>
      <c r="BZ18">
        <v>429.40263312036802</v>
      </c>
      <c r="CA18">
        <v>31.890524560233398</v>
      </c>
      <c r="CB18">
        <v>26.649000000000001</v>
      </c>
      <c r="CC18">
        <v>422.75200000000001</v>
      </c>
      <c r="CD18">
        <v>30.881599999999999</v>
      </c>
      <c r="CE18">
        <v>500.02100000000002</v>
      </c>
      <c r="CF18">
        <v>99.157300000000006</v>
      </c>
      <c r="CG18">
        <v>0.100193</v>
      </c>
      <c r="CH18">
        <v>30.414100000000001</v>
      </c>
      <c r="CI18">
        <v>30.299099999999999</v>
      </c>
      <c r="CJ18">
        <v>999.9</v>
      </c>
      <c r="CK18">
        <v>0</v>
      </c>
      <c r="CL18">
        <v>0</v>
      </c>
      <c r="CM18">
        <v>9963.75</v>
      </c>
      <c r="CN18">
        <v>0</v>
      </c>
      <c r="CO18">
        <v>1252.53</v>
      </c>
      <c r="CP18">
        <v>-33.2331</v>
      </c>
      <c r="CQ18">
        <v>428.16</v>
      </c>
      <c r="CR18">
        <v>460.46499999999997</v>
      </c>
      <c r="CS18">
        <v>4.1768099999999997</v>
      </c>
      <c r="CT18">
        <v>448.19400000000002</v>
      </c>
      <c r="CU18">
        <v>26.649000000000001</v>
      </c>
      <c r="CV18">
        <v>3.05661</v>
      </c>
      <c r="CW18">
        <v>2.6424500000000002</v>
      </c>
      <c r="CX18">
        <v>24.339500000000001</v>
      </c>
      <c r="CY18">
        <v>21.9315</v>
      </c>
      <c r="CZ18">
        <v>1099.8</v>
      </c>
      <c r="DA18">
        <v>0.96401400000000004</v>
      </c>
      <c r="DB18">
        <v>3.5986299999999999E-2</v>
      </c>
      <c r="DC18">
        <v>0</v>
      </c>
      <c r="DD18">
        <v>888.62699999999995</v>
      </c>
      <c r="DE18">
        <v>5.0001199999999999</v>
      </c>
      <c r="DF18">
        <v>10114.9</v>
      </c>
      <c r="DG18">
        <v>9482.4</v>
      </c>
      <c r="DH18">
        <v>48.875</v>
      </c>
      <c r="DI18">
        <v>51.375</v>
      </c>
      <c r="DJ18">
        <v>50.311999999999998</v>
      </c>
      <c r="DK18">
        <v>51.375</v>
      </c>
      <c r="DL18">
        <v>51.061999999999998</v>
      </c>
      <c r="DM18">
        <v>1055.4000000000001</v>
      </c>
      <c r="DN18">
        <v>39.4</v>
      </c>
      <c r="DO18">
        <v>0</v>
      </c>
      <c r="DP18">
        <v>447.09999990463302</v>
      </c>
      <c r="DQ18">
        <v>0</v>
      </c>
      <c r="DR18">
        <v>887.66338461538498</v>
      </c>
      <c r="DS18">
        <v>6.7273162284100403</v>
      </c>
      <c r="DT18">
        <v>77.148717749454903</v>
      </c>
      <c r="DU18">
        <v>10107.4230769231</v>
      </c>
      <c r="DV18">
        <v>15</v>
      </c>
      <c r="DW18">
        <v>1629729227.0999999</v>
      </c>
      <c r="DX18" t="s">
        <v>379</v>
      </c>
      <c r="DY18">
        <v>1629729222.5999999</v>
      </c>
      <c r="DZ18">
        <v>1629729227.0999999</v>
      </c>
      <c r="EA18">
        <v>16</v>
      </c>
      <c r="EB18">
        <v>0.23100000000000001</v>
      </c>
      <c r="EC18">
        <v>-4.4999999999999998E-2</v>
      </c>
      <c r="ED18">
        <v>-7.9459999999999997</v>
      </c>
      <c r="EE18">
        <v>-5.6000000000000001E-2</v>
      </c>
      <c r="EF18">
        <v>449</v>
      </c>
      <c r="EG18">
        <v>26</v>
      </c>
      <c r="EH18">
        <v>0.08</v>
      </c>
      <c r="EI18">
        <v>0.01</v>
      </c>
      <c r="EJ18">
        <v>26.1419079362066</v>
      </c>
      <c r="EK18">
        <v>4.1918944801234502E-2</v>
      </c>
      <c r="EL18">
        <v>6.8410016768910897E-2</v>
      </c>
      <c r="EM18">
        <v>1</v>
      </c>
      <c r="EN18">
        <v>0.284731802656709</v>
      </c>
      <c r="EO18">
        <v>-3.35536724738391E-3</v>
      </c>
      <c r="EP18">
        <v>3.9571397575420596E-3</v>
      </c>
      <c r="EQ18">
        <v>1</v>
      </c>
      <c r="ER18">
        <v>2</v>
      </c>
      <c r="ES18">
        <v>2</v>
      </c>
      <c r="ET18" t="s">
        <v>380</v>
      </c>
      <c r="EU18">
        <v>2.9299499999999998</v>
      </c>
      <c r="EV18">
        <v>2.7401599999999999</v>
      </c>
      <c r="EW18">
        <v>9.3770500000000007E-2</v>
      </c>
      <c r="EX18">
        <v>9.9621500000000002E-2</v>
      </c>
      <c r="EY18">
        <v>0.13697799999999999</v>
      </c>
      <c r="EZ18">
        <v>0.12532299999999999</v>
      </c>
      <c r="FA18">
        <v>28116.5</v>
      </c>
      <c r="FB18">
        <v>27580.7</v>
      </c>
      <c r="FC18">
        <v>28282</v>
      </c>
      <c r="FD18">
        <v>28073.200000000001</v>
      </c>
      <c r="FE18">
        <v>33618.400000000001</v>
      </c>
      <c r="FF18">
        <v>34552.300000000003</v>
      </c>
      <c r="FG18">
        <v>42748</v>
      </c>
      <c r="FH18">
        <v>43809</v>
      </c>
      <c r="FI18">
        <v>1.73363</v>
      </c>
      <c r="FJ18">
        <v>1.8982000000000001</v>
      </c>
      <c r="FK18">
        <v>2.8125899999999998E-3</v>
      </c>
      <c r="FL18">
        <v>0</v>
      </c>
      <c r="FM18">
        <v>30.253399999999999</v>
      </c>
      <c r="FN18">
        <v>999.9</v>
      </c>
      <c r="FO18">
        <v>60.682000000000002</v>
      </c>
      <c r="FP18">
        <v>33.445</v>
      </c>
      <c r="FQ18">
        <v>31.700199999999999</v>
      </c>
      <c r="FR18">
        <v>62.176499999999997</v>
      </c>
      <c r="FS18">
        <v>28.5337</v>
      </c>
      <c r="FT18">
        <v>1</v>
      </c>
      <c r="FU18">
        <v>0.96909000000000001</v>
      </c>
      <c r="FV18">
        <v>3.6537500000000001</v>
      </c>
      <c r="FW18">
        <v>20.306899999999999</v>
      </c>
      <c r="FX18">
        <v>5.2758399999999996</v>
      </c>
      <c r="FY18">
        <v>12.0878</v>
      </c>
      <c r="FZ18">
        <v>5.0121000000000002</v>
      </c>
      <c r="GA18">
        <v>3.2919999999999998</v>
      </c>
      <c r="GB18">
        <v>9999</v>
      </c>
      <c r="GC18">
        <v>9999</v>
      </c>
      <c r="GD18">
        <v>9999</v>
      </c>
      <c r="GE18">
        <v>999.9</v>
      </c>
      <c r="GF18">
        <v>1.8721399999999999</v>
      </c>
      <c r="GG18">
        <v>1.8728499999999999</v>
      </c>
      <c r="GH18">
        <v>1.8724499999999999</v>
      </c>
      <c r="GI18">
        <v>1.8763399999999999</v>
      </c>
      <c r="GJ18">
        <v>1.8699600000000001</v>
      </c>
      <c r="GK18">
        <v>1.8730599999999999</v>
      </c>
      <c r="GL18">
        <v>1.8730199999999999</v>
      </c>
      <c r="GM18">
        <v>1.8743799999999999</v>
      </c>
      <c r="GN18">
        <v>5</v>
      </c>
      <c r="GO18">
        <v>0</v>
      </c>
      <c r="GP18">
        <v>0</v>
      </c>
      <c r="GQ18">
        <v>0</v>
      </c>
      <c r="GR18" t="s">
        <v>372</v>
      </c>
      <c r="GS18" t="s">
        <v>373</v>
      </c>
      <c r="GT18" t="s">
        <v>374</v>
      </c>
      <c r="GU18" t="s">
        <v>374</v>
      </c>
      <c r="GV18" t="s">
        <v>374</v>
      </c>
      <c r="GW18" t="s">
        <v>374</v>
      </c>
      <c r="GX18">
        <v>0</v>
      </c>
      <c r="GY18">
        <v>100</v>
      </c>
      <c r="GZ18">
        <v>100</v>
      </c>
      <c r="HA18">
        <v>-7.7910000000000004</v>
      </c>
      <c r="HB18">
        <v>-5.5800000000000002E-2</v>
      </c>
      <c r="HC18">
        <v>-5.7332044236164501</v>
      </c>
      <c r="HD18">
        <v>-5.2264853520813098E-3</v>
      </c>
      <c r="HE18">
        <v>8.80926177612275E-7</v>
      </c>
      <c r="HF18">
        <v>-7.1543816509633199E-11</v>
      </c>
      <c r="HG18">
        <v>-5.5800000000004998E-2</v>
      </c>
      <c r="HH18">
        <v>0</v>
      </c>
      <c r="HI18">
        <v>0</v>
      </c>
      <c r="HJ18">
        <v>0</v>
      </c>
      <c r="HK18">
        <v>3</v>
      </c>
      <c r="HL18">
        <v>2051</v>
      </c>
      <c r="HM18">
        <v>1</v>
      </c>
      <c r="HN18">
        <v>25</v>
      </c>
      <c r="HO18">
        <v>4.5</v>
      </c>
      <c r="HP18">
        <v>4.5</v>
      </c>
      <c r="HQ18">
        <v>18</v>
      </c>
      <c r="HR18">
        <v>514.48800000000006</v>
      </c>
      <c r="HS18">
        <v>543.64800000000002</v>
      </c>
      <c r="HT18">
        <v>26.998200000000001</v>
      </c>
      <c r="HU18">
        <v>38.409500000000001</v>
      </c>
      <c r="HV18">
        <v>30.000599999999999</v>
      </c>
      <c r="HW18">
        <v>38.402999999999999</v>
      </c>
      <c r="HX18">
        <v>38.349800000000002</v>
      </c>
      <c r="HY18">
        <v>23.405100000000001</v>
      </c>
      <c r="HZ18">
        <v>19.297599999999999</v>
      </c>
      <c r="IA18">
        <v>42.381599999999999</v>
      </c>
      <c r="IB18">
        <v>27</v>
      </c>
      <c r="IC18">
        <v>448.233</v>
      </c>
      <c r="ID18">
        <v>26.595300000000002</v>
      </c>
      <c r="IE18">
        <v>99.137299999999996</v>
      </c>
      <c r="IF18">
        <v>97.17</v>
      </c>
    </row>
    <row r="19" spans="1:240" x14ac:dyDescent="0.3">
      <c r="A19">
        <v>3</v>
      </c>
      <c r="B19">
        <v>1629729851</v>
      </c>
      <c r="C19">
        <v>802.90000009536698</v>
      </c>
      <c r="D19" t="s">
        <v>381</v>
      </c>
      <c r="E19" t="s">
        <v>382</v>
      </c>
      <c r="F19">
        <v>0</v>
      </c>
      <c r="G19" t="s">
        <v>364</v>
      </c>
      <c r="H19" t="s">
        <v>514</v>
      </c>
      <c r="I19" t="s">
        <v>365</v>
      </c>
      <c r="J19">
        <f t="shared" si="0"/>
        <v>6.298202104801252</v>
      </c>
      <c r="K19">
        <v>1629729851</v>
      </c>
      <c r="L19">
        <f t="shared" si="1"/>
        <v>4.2950164129533664E-3</v>
      </c>
      <c r="M19">
        <f t="shared" si="2"/>
        <v>4.2950164129533661</v>
      </c>
      <c r="N19">
        <f t="shared" si="3"/>
        <v>35.537820579125587</v>
      </c>
      <c r="O19">
        <f t="shared" si="4"/>
        <v>415.024</v>
      </c>
      <c r="P19">
        <f t="shared" si="5"/>
        <v>264.00101691561849</v>
      </c>
      <c r="Q19">
        <f t="shared" si="6"/>
        <v>26.204942451020507</v>
      </c>
      <c r="R19">
        <f t="shared" si="7"/>
        <v>41.195599027819206</v>
      </c>
      <c r="S19">
        <f t="shared" si="8"/>
        <v>0.41859242274055297</v>
      </c>
      <c r="T19">
        <f t="shared" si="9"/>
        <v>2.914352268664834</v>
      </c>
      <c r="U19">
        <f t="shared" si="10"/>
        <v>0.3878310622022989</v>
      </c>
      <c r="V19">
        <f t="shared" si="11"/>
        <v>0.24496955112245372</v>
      </c>
      <c r="W19">
        <f t="shared" si="12"/>
        <v>129.97939908778034</v>
      </c>
      <c r="X19">
        <f t="shared" si="13"/>
        <v>29.748083184209531</v>
      </c>
      <c r="Y19">
        <f t="shared" si="14"/>
        <v>29.793299999999999</v>
      </c>
      <c r="Z19">
        <f t="shared" si="15"/>
        <v>4.2101277553535672</v>
      </c>
      <c r="AA19">
        <f t="shared" si="16"/>
        <v>73.552766819876567</v>
      </c>
      <c r="AB19">
        <f t="shared" si="17"/>
        <v>3.1516329466007735</v>
      </c>
      <c r="AC19">
        <f t="shared" si="18"/>
        <v>4.2848598127094393</v>
      </c>
      <c r="AD19">
        <f t="shared" si="19"/>
        <v>1.0584948087527937</v>
      </c>
      <c r="AE19">
        <f t="shared" si="20"/>
        <v>-189.41022381124347</v>
      </c>
      <c r="AF19">
        <f t="shared" si="21"/>
        <v>48.109702921428834</v>
      </c>
      <c r="AG19">
        <f t="shared" si="22"/>
        <v>3.668591339677084</v>
      </c>
      <c r="AH19">
        <f t="shared" si="23"/>
        <v>-7.6525304623572197</v>
      </c>
      <c r="AI19">
        <v>0</v>
      </c>
      <c r="AJ19">
        <v>0</v>
      </c>
      <c r="AK19">
        <f t="shared" si="24"/>
        <v>1</v>
      </c>
      <c r="AL19">
        <f t="shared" si="25"/>
        <v>0</v>
      </c>
      <c r="AM19">
        <f t="shared" si="26"/>
        <v>51884.901366047161</v>
      </c>
      <c r="AN19" t="s">
        <v>366</v>
      </c>
      <c r="AO19">
        <v>10238.9</v>
      </c>
      <c r="AP19">
        <v>302.21199999999999</v>
      </c>
      <c r="AQ19">
        <v>4052.3</v>
      </c>
      <c r="AR19">
        <f t="shared" si="27"/>
        <v>0.92542210596451402</v>
      </c>
      <c r="AS19">
        <v>-0.32343011824092399</v>
      </c>
      <c r="AT19" t="s">
        <v>383</v>
      </c>
      <c r="AU19">
        <v>10208</v>
      </c>
      <c r="AV19">
        <v>927.32263999999998</v>
      </c>
      <c r="AW19">
        <v>2372.39</v>
      </c>
      <c r="AX19">
        <f t="shared" si="28"/>
        <v>0.60911880424382159</v>
      </c>
      <c r="AY19">
        <v>0.5</v>
      </c>
      <c r="AZ19">
        <f t="shared" si="29"/>
        <v>673.17852429418667</v>
      </c>
      <c r="BA19">
        <f t="shared" si="30"/>
        <v>35.537820579125587</v>
      </c>
      <c r="BB19">
        <f t="shared" si="31"/>
        <v>205.02284888034768</v>
      </c>
      <c r="BC19">
        <f t="shared" si="32"/>
        <v>5.3271531106798546E-2</v>
      </c>
      <c r="BD19">
        <f t="shared" si="33"/>
        <v>0.70810870050876984</v>
      </c>
      <c r="BE19">
        <f t="shared" si="34"/>
        <v>287.05294751473269</v>
      </c>
      <c r="BF19" t="s">
        <v>384</v>
      </c>
      <c r="BG19">
        <v>659.79</v>
      </c>
      <c r="BH19">
        <f t="shared" si="35"/>
        <v>659.79</v>
      </c>
      <c r="BI19">
        <f t="shared" si="36"/>
        <v>0.72188805381914434</v>
      </c>
      <c r="BJ19">
        <f t="shared" si="37"/>
        <v>0.84378568258787812</v>
      </c>
      <c r="BK19">
        <f t="shared" si="38"/>
        <v>0.49518203336172928</v>
      </c>
      <c r="BL19">
        <f t="shared" si="39"/>
        <v>0.69804014920456114</v>
      </c>
      <c r="BM19">
        <f t="shared" si="40"/>
        <v>0.44796548774322104</v>
      </c>
      <c r="BN19">
        <f t="shared" si="41"/>
        <v>0.60035346005857915</v>
      </c>
      <c r="BO19">
        <f t="shared" si="42"/>
        <v>0.39964653994142085</v>
      </c>
      <c r="BP19">
        <f t="shared" si="43"/>
        <v>799.98299999999995</v>
      </c>
      <c r="BQ19">
        <f t="shared" si="44"/>
        <v>673.17852429418667</v>
      </c>
      <c r="BR19">
        <f t="shared" si="45"/>
        <v>0.8414910370522708</v>
      </c>
      <c r="BS19">
        <f t="shared" si="46"/>
        <v>0.16247770151088253</v>
      </c>
      <c r="BT19">
        <v>6</v>
      </c>
      <c r="BU19">
        <v>0.5</v>
      </c>
      <c r="BV19" t="s">
        <v>369</v>
      </c>
      <c r="BW19">
        <v>2</v>
      </c>
      <c r="BX19">
        <v>1629729851</v>
      </c>
      <c r="BY19">
        <v>415.024</v>
      </c>
      <c r="BZ19">
        <v>459.805470987989</v>
      </c>
      <c r="CA19">
        <v>31.751044842114101</v>
      </c>
      <c r="CB19">
        <v>26.760999999999999</v>
      </c>
      <c r="CC19">
        <v>422.60300000000001</v>
      </c>
      <c r="CD19">
        <v>30.337</v>
      </c>
      <c r="CE19">
        <v>500.03300000000002</v>
      </c>
      <c r="CF19">
        <v>99.161000000000001</v>
      </c>
      <c r="CG19">
        <v>9.9763299999999999E-2</v>
      </c>
      <c r="CH19">
        <v>30.099499999999999</v>
      </c>
      <c r="CI19">
        <v>29.793299999999999</v>
      </c>
      <c r="CJ19">
        <v>999.9</v>
      </c>
      <c r="CK19">
        <v>0</v>
      </c>
      <c r="CL19">
        <v>0</v>
      </c>
      <c r="CM19">
        <v>9997.5</v>
      </c>
      <c r="CN19">
        <v>0</v>
      </c>
      <c r="CO19">
        <v>1321.67</v>
      </c>
      <c r="CP19">
        <v>-28.985800000000001</v>
      </c>
      <c r="CQ19">
        <v>427.98</v>
      </c>
      <c r="CR19">
        <v>456.21800000000002</v>
      </c>
      <c r="CS19">
        <v>3.5123199999999999</v>
      </c>
      <c r="CT19">
        <v>444.00900000000001</v>
      </c>
      <c r="CU19">
        <v>26.760999999999999</v>
      </c>
      <c r="CV19">
        <v>3.0019300000000002</v>
      </c>
      <c r="CW19">
        <v>2.6536499999999998</v>
      </c>
      <c r="CX19">
        <v>24.038599999999999</v>
      </c>
      <c r="CY19">
        <v>22.000900000000001</v>
      </c>
      <c r="CZ19">
        <v>799.98299999999995</v>
      </c>
      <c r="DA19">
        <v>0.94998499999999997</v>
      </c>
      <c r="DB19">
        <v>5.0014999999999997E-2</v>
      </c>
      <c r="DC19">
        <v>0</v>
      </c>
      <c r="DD19">
        <v>927.89200000000005</v>
      </c>
      <c r="DE19">
        <v>5.0001199999999999</v>
      </c>
      <c r="DF19">
        <v>7724</v>
      </c>
      <c r="DG19">
        <v>6848.75</v>
      </c>
      <c r="DH19">
        <v>47.25</v>
      </c>
      <c r="DI19">
        <v>50.061999999999998</v>
      </c>
      <c r="DJ19">
        <v>48.936999999999998</v>
      </c>
      <c r="DK19">
        <v>50.061999999999998</v>
      </c>
      <c r="DL19">
        <v>49.625</v>
      </c>
      <c r="DM19">
        <v>755.22</v>
      </c>
      <c r="DN19">
        <v>39.76</v>
      </c>
      <c r="DO19">
        <v>0</v>
      </c>
      <c r="DP19">
        <v>355.200000047684</v>
      </c>
      <c r="DQ19">
        <v>0</v>
      </c>
      <c r="DR19">
        <v>927.32263999999998</v>
      </c>
      <c r="DS19">
        <v>4.8124615283939098</v>
      </c>
      <c r="DT19">
        <v>13.5930768184024</v>
      </c>
      <c r="DU19">
        <v>7722.1319999999996</v>
      </c>
      <c r="DV19">
        <v>15</v>
      </c>
      <c r="DW19">
        <v>1629729583.0999999</v>
      </c>
      <c r="DX19" t="s">
        <v>385</v>
      </c>
      <c r="DY19">
        <v>1629729582.5999999</v>
      </c>
      <c r="DZ19">
        <v>1629729583.0999999</v>
      </c>
      <c r="EA19">
        <v>17</v>
      </c>
      <c r="EB19">
        <v>0.21099999999999999</v>
      </c>
      <c r="EC19">
        <v>-8.0000000000000002E-3</v>
      </c>
      <c r="ED19">
        <v>-7.7149999999999999</v>
      </c>
      <c r="EE19">
        <v>-6.4000000000000001E-2</v>
      </c>
      <c r="EF19">
        <v>445</v>
      </c>
      <c r="EG19">
        <v>27</v>
      </c>
      <c r="EH19">
        <v>0.1</v>
      </c>
      <c r="EI19">
        <v>0.03</v>
      </c>
      <c r="EJ19">
        <v>22.875334626980699</v>
      </c>
      <c r="EK19">
        <v>3.7385387328255299E-3</v>
      </c>
      <c r="EL19">
        <v>6.4946091724444002E-2</v>
      </c>
      <c r="EM19">
        <v>1</v>
      </c>
      <c r="EN19">
        <v>0.25470230137039601</v>
      </c>
      <c r="EO19">
        <v>-3.9414759130360104E-3</v>
      </c>
      <c r="EP19">
        <v>3.9166583626615101E-3</v>
      </c>
      <c r="EQ19">
        <v>1</v>
      </c>
      <c r="ER19">
        <v>2</v>
      </c>
      <c r="ES19">
        <v>2</v>
      </c>
      <c r="ET19" t="s">
        <v>380</v>
      </c>
      <c r="EU19">
        <v>2.9299599999999999</v>
      </c>
      <c r="EV19">
        <v>2.74003</v>
      </c>
      <c r="EW19">
        <v>9.3713599999999994E-2</v>
      </c>
      <c r="EX19">
        <v>9.8892800000000003E-2</v>
      </c>
      <c r="EY19">
        <v>0.13528899999999999</v>
      </c>
      <c r="EZ19">
        <v>0.12564900000000001</v>
      </c>
      <c r="FA19">
        <v>28119.7</v>
      </c>
      <c r="FB19">
        <v>27599</v>
      </c>
      <c r="FC19">
        <v>28283.7</v>
      </c>
      <c r="FD19">
        <v>28069.3</v>
      </c>
      <c r="FE19">
        <v>33688.199999999997</v>
      </c>
      <c r="FF19">
        <v>34535.599999999999</v>
      </c>
      <c r="FG19">
        <v>42753.2</v>
      </c>
      <c r="FH19">
        <v>43803.9</v>
      </c>
      <c r="FI19">
        <v>1.7323500000000001</v>
      </c>
      <c r="FJ19">
        <v>1.8959699999999999</v>
      </c>
      <c r="FK19">
        <v>-3.8593999999999998E-3</v>
      </c>
      <c r="FL19">
        <v>0</v>
      </c>
      <c r="FM19">
        <v>29.856200000000001</v>
      </c>
      <c r="FN19">
        <v>999.9</v>
      </c>
      <c r="FO19">
        <v>60.707000000000001</v>
      </c>
      <c r="FP19">
        <v>33.686999999999998</v>
      </c>
      <c r="FQ19">
        <v>32.142899999999997</v>
      </c>
      <c r="FR19">
        <v>62.366399999999999</v>
      </c>
      <c r="FS19">
        <v>28.3293</v>
      </c>
      <c r="FT19">
        <v>1</v>
      </c>
      <c r="FU19">
        <v>0.97081600000000001</v>
      </c>
      <c r="FV19">
        <v>3.3931399999999998</v>
      </c>
      <c r="FW19">
        <v>20.314900000000002</v>
      </c>
      <c r="FX19">
        <v>5.2712000000000003</v>
      </c>
      <c r="FY19">
        <v>12.0878</v>
      </c>
      <c r="FZ19">
        <v>5.0120500000000003</v>
      </c>
      <c r="GA19">
        <v>3.2919999999999998</v>
      </c>
      <c r="GB19">
        <v>9999</v>
      </c>
      <c r="GC19">
        <v>9999</v>
      </c>
      <c r="GD19">
        <v>9999</v>
      </c>
      <c r="GE19">
        <v>999.9</v>
      </c>
      <c r="GF19">
        <v>1.87218</v>
      </c>
      <c r="GG19">
        <v>1.87286</v>
      </c>
      <c r="GH19">
        <v>1.87249</v>
      </c>
      <c r="GI19">
        <v>1.87632</v>
      </c>
      <c r="GJ19">
        <v>1.8699600000000001</v>
      </c>
      <c r="GK19">
        <v>1.8730500000000001</v>
      </c>
      <c r="GL19">
        <v>1.8730199999999999</v>
      </c>
      <c r="GM19">
        <v>1.87439</v>
      </c>
      <c r="GN19">
        <v>5</v>
      </c>
      <c r="GO19">
        <v>0</v>
      </c>
      <c r="GP19">
        <v>0</v>
      </c>
      <c r="GQ19">
        <v>0</v>
      </c>
      <c r="GR19" t="s">
        <v>372</v>
      </c>
      <c r="GS19" t="s">
        <v>373</v>
      </c>
      <c r="GT19" t="s">
        <v>374</v>
      </c>
      <c r="GU19" t="s">
        <v>374</v>
      </c>
      <c r="GV19" t="s">
        <v>374</v>
      </c>
      <c r="GW19" t="s">
        <v>374</v>
      </c>
      <c r="GX19">
        <v>0</v>
      </c>
      <c r="GY19">
        <v>100</v>
      </c>
      <c r="GZ19">
        <v>100</v>
      </c>
      <c r="HA19">
        <v>-7.5789999999999997</v>
      </c>
      <c r="HB19">
        <v>-6.3700000000000007E-2</v>
      </c>
      <c r="HC19">
        <v>-5.5225446001836902</v>
      </c>
      <c r="HD19">
        <v>-5.2264853520813098E-3</v>
      </c>
      <c r="HE19">
        <v>8.80926177612275E-7</v>
      </c>
      <c r="HF19">
        <v>-7.1543816509633199E-11</v>
      </c>
      <c r="HG19">
        <v>-6.3714285714283406E-2</v>
      </c>
      <c r="HH19">
        <v>0</v>
      </c>
      <c r="HI19">
        <v>0</v>
      </c>
      <c r="HJ19">
        <v>0</v>
      </c>
      <c r="HK19">
        <v>3</v>
      </c>
      <c r="HL19">
        <v>2051</v>
      </c>
      <c r="HM19">
        <v>1</v>
      </c>
      <c r="HN19">
        <v>25</v>
      </c>
      <c r="HO19">
        <v>4.5</v>
      </c>
      <c r="HP19">
        <v>4.5</v>
      </c>
      <c r="HQ19">
        <v>18</v>
      </c>
      <c r="HR19">
        <v>514.57500000000005</v>
      </c>
      <c r="HS19">
        <v>543.14800000000002</v>
      </c>
      <c r="HT19">
        <v>26.998699999999999</v>
      </c>
      <c r="HU19">
        <v>38.452100000000002</v>
      </c>
      <c r="HV19">
        <v>30</v>
      </c>
      <c r="HW19">
        <v>38.5349</v>
      </c>
      <c r="HX19">
        <v>38.495100000000001</v>
      </c>
      <c r="HY19">
        <v>23.230799999999999</v>
      </c>
      <c r="HZ19">
        <v>20.424499999999998</v>
      </c>
      <c r="IA19">
        <v>43.2117</v>
      </c>
      <c r="IB19">
        <v>27</v>
      </c>
      <c r="IC19">
        <v>444.02100000000002</v>
      </c>
      <c r="ID19">
        <v>26.6951</v>
      </c>
      <c r="IE19">
        <v>99.146799999999999</v>
      </c>
      <c r="IF19">
        <v>97.157700000000006</v>
      </c>
    </row>
    <row r="20" spans="1:240" x14ac:dyDescent="0.3">
      <c r="A20">
        <v>4</v>
      </c>
      <c r="B20">
        <v>1629730274</v>
      </c>
      <c r="C20">
        <v>1225.9000000953699</v>
      </c>
      <c r="D20" t="s">
        <v>386</v>
      </c>
      <c r="E20" t="s">
        <v>387</v>
      </c>
      <c r="F20">
        <v>0</v>
      </c>
      <c r="G20" t="s">
        <v>364</v>
      </c>
      <c r="H20" t="s">
        <v>514</v>
      </c>
      <c r="I20" t="s">
        <v>365</v>
      </c>
      <c r="J20">
        <f t="shared" si="0"/>
        <v>5.8867236749827603</v>
      </c>
      <c r="K20">
        <v>1629730274</v>
      </c>
      <c r="L20">
        <f t="shared" si="1"/>
        <v>2.4044917182627001E-3</v>
      </c>
      <c r="M20">
        <f t="shared" si="2"/>
        <v>2.4044917182627001</v>
      </c>
      <c r="N20">
        <f t="shared" si="3"/>
        <v>35.279629851904744</v>
      </c>
      <c r="O20">
        <f t="shared" si="4"/>
        <v>415.04199999999997</v>
      </c>
      <c r="P20">
        <f t="shared" si="5"/>
        <v>110.56071161374169</v>
      </c>
      <c r="Q20">
        <f t="shared" si="6"/>
        <v>10.974556517672744</v>
      </c>
      <c r="R20">
        <f t="shared" si="7"/>
        <v>41.198196174072002</v>
      </c>
      <c r="S20">
        <f t="shared" si="8"/>
        <v>0.19468709841142634</v>
      </c>
      <c r="T20">
        <f t="shared" si="9"/>
        <v>2.9163569677145036</v>
      </c>
      <c r="U20">
        <f t="shared" si="10"/>
        <v>0.18774425417289542</v>
      </c>
      <c r="V20">
        <f t="shared" si="11"/>
        <v>0.11794331837539387</v>
      </c>
      <c r="W20">
        <f t="shared" si="12"/>
        <v>106.04872609462032</v>
      </c>
      <c r="X20">
        <f t="shared" si="13"/>
        <v>29.950962888910762</v>
      </c>
      <c r="Y20">
        <f t="shared" si="14"/>
        <v>29.618400000000001</v>
      </c>
      <c r="Z20">
        <f t="shared" si="15"/>
        <v>4.1679530193768528</v>
      </c>
      <c r="AA20">
        <f t="shared" si="16"/>
        <v>69.25349210772076</v>
      </c>
      <c r="AB20">
        <f t="shared" si="17"/>
        <v>2.9421992489314026</v>
      </c>
      <c r="AC20">
        <f t="shared" si="18"/>
        <v>4.2484489364882005</v>
      </c>
      <c r="AD20">
        <f t="shared" si="19"/>
        <v>1.2257537704454502</v>
      </c>
      <c r="AE20">
        <f t="shared" si="20"/>
        <v>-106.03808477538507</v>
      </c>
      <c r="AF20">
        <f t="shared" si="21"/>
        <v>52.277856750438524</v>
      </c>
      <c r="AG20">
        <f t="shared" si="22"/>
        <v>3.9773150612696782</v>
      </c>
      <c r="AH20">
        <f t="shared" si="23"/>
        <v>56.265813130943449</v>
      </c>
      <c r="AI20">
        <v>0</v>
      </c>
      <c r="AJ20">
        <v>0</v>
      </c>
      <c r="AK20">
        <f t="shared" si="24"/>
        <v>1</v>
      </c>
      <c r="AL20">
        <f t="shared" si="25"/>
        <v>0</v>
      </c>
      <c r="AM20">
        <f t="shared" si="26"/>
        <v>51967.459330491896</v>
      </c>
      <c r="AN20" t="s">
        <v>366</v>
      </c>
      <c r="AO20">
        <v>10238.9</v>
      </c>
      <c r="AP20">
        <v>302.21199999999999</v>
      </c>
      <c r="AQ20">
        <v>4052.3</v>
      </c>
      <c r="AR20">
        <f t="shared" si="27"/>
        <v>0.92542210596451402</v>
      </c>
      <c r="AS20">
        <v>-0.32343011824092399</v>
      </c>
      <c r="AT20" t="s">
        <v>388</v>
      </c>
      <c r="AU20">
        <v>10217.700000000001</v>
      </c>
      <c r="AV20">
        <v>923.53291999999999</v>
      </c>
      <c r="AW20">
        <v>2582.2800000000002</v>
      </c>
      <c r="AX20">
        <f t="shared" si="28"/>
        <v>0.64235755998574906</v>
      </c>
      <c r="AY20">
        <v>0.5</v>
      </c>
      <c r="AZ20">
        <f t="shared" si="29"/>
        <v>547.15912315783441</v>
      </c>
      <c r="BA20">
        <f t="shared" si="30"/>
        <v>35.279629851904744</v>
      </c>
      <c r="BB20">
        <f t="shared" si="31"/>
        <v>175.73589963780424</v>
      </c>
      <c r="BC20">
        <f t="shared" si="32"/>
        <v>6.5068932351285219E-2</v>
      </c>
      <c r="BD20">
        <f t="shared" si="33"/>
        <v>0.5692721161144414</v>
      </c>
      <c r="BE20">
        <f t="shared" si="34"/>
        <v>289.90408842657985</v>
      </c>
      <c r="BF20" t="s">
        <v>389</v>
      </c>
      <c r="BG20">
        <v>680.77</v>
      </c>
      <c r="BH20">
        <f t="shared" si="35"/>
        <v>680.77</v>
      </c>
      <c r="BI20">
        <f t="shared" si="36"/>
        <v>0.7363686354694301</v>
      </c>
      <c r="BJ20">
        <f t="shared" si="37"/>
        <v>0.87233150496184608</v>
      </c>
      <c r="BK20">
        <f t="shared" si="38"/>
        <v>0.43600976411302877</v>
      </c>
      <c r="BL20">
        <f t="shared" si="39"/>
        <v>0.7274989517856485</v>
      </c>
      <c r="BM20">
        <f t="shared" si="40"/>
        <v>0.39199613449071058</v>
      </c>
      <c r="BN20">
        <f t="shared" si="41"/>
        <v>0.64302755838186687</v>
      </c>
      <c r="BO20">
        <f t="shared" si="42"/>
        <v>0.35697244161813313</v>
      </c>
      <c r="BP20">
        <f t="shared" si="43"/>
        <v>649.95100000000002</v>
      </c>
      <c r="BQ20">
        <f t="shared" si="44"/>
        <v>547.15912315783441</v>
      </c>
      <c r="BR20">
        <f t="shared" si="45"/>
        <v>0.84184672868852328</v>
      </c>
      <c r="BS20">
        <f t="shared" si="46"/>
        <v>0.16316418636884983</v>
      </c>
      <c r="BT20">
        <v>6</v>
      </c>
      <c r="BU20">
        <v>0.5</v>
      </c>
      <c r="BV20" t="s">
        <v>369</v>
      </c>
      <c r="BW20">
        <v>2</v>
      </c>
      <c r="BX20">
        <v>1629730274</v>
      </c>
      <c r="BY20">
        <v>415.04199999999997</v>
      </c>
      <c r="BZ20">
        <v>458.56519059690697</v>
      </c>
      <c r="CA20">
        <v>29.6405273550182</v>
      </c>
      <c r="CB20">
        <v>26.8413</v>
      </c>
      <c r="CC20">
        <v>422.62900000000002</v>
      </c>
      <c r="CD20">
        <v>30.022600000000001</v>
      </c>
      <c r="CE20">
        <v>500.11399999999998</v>
      </c>
      <c r="CF20">
        <v>99.162599999999998</v>
      </c>
      <c r="CG20">
        <v>0.100116</v>
      </c>
      <c r="CH20">
        <v>29.950900000000001</v>
      </c>
      <c r="CI20">
        <v>29.618400000000001</v>
      </c>
      <c r="CJ20">
        <v>999.9</v>
      </c>
      <c r="CK20">
        <v>0</v>
      </c>
      <c r="CL20">
        <v>0</v>
      </c>
      <c r="CM20">
        <v>10008.799999999999</v>
      </c>
      <c r="CN20">
        <v>0</v>
      </c>
      <c r="CO20">
        <v>1350.2</v>
      </c>
      <c r="CP20">
        <v>-25.682500000000001</v>
      </c>
      <c r="CQ20">
        <v>427.86099999999999</v>
      </c>
      <c r="CR20">
        <v>452.88</v>
      </c>
      <c r="CS20">
        <v>3.12141</v>
      </c>
      <c r="CT20">
        <v>440.72399999999999</v>
      </c>
      <c r="CU20">
        <v>26.8413</v>
      </c>
      <c r="CV20">
        <v>2.9711799999999999</v>
      </c>
      <c r="CW20">
        <v>2.6616499999999998</v>
      </c>
      <c r="CX20">
        <v>23.8673</v>
      </c>
      <c r="CY20">
        <v>22.0503</v>
      </c>
      <c r="CZ20">
        <v>649.95100000000002</v>
      </c>
      <c r="DA20">
        <v>0.93797200000000003</v>
      </c>
      <c r="DB20">
        <v>6.2028300000000001E-2</v>
      </c>
      <c r="DC20">
        <v>0</v>
      </c>
      <c r="DD20">
        <v>923.74300000000005</v>
      </c>
      <c r="DE20">
        <v>5.0001199999999999</v>
      </c>
      <c r="DF20">
        <v>6292.61</v>
      </c>
      <c r="DG20">
        <v>5530.64</v>
      </c>
      <c r="DH20">
        <v>45.875</v>
      </c>
      <c r="DI20">
        <v>49</v>
      </c>
      <c r="DJ20">
        <v>47.686999999999998</v>
      </c>
      <c r="DK20">
        <v>49.125</v>
      </c>
      <c r="DL20">
        <v>48.436999999999998</v>
      </c>
      <c r="DM20">
        <v>604.95000000000005</v>
      </c>
      <c r="DN20">
        <v>40.01</v>
      </c>
      <c r="DO20">
        <v>0</v>
      </c>
      <c r="DP20">
        <v>422.799999952316</v>
      </c>
      <c r="DQ20">
        <v>0</v>
      </c>
      <c r="DR20">
        <v>923.53291999999999</v>
      </c>
      <c r="DS20">
        <v>1.76638462503265</v>
      </c>
      <c r="DT20">
        <v>43.305384768419302</v>
      </c>
      <c r="DU20">
        <v>6289.9243999999999</v>
      </c>
      <c r="DV20">
        <v>15</v>
      </c>
      <c r="DW20">
        <v>1629729933</v>
      </c>
      <c r="DX20" t="s">
        <v>390</v>
      </c>
      <c r="DY20">
        <v>1629729926</v>
      </c>
      <c r="DZ20">
        <v>1629729933</v>
      </c>
      <c r="EA20">
        <v>18</v>
      </c>
      <c r="EB20">
        <v>-8.0000000000000002E-3</v>
      </c>
      <c r="EC20">
        <v>4.0000000000000001E-3</v>
      </c>
      <c r="ED20">
        <v>-7.7069999999999999</v>
      </c>
      <c r="EE20">
        <v>-0.06</v>
      </c>
      <c r="EF20">
        <v>441</v>
      </c>
      <c r="EG20">
        <v>27</v>
      </c>
      <c r="EH20">
        <v>0.08</v>
      </c>
      <c r="EI20">
        <v>0.03</v>
      </c>
      <c r="EJ20">
        <v>20.4298689754559</v>
      </c>
      <c r="EK20">
        <v>-4.7850651700493303E-2</v>
      </c>
      <c r="EL20">
        <v>6.6825348012996694E-2</v>
      </c>
      <c r="EM20">
        <v>1</v>
      </c>
      <c r="EN20">
        <v>0.22693940251884001</v>
      </c>
      <c r="EO20">
        <v>-2.72835940653971E-3</v>
      </c>
      <c r="EP20">
        <v>3.9532056781071204E-3</v>
      </c>
      <c r="EQ20">
        <v>1</v>
      </c>
      <c r="ER20">
        <v>2</v>
      </c>
      <c r="ES20">
        <v>2</v>
      </c>
      <c r="ET20" t="s">
        <v>380</v>
      </c>
      <c r="EU20">
        <v>2.9301699999999999</v>
      </c>
      <c r="EV20">
        <v>2.7404899999999999</v>
      </c>
      <c r="EW20">
        <v>9.3709700000000007E-2</v>
      </c>
      <c r="EX20">
        <v>9.8334900000000003E-2</v>
      </c>
      <c r="EY20">
        <v>0.134322</v>
      </c>
      <c r="EZ20">
        <v>0.12589900000000001</v>
      </c>
      <c r="FA20">
        <v>28119.7</v>
      </c>
      <c r="FB20">
        <v>27615.9</v>
      </c>
      <c r="FC20">
        <v>28283.599999999999</v>
      </c>
      <c r="FD20">
        <v>28069.200000000001</v>
      </c>
      <c r="FE20">
        <v>33724.300000000003</v>
      </c>
      <c r="FF20">
        <v>34526.1</v>
      </c>
      <c r="FG20">
        <v>42751.3</v>
      </c>
      <c r="FH20">
        <v>43804.4</v>
      </c>
      <c r="FI20">
        <v>1.73228</v>
      </c>
      <c r="FJ20">
        <v>1.8944000000000001</v>
      </c>
      <c r="FK20">
        <v>-1.23754E-2</v>
      </c>
      <c r="FL20">
        <v>0</v>
      </c>
      <c r="FM20">
        <v>29.819900000000001</v>
      </c>
      <c r="FN20">
        <v>999.9</v>
      </c>
      <c r="FO20">
        <v>60.731000000000002</v>
      </c>
      <c r="FP20">
        <v>33.898000000000003</v>
      </c>
      <c r="FQ20">
        <v>32.5398</v>
      </c>
      <c r="FR20">
        <v>62.366399999999999</v>
      </c>
      <c r="FS20">
        <v>28.473600000000001</v>
      </c>
      <c r="FT20">
        <v>1</v>
      </c>
      <c r="FU20">
        <v>0.97233199999999997</v>
      </c>
      <c r="FV20">
        <v>3.4500999999999999</v>
      </c>
      <c r="FW20">
        <v>20.315899999999999</v>
      </c>
      <c r="FX20">
        <v>5.2739000000000003</v>
      </c>
      <c r="FY20">
        <v>12.0878</v>
      </c>
      <c r="FZ20">
        <v>5.0124500000000003</v>
      </c>
      <c r="GA20">
        <v>3.2919999999999998</v>
      </c>
      <c r="GB20">
        <v>9999</v>
      </c>
      <c r="GC20">
        <v>9999</v>
      </c>
      <c r="GD20">
        <v>9999</v>
      </c>
      <c r="GE20">
        <v>999.9</v>
      </c>
      <c r="GF20">
        <v>1.8722000000000001</v>
      </c>
      <c r="GG20">
        <v>1.87286</v>
      </c>
      <c r="GH20">
        <v>1.8725099999999999</v>
      </c>
      <c r="GI20">
        <v>1.87632</v>
      </c>
      <c r="GJ20">
        <v>1.8699600000000001</v>
      </c>
      <c r="GK20">
        <v>1.8731100000000001</v>
      </c>
      <c r="GL20">
        <v>1.8730199999999999</v>
      </c>
      <c r="GM20">
        <v>1.8743799999999999</v>
      </c>
      <c r="GN20">
        <v>5</v>
      </c>
      <c r="GO20">
        <v>0</v>
      </c>
      <c r="GP20">
        <v>0</v>
      </c>
      <c r="GQ20">
        <v>0</v>
      </c>
      <c r="GR20" t="s">
        <v>372</v>
      </c>
      <c r="GS20" t="s">
        <v>373</v>
      </c>
      <c r="GT20" t="s">
        <v>374</v>
      </c>
      <c r="GU20" t="s">
        <v>374</v>
      </c>
      <c r="GV20" t="s">
        <v>374</v>
      </c>
      <c r="GW20" t="s">
        <v>374</v>
      </c>
      <c r="GX20">
        <v>0</v>
      </c>
      <c r="GY20">
        <v>100</v>
      </c>
      <c r="GZ20">
        <v>100</v>
      </c>
      <c r="HA20">
        <v>-7.5869999999999997</v>
      </c>
      <c r="HB20">
        <v>-5.9900000000000002E-2</v>
      </c>
      <c r="HC20">
        <v>-5.5308851860941202</v>
      </c>
      <c r="HD20">
        <v>-5.2264853520813098E-3</v>
      </c>
      <c r="HE20">
        <v>8.80926177612275E-7</v>
      </c>
      <c r="HF20">
        <v>-7.1543816509633199E-11</v>
      </c>
      <c r="HG20">
        <v>-5.9904761904764597E-2</v>
      </c>
      <c r="HH20">
        <v>0</v>
      </c>
      <c r="HI20">
        <v>0</v>
      </c>
      <c r="HJ20">
        <v>0</v>
      </c>
      <c r="HK20">
        <v>3</v>
      </c>
      <c r="HL20">
        <v>2051</v>
      </c>
      <c r="HM20">
        <v>1</v>
      </c>
      <c r="HN20">
        <v>25</v>
      </c>
      <c r="HO20">
        <v>5.8</v>
      </c>
      <c r="HP20">
        <v>5.7</v>
      </c>
      <c r="HQ20">
        <v>18</v>
      </c>
      <c r="HR20">
        <v>514.774</v>
      </c>
      <c r="HS20">
        <v>542.25</v>
      </c>
      <c r="HT20">
        <v>27.001300000000001</v>
      </c>
      <c r="HU20">
        <v>38.460700000000003</v>
      </c>
      <c r="HV20">
        <v>30.000299999999999</v>
      </c>
      <c r="HW20">
        <v>38.564799999999998</v>
      </c>
      <c r="HX20">
        <v>38.534799999999997</v>
      </c>
      <c r="HY20">
        <v>23.1008</v>
      </c>
      <c r="HZ20">
        <v>21.251999999999999</v>
      </c>
      <c r="IA20">
        <v>43.377600000000001</v>
      </c>
      <c r="IB20">
        <v>27</v>
      </c>
      <c r="IC20">
        <v>440.71199999999999</v>
      </c>
      <c r="ID20">
        <v>26.7971</v>
      </c>
      <c r="IE20">
        <v>99.144000000000005</v>
      </c>
      <c r="IF20">
        <v>97.158199999999994</v>
      </c>
    </row>
    <row r="21" spans="1:240" x14ac:dyDescent="0.3">
      <c r="A21">
        <v>5</v>
      </c>
      <c r="B21">
        <v>1629730534</v>
      </c>
      <c r="C21">
        <v>1485.9000000953699</v>
      </c>
      <c r="D21" t="s">
        <v>391</v>
      </c>
      <c r="E21" t="s">
        <v>392</v>
      </c>
      <c r="F21">
        <v>0</v>
      </c>
      <c r="G21" t="s">
        <v>364</v>
      </c>
      <c r="H21" t="s">
        <v>514</v>
      </c>
      <c r="I21" t="s">
        <v>365</v>
      </c>
      <c r="J21">
        <f t="shared" si="0"/>
        <v>2.3879438442369905</v>
      </c>
      <c r="K21">
        <v>1629730534</v>
      </c>
      <c r="L21">
        <f t="shared" si="1"/>
        <v>2.7756040647255449E-3</v>
      </c>
      <c r="M21">
        <f t="shared" si="2"/>
        <v>2.7756040647255449</v>
      </c>
      <c r="N21">
        <f t="shared" si="3"/>
        <v>14.061104122048272</v>
      </c>
      <c r="O21">
        <f t="shared" si="4"/>
        <v>415.04199999999997</v>
      </c>
      <c r="P21">
        <f t="shared" si="5"/>
        <v>309.37255325269433</v>
      </c>
      <c r="Q21">
        <f t="shared" si="6"/>
        <v>30.702425717475911</v>
      </c>
      <c r="R21">
        <f t="shared" si="7"/>
        <v>41.189161871849599</v>
      </c>
      <c r="S21">
        <f t="shared" si="8"/>
        <v>0.23692635120349606</v>
      </c>
      <c r="T21">
        <f t="shared" si="9"/>
        <v>2.91400118724748</v>
      </c>
      <c r="U21">
        <f t="shared" si="10"/>
        <v>0.22672105294469549</v>
      </c>
      <c r="V21">
        <f t="shared" si="11"/>
        <v>0.14258093114989923</v>
      </c>
      <c r="W21">
        <f t="shared" si="12"/>
        <v>82.114362527896191</v>
      </c>
      <c r="X21">
        <f t="shared" si="13"/>
        <v>29.725115524560916</v>
      </c>
      <c r="Y21">
        <f t="shared" si="14"/>
        <v>29.617599999999999</v>
      </c>
      <c r="Z21">
        <f t="shared" si="15"/>
        <v>4.1677609596143483</v>
      </c>
      <c r="AA21">
        <f t="shared" si="16"/>
        <v>70.485004619639824</v>
      </c>
      <c r="AB21">
        <f t="shared" si="17"/>
        <v>2.9966709160998377</v>
      </c>
      <c r="AC21">
        <f t="shared" si="18"/>
        <v>4.2515013402791926</v>
      </c>
      <c r="AD21">
        <f t="shared" si="19"/>
        <v>1.1710900435145106</v>
      </c>
      <c r="AE21">
        <f t="shared" si="20"/>
        <v>-122.40413925439653</v>
      </c>
      <c r="AF21">
        <f t="shared" si="21"/>
        <v>54.325052747981324</v>
      </c>
      <c r="AG21">
        <f t="shared" si="22"/>
        <v>4.1366475244727612</v>
      </c>
      <c r="AH21">
        <f t="shared" si="23"/>
        <v>18.171923545953753</v>
      </c>
      <c r="AI21">
        <v>0</v>
      </c>
      <c r="AJ21">
        <v>0</v>
      </c>
      <c r="AK21">
        <f t="shared" si="24"/>
        <v>1</v>
      </c>
      <c r="AL21">
        <f t="shared" si="25"/>
        <v>0</v>
      </c>
      <c r="AM21">
        <f t="shared" si="26"/>
        <v>51897.792444328996</v>
      </c>
      <c r="AN21" t="s">
        <v>366</v>
      </c>
      <c r="AO21">
        <v>10238.9</v>
      </c>
      <c r="AP21">
        <v>302.21199999999999</v>
      </c>
      <c r="AQ21">
        <v>4052.3</v>
      </c>
      <c r="AR21">
        <f t="shared" si="27"/>
        <v>0.92542210596451402</v>
      </c>
      <c r="AS21">
        <v>-0.32343011824092399</v>
      </c>
      <c r="AT21" t="s">
        <v>393</v>
      </c>
      <c r="AU21">
        <v>10221.4</v>
      </c>
      <c r="AV21">
        <v>872.59019999999998</v>
      </c>
      <c r="AW21">
        <v>2645.29</v>
      </c>
      <c r="AX21">
        <f t="shared" si="28"/>
        <v>0.67013438980225226</v>
      </c>
      <c r="AY21">
        <v>0.5</v>
      </c>
      <c r="AZ21">
        <f t="shared" si="29"/>
        <v>421.30138783828812</v>
      </c>
      <c r="BA21">
        <f t="shared" si="30"/>
        <v>14.061104122048272</v>
      </c>
      <c r="BB21">
        <f t="shared" si="31"/>
        <v>141.16427423092662</v>
      </c>
      <c r="BC21">
        <f t="shared" si="32"/>
        <v>3.414309721146834E-2</v>
      </c>
      <c r="BD21">
        <f t="shared" si="33"/>
        <v>0.53189253352184462</v>
      </c>
      <c r="BE21">
        <f t="shared" si="34"/>
        <v>290.68141670308933</v>
      </c>
      <c r="BF21" t="s">
        <v>394</v>
      </c>
      <c r="BG21">
        <v>689.51</v>
      </c>
      <c r="BH21">
        <f t="shared" si="35"/>
        <v>689.51</v>
      </c>
      <c r="BI21">
        <f t="shared" si="36"/>
        <v>0.73934426849230139</v>
      </c>
      <c r="BJ21">
        <f t="shared" si="37"/>
        <v>0.90639018703535157</v>
      </c>
      <c r="BK21">
        <f t="shared" si="38"/>
        <v>0.41840555015329539</v>
      </c>
      <c r="BL21">
        <f t="shared" si="39"/>
        <v>0.75656883808392206</v>
      </c>
      <c r="BM21">
        <f t="shared" si="40"/>
        <v>0.37519386211736899</v>
      </c>
      <c r="BN21">
        <f t="shared" si="41"/>
        <v>0.71621833234288579</v>
      </c>
      <c r="BO21">
        <f t="shared" si="42"/>
        <v>0.28378166765711421</v>
      </c>
      <c r="BP21">
        <f t="shared" si="43"/>
        <v>500.13499999999999</v>
      </c>
      <c r="BQ21">
        <f t="shared" si="44"/>
        <v>421.30138783828812</v>
      </c>
      <c r="BR21">
        <f t="shared" si="45"/>
        <v>0.8423753343363054</v>
      </c>
      <c r="BS21">
        <f t="shared" si="46"/>
        <v>0.16418439526906975</v>
      </c>
      <c r="BT21">
        <v>6</v>
      </c>
      <c r="BU21">
        <v>0.5</v>
      </c>
      <c r="BV21" t="s">
        <v>369</v>
      </c>
      <c r="BW21">
        <v>2</v>
      </c>
      <c r="BX21">
        <v>1629730534</v>
      </c>
      <c r="BY21">
        <v>415.04199999999997</v>
      </c>
      <c r="BZ21">
        <v>433.296364838138</v>
      </c>
      <c r="CA21">
        <v>30.195911590275301</v>
      </c>
      <c r="CB21">
        <v>26.966000000000001</v>
      </c>
      <c r="CC21">
        <v>422.57900000000001</v>
      </c>
      <c r="CD21">
        <v>29.929099999999998</v>
      </c>
      <c r="CE21">
        <v>500.03699999999998</v>
      </c>
      <c r="CF21">
        <v>99.141099999999994</v>
      </c>
      <c r="CG21">
        <v>9.9848800000000001E-2</v>
      </c>
      <c r="CH21">
        <v>29.9634</v>
      </c>
      <c r="CI21">
        <v>29.617599999999999</v>
      </c>
      <c r="CJ21">
        <v>999.9</v>
      </c>
      <c r="CK21">
        <v>0</v>
      </c>
      <c r="CL21">
        <v>0</v>
      </c>
      <c r="CM21">
        <v>9997.5</v>
      </c>
      <c r="CN21">
        <v>0</v>
      </c>
      <c r="CO21">
        <v>1393.1</v>
      </c>
      <c r="CP21">
        <v>-21.9511</v>
      </c>
      <c r="CQ21">
        <v>427.82299999999998</v>
      </c>
      <c r="CR21">
        <v>449.10399999999998</v>
      </c>
      <c r="CS21">
        <v>2.9077099999999998</v>
      </c>
      <c r="CT21">
        <v>436.99299999999999</v>
      </c>
      <c r="CU21">
        <v>26.966000000000001</v>
      </c>
      <c r="CV21">
        <v>2.9617100000000001</v>
      </c>
      <c r="CW21">
        <v>2.6734399999999998</v>
      </c>
      <c r="CX21">
        <v>23.8142</v>
      </c>
      <c r="CY21">
        <v>22.122800000000002</v>
      </c>
      <c r="CZ21">
        <v>500.13499999999999</v>
      </c>
      <c r="DA21">
        <v>0.92002799999999996</v>
      </c>
      <c r="DB21">
        <v>7.9972399999999999E-2</v>
      </c>
      <c r="DC21">
        <v>0</v>
      </c>
      <c r="DD21">
        <v>872.34900000000005</v>
      </c>
      <c r="DE21">
        <v>5.0001199999999999</v>
      </c>
      <c r="DF21">
        <v>4645.96</v>
      </c>
      <c r="DG21">
        <v>4216.58</v>
      </c>
      <c r="DH21">
        <v>45.436999999999998</v>
      </c>
      <c r="DI21">
        <v>49.061999999999998</v>
      </c>
      <c r="DJ21">
        <v>47.375</v>
      </c>
      <c r="DK21">
        <v>49.125</v>
      </c>
      <c r="DL21">
        <v>48.125</v>
      </c>
      <c r="DM21">
        <v>455.54</v>
      </c>
      <c r="DN21">
        <v>39.6</v>
      </c>
      <c r="DO21">
        <v>0</v>
      </c>
      <c r="DP21">
        <v>259.60000014305098</v>
      </c>
      <c r="DQ21">
        <v>0</v>
      </c>
      <c r="DR21">
        <v>872.59019999999998</v>
      </c>
      <c r="DS21">
        <v>-0.16369229987557801</v>
      </c>
      <c r="DT21">
        <v>-17.3715384786098</v>
      </c>
      <c r="DU21">
        <v>4646.9204</v>
      </c>
      <c r="DV21">
        <v>15</v>
      </c>
      <c r="DW21">
        <v>1629730343.5</v>
      </c>
      <c r="DX21" t="s">
        <v>395</v>
      </c>
      <c r="DY21">
        <v>1629730343.5</v>
      </c>
      <c r="DZ21">
        <v>1629730339.5</v>
      </c>
      <c r="EA21">
        <v>19</v>
      </c>
      <c r="EB21">
        <v>5.0999999999999997E-2</v>
      </c>
      <c r="EC21">
        <v>5.0000000000000001E-3</v>
      </c>
      <c r="ED21">
        <v>-7.6360000000000001</v>
      </c>
      <c r="EE21">
        <v>-5.5E-2</v>
      </c>
      <c r="EF21">
        <v>437</v>
      </c>
      <c r="EG21">
        <v>27</v>
      </c>
      <c r="EH21">
        <v>7.0000000000000007E-2</v>
      </c>
      <c r="EI21">
        <v>0.03</v>
      </c>
      <c r="EJ21">
        <v>17.3713916033036</v>
      </c>
      <c r="EK21">
        <v>-6.7521659543850004E-2</v>
      </c>
      <c r="EL21">
        <v>6.1817877084600299E-2</v>
      </c>
      <c r="EM21">
        <v>1</v>
      </c>
      <c r="EN21">
        <v>0.213034188379574</v>
      </c>
      <c r="EO21">
        <v>-3.1079007998783201E-3</v>
      </c>
      <c r="EP21">
        <v>3.8440336574875902E-3</v>
      </c>
      <c r="EQ21">
        <v>1</v>
      </c>
      <c r="ER21">
        <v>2</v>
      </c>
      <c r="ES21">
        <v>2</v>
      </c>
      <c r="ET21" t="s">
        <v>380</v>
      </c>
      <c r="EU21">
        <v>2.9298600000000001</v>
      </c>
      <c r="EV21">
        <v>2.74011</v>
      </c>
      <c r="EW21">
        <v>9.3643500000000005E-2</v>
      </c>
      <c r="EX21">
        <v>9.7651600000000005E-2</v>
      </c>
      <c r="EY21">
        <v>0.13395899999999999</v>
      </c>
      <c r="EZ21">
        <v>0.12623000000000001</v>
      </c>
      <c r="FA21">
        <v>28110.2</v>
      </c>
      <c r="FB21">
        <v>27625.4</v>
      </c>
      <c r="FC21">
        <v>28272.9</v>
      </c>
      <c r="FD21">
        <v>28058.5</v>
      </c>
      <c r="FE21">
        <v>33724.1</v>
      </c>
      <c r="FF21">
        <v>34502</v>
      </c>
      <c r="FG21">
        <v>42732.4</v>
      </c>
      <c r="FH21">
        <v>43789.5</v>
      </c>
      <c r="FI21">
        <v>1.7293499999999999</v>
      </c>
      <c r="FJ21">
        <v>1.89032</v>
      </c>
      <c r="FK21">
        <v>-2.8748099999999999E-2</v>
      </c>
      <c r="FL21">
        <v>0</v>
      </c>
      <c r="FM21">
        <v>30.0855</v>
      </c>
      <c r="FN21">
        <v>999.9</v>
      </c>
      <c r="FO21">
        <v>60.878</v>
      </c>
      <c r="FP21">
        <v>34.06</v>
      </c>
      <c r="FQ21">
        <v>32.917700000000004</v>
      </c>
      <c r="FR21">
        <v>62.136499999999998</v>
      </c>
      <c r="FS21">
        <v>28.734000000000002</v>
      </c>
      <c r="FT21">
        <v>1</v>
      </c>
      <c r="FU21">
        <v>0.99063800000000002</v>
      </c>
      <c r="FV21">
        <v>3.5898300000000001</v>
      </c>
      <c r="FW21">
        <v>20.313400000000001</v>
      </c>
      <c r="FX21">
        <v>5.2750899999999996</v>
      </c>
      <c r="FY21">
        <v>12.0878</v>
      </c>
      <c r="FZ21">
        <v>5.0124000000000004</v>
      </c>
      <c r="GA21">
        <v>3.2919999999999998</v>
      </c>
      <c r="GB21">
        <v>9999</v>
      </c>
      <c r="GC21">
        <v>9999</v>
      </c>
      <c r="GD21">
        <v>9999</v>
      </c>
      <c r="GE21">
        <v>999.9</v>
      </c>
      <c r="GF21">
        <v>1.8721699999999999</v>
      </c>
      <c r="GG21">
        <v>1.87286</v>
      </c>
      <c r="GH21">
        <v>1.8724400000000001</v>
      </c>
      <c r="GI21">
        <v>1.8763399999999999</v>
      </c>
      <c r="GJ21">
        <v>1.8699600000000001</v>
      </c>
      <c r="GK21">
        <v>1.8730800000000001</v>
      </c>
      <c r="GL21">
        <v>1.8730199999999999</v>
      </c>
      <c r="GM21">
        <v>1.87439</v>
      </c>
      <c r="GN21">
        <v>5</v>
      </c>
      <c r="GO21">
        <v>0</v>
      </c>
      <c r="GP21">
        <v>0</v>
      </c>
      <c r="GQ21">
        <v>0</v>
      </c>
      <c r="GR21" t="s">
        <v>372</v>
      </c>
      <c r="GS21" t="s">
        <v>373</v>
      </c>
      <c r="GT21" t="s">
        <v>374</v>
      </c>
      <c r="GU21" t="s">
        <v>374</v>
      </c>
      <c r="GV21" t="s">
        <v>374</v>
      </c>
      <c r="GW21" t="s">
        <v>374</v>
      </c>
      <c r="GX21">
        <v>0</v>
      </c>
      <c r="GY21">
        <v>100</v>
      </c>
      <c r="GZ21">
        <v>100</v>
      </c>
      <c r="HA21">
        <v>-7.5369999999999999</v>
      </c>
      <c r="HB21">
        <v>-5.5399999999999998E-2</v>
      </c>
      <c r="HC21">
        <v>-5.4794670977549496</v>
      </c>
      <c r="HD21">
        <v>-5.2264853520813098E-3</v>
      </c>
      <c r="HE21">
        <v>8.80926177612275E-7</v>
      </c>
      <c r="HF21">
        <v>-7.1543816509633199E-11</v>
      </c>
      <c r="HG21">
        <v>-5.5369999999999898E-2</v>
      </c>
      <c r="HH21">
        <v>0</v>
      </c>
      <c r="HI21">
        <v>0</v>
      </c>
      <c r="HJ21">
        <v>0</v>
      </c>
      <c r="HK21">
        <v>3</v>
      </c>
      <c r="HL21">
        <v>2051</v>
      </c>
      <c r="HM21">
        <v>1</v>
      </c>
      <c r="HN21">
        <v>25</v>
      </c>
      <c r="HO21">
        <v>3.2</v>
      </c>
      <c r="HP21">
        <v>3.2</v>
      </c>
      <c r="HQ21">
        <v>18</v>
      </c>
      <c r="HR21">
        <v>513.726</v>
      </c>
      <c r="HS21">
        <v>540.36500000000001</v>
      </c>
      <c r="HT21">
        <v>27</v>
      </c>
      <c r="HU21">
        <v>38.6631</v>
      </c>
      <c r="HV21">
        <v>30.000499999999999</v>
      </c>
      <c r="HW21">
        <v>38.726399999999998</v>
      </c>
      <c r="HX21">
        <v>38.688299999999998</v>
      </c>
      <c r="HY21">
        <v>22.936800000000002</v>
      </c>
      <c r="HZ21">
        <v>21.927600000000002</v>
      </c>
      <c r="IA21">
        <v>42.902900000000002</v>
      </c>
      <c r="IB21">
        <v>27</v>
      </c>
      <c r="IC21">
        <v>437</v>
      </c>
      <c r="ID21">
        <v>27.0425</v>
      </c>
      <c r="IE21">
        <v>99.102699999999999</v>
      </c>
      <c r="IF21">
        <v>97.123599999999996</v>
      </c>
    </row>
    <row r="22" spans="1:240" x14ac:dyDescent="0.3">
      <c r="A22">
        <v>6</v>
      </c>
      <c r="B22">
        <v>1629730901.5</v>
      </c>
      <c r="C22">
        <v>1853.4000000953699</v>
      </c>
      <c r="D22" t="s">
        <v>396</v>
      </c>
      <c r="E22" t="s">
        <v>397</v>
      </c>
      <c r="F22">
        <v>0</v>
      </c>
      <c r="G22" t="s">
        <v>364</v>
      </c>
      <c r="H22" t="s">
        <v>514</v>
      </c>
      <c r="I22" t="s">
        <v>365</v>
      </c>
      <c r="J22">
        <f t="shared" si="0"/>
        <v>1.8565007981170947</v>
      </c>
      <c r="K22">
        <v>1629730901.5</v>
      </c>
      <c r="L22">
        <f t="shared" si="1"/>
        <v>2.6950492963641027E-3</v>
      </c>
      <c r="M22">
        <f t="shared" si="2"/>
        <v>2.6950492963641026</v>
      </c>
      <c r="N22">
        <f t="shared" si="3"/>
        <v>10.69358459242148</v>
      </c>
      <c r="O22">
        <f t="shared" si="4"/>
        <v>415.03300000000002</v>
      </c>
      <c r="P22">
        <f t="shared" si="5"/>
        <v>335.76467796263671</v>
      </c>
      <c r="Q22">
        <f t="shared" si="6"/>
        <v>33.322051613677878</v>
      </c>
      <c r="R22">
        <f t="shared" si="7"/>
        <v>41.188820489683906</v>
      </c>
      <c r="S22">
        <f t="shared" si="8"/>
        <v>0.24569022635047222</v>
      </c>
      <c r="T22">
        <f t="shared" si="9"/>
        <v>2.9212454143855151</v>
      </c>
      <c r="U22">
        <f t="shared" si="10"/>
        <v>0.23476061175411944</v>
      </c>
      <c r="V22">
        <f t="shared" si="11"/>
        <v>0.1476668443133774</v>
      </c>
      <c r="W22">
        <f t="shared" si="12"/>
        <v>57.8750230865652</v>
      </c>
      <c r="X22">
        <f t="shared" si="13"/>
        <v>29.502673502784354</v>
      </c>
      <c r="Y22">
        <f t="shared" si="14"/>
        <v>29.516999999999999</v>
      </c>
      <c r="Z22">
        <f t="shared" si="15"/>
        <v>4.1436708384810457</v>
      </c>
      <c r="AA22">
        <f t="shared" si="16"/>
        <v>72.053396977005292</v>
      </c>
      <c r="AB22">
        <f t="shared" si="17"/>
        <v>3.0456371407901792</v>
      </c>
      <c r="AC22">
        <f t="shared" si="18"/>
        <v>4.2269167986099898</v>
      </c>
      <c r="AD22">
        <f t="shared" si="19"/>
        <v>1.0980336976908665</v>
      </c>
      <c r="AE22">
        <f t="shared" si="20"/>
        <v>-118.85167396965693</v>
      </c>
      <c r="AF22">
        <f t="shared" si="21"/>
        <v>54.412858150611783</v>
      </c>
      <c r="AG22">
        <f t="shared" si="22"/>
        <v>4.1289344516253976</v>
      </c>
      <c r="AH22">
        <f t="shared" si="23"/>
        <v>-2.4348582808545487</v>
      </c>
      <c r="AI22">
        <v>0</v>
      </c>
      <c r="AJ22">
        <v>0</v>
      </c>
      <c r="AK22">
        <f t="shared" si="24"/>
        <v>1</v>
      </c>
      <c r="AL22">
        <f t="shared" si="25"/>
        <v>0</v>
      </c>
      <c r="AM22">
        <f t="shared" si="26"/>
        <v>52121.509786005008</v>
      </c>
      <c r="AN22" t="s">
        <v>366</v>
      </c>
      <c r="AO22">
        <v>10238.9</v>
      </c>
      <c r="AP22">
        <v>302.21199999999999</v>
      </c>
      <c r="AQ22">
        <v>4052.3</v>
      </c>
      <c r="AR22">
        <f t="shared" si="27"/>
        <v>0.92542210596451402</v>
      </c>
      <c r="AS22">
        <v>-0.32343011824092399</v>
      </c>
      <c r="AT22" t="s">
        <v>398</v>
      </c>
      <c r="AU22">
        <v>10221</v>
      </c>
      <c r="AV22">
        <v>817.37540000000001</v>
      </c>
      <c r="AW22">
        <v>2682.84</v>
      </c>
      <c r="AX22">
        <f t="shared" si="28"/>
        <v>0.69533203620044426</v>
      </c>
      <c r="AY22">
        <v>0.5</v>
      </c>
      <c r="AZ22">
        <f t="shared" si="29"/>
        <v>295.12432781687312</v>
      </c>
      <c r="BA22">
        <f t="shared" si="30"/>
        <v>10.69358459242148</v>
      </c>
      <c r="BB22">
        <f t="shared" si="31"/>
        <v>102.6046998965969</v>
      </c>
      <c r="BC22">
        <f t="shared" si="32"/>
        <v>3.7330079807919275E-2</v>
      </c>
      <c r="BD22">
        <f t="shared" si="33"/>
        <v>0.51045161097940983</v>
      </c>
      <c r="BE22">
        <f t="shared" si="34"/>
        <v>291.1291762743478</v>
      </c>
      <c r="BF22" t="s">
        <v>399</v>
      </c>
      <c r="BG22">
        <v>713.96</v>
      </c>
      <c r="BH22">
        <f t="shared" si="35"/>
        <v>713.96</v>
      </c>
      <c r="BI22">
        <f t="shared" si="36"/>
        <v>0.73387902372113134</v>
      </c>
      <c r="BJ22">
        <f t="shared" si="37"/>
        <v>0.94747501117386546</v>
      </c>
      <c r="BK22">
        <f t="shared" si="38"/>
        <v>0.41022184678612722</v>
      </c>
      <c r="BL22">
        <f t="shared" si="39"/>
        <v>0.78360188992148294</v>
      </c>
      <c r="BM22">
        <f t="shared" si="40"/>
        <v>0.36518076375807712</v>
      </c>
      <c r="BN22">
        <f t="shared" si="41"/>
        <v>0.82759923895151855</v>
      </c>
      <c r="BO22">
        <f t="shared" si="42"/>
        <v>0.17240076104848145</v>
      </c>
      <c r="BP22">
        <f t="shared" si="43"/>
        <v>350.10599999999999</v>
      </c>
      <c r="BQ22">
        <f t="shared" si="44"/>
        <v>295.12432781687312</v>
      </c>
      <c r="BR22">
        <f t="shared" si="45"/>
        <v>0.84295706962140926</v>
      </c>
      <c r="BS22">
        <f t="shared" si="46"/>
        <v>0.16530714436932015</v>
      </c>
      <c r="BT22">
        <v>6</v>
      </c>
      <c r="BU22">
        <v>0.5</v>
      </c>
      <c r="BV22" t="s">
        <v>369</v>
      </c>
      <c r="BW22">
        <v>2</v>
      </c>
      <c r="BX22">
        <v>1629730901.5</v>
      </c>
      <c r="BY22">
        <v>415.03300000000002</v>
      </c>
      <c r="BZ22">
        <v>429.20527522041198</v>
      </c>
      <c r="CA22">
        <v>30.688907922725299</v>
      </c>
      <c r="CB22">
        <v>27.554600000000001</v>
      </c>
      <c r="CC22">
        <v>422.495</v>
      </c>
      <c r="CD22">
        <v>29.971399999999999</v>
      </c>
      <c r="CE22">
        <v>500.08</v>
      </c>
      <c r="CF22">
        <v>99.142700000000005</v>
      </c>
      <c r="CG22">
        <v>9.9578299999999995E-2</v>
      </c>
      <c r="CH22">
        <v>29.862500000000001</v>
      </c>
      <c r="CI22">
        <v>29.516999999999999</v>
      </c>
      <c r="CJ22">
        <v>999.9</v>
      </c>
      <c r="CK22">
        <v>0</v>
      </c>
      <c r="CL22">
        <v>0</v>
      </c>
      <c r="CM22">
        <v>10038.799999999999</v>
      </c>
      <c r="CN22">
        <v>0</v>
      </c>
      <c r="CO22">
        <v>1435.09</v>
      </c>
      <c r="CP22">
        <v>-16.1616</v>
      </c>
      <c r="CQ22">
        <v>427.83300000000003</v>
      </c>
      <c r="CR22">
        <v>443.41199999999998</v>
      </c>
      <c r="CS22">
        <v>2.3641000000000001</v>
      </c>
      <c r="CT22">
        <v>431.19400000000002</v>
      </c>
      <c r="CU22">
        <v>27.554600000000001</v>
      </c>
      <c r="CV22">
        <v>2.9662199999999999</v>
      </c>
      <c r="CW22">
        <v>2.73184</v>
      </c>
      <c r="CX22">
        <v>23.839500000000001</v>
      </c>
      <c r="CY22">
        <v>22.477900000000002</v>
      </c>
      <c r="CZ22">
        <v>350.10599999999999</v>
      </c>
      <c r="DA22">
        <v>0.90000400000000003</v>
      </c>
      <c r="DB22">
        <v>9.9996299999999996E-2</v>
      </c>
      <c r="DC22">
        <v>0</v>
      </c>
      <c r="DD22">
        <v>817.61400000000003</v>
      </c>
      <c r="DE22">
        <v>5.0001199999999999</v>
      </c>
      <c r="DF22">
        <v>3152.89</v>
      </c>
      <c r="DG22">
        <v>2916.1</v>
      </c>
      <c r="DH22">
        <v>44.686999999999998</v>
      </c>
      <c r="DI22">
        <v>48.436999999999998</v>
      </c>
      <c r="DJ22">
        <v>46.75</v>
      </c>
      <c r="DK22">
        <v>48.561999999999998</v>
      </c>
      <c r="DL22">
        <v>47.5</v>
      </c>
      <c r="DM22">
        <v>310.60000000000002</v>
      </c>
      <c r="DN22">
        <v>34.51</v>
      </c>
      <c r="DO22">
        <v>0</v>
      </c>
      <c r="DP22">
        <v>367.200000047684</v>
      </c>
      <c r="DQ22">
        <v>0</v>
      </c>
      <c r="DR22">
        <v>817.37540000000001</v>
      </c>
      <c r="DS22">
        <v>1.56446153189819</v>
      </c>
      <c r="DT22">
        <v>-2.0938461365235002</v>
      </c>
      <c r="DU22">
        <v>3151.45</v>
      </c>
      <c r="DV22">
        <v>15</v>
      </c>
      <c r="DW22">
        <v>1629730616.5</v>
      </c>
      <c r="DX22" t="s">
        <v>400</v>
      </c>
      <c r="DY22">
        <v>1629730612.5</v>
      </c>
      <c r="DZ22">
        <v>1629730616.5</v>
      </c>
      <c r="EA22">
        <v>20</v>
      </c>
      <c r="EB22">
        <v>7.3999999999999996E-2</v>
      </c>
      <c r="EC22">
        <v>3.0000000000000001E-3</v>
      </c>
      <c r="ED22">
        <v>-7.5389999999999997</v>
      </c>
      <c r="EE22">
        <v>-5.2999999999999999E-2</v>
      </c>
      <c r="EF22">
        <v>432</v>
      </c>
      <c r="EG22">
        <v>27</v>
      </c>
      <c r="EH22">
        <v>0.11</v>
      </c>
      <c r="EI22">
        <v>0.02</v>
      </c>
      <c r="EJ22">
        <v>12.684030099682399</v>
      </c>
      <c r="EK22">
        <v>-2.0091952045400201E-2</v>
      </c>
      <c r="EL22">
        <v>3.9867485738166501E-2</v>
      </c>
      <c r="EM22">
        <v>1</v>
      </c>
      <c r="EN22">
        <v>0.17473907424423199</v>
      </c>
      <c r="EO22">
        <v>-3.9332943322712196E-3</v>
      </c>
      <c r="EP22">
        <v>3.9031610430202298E-3</v>
      </c>
      <c r="EQ22">
        <v>1</v>
      </c>
      <c r="ER22">
        <v>2</v>
      </c>
      <c r="ES22">
        <v>2</v>
      </c>
      <c r="ET22" t="s">
        <v>380</v>
      </c>
      <c r="EU22">
        <v>2.9298500000000001</v>
      </c>
      <c r="EV22">
        <v>2.7402099999999998</v>
      </c>
      <c r="EW22">
        <v>9.3584799999999996E-2</v>
      </c>
      <c r="EX22">
        <v>9.6631300000000003E-2</v>
      </c>
      <c r="EY22">
        <v>0.13403100000000001</v>
      </c>
      <c r="EZ22">
        <v>0.128057</v>
      </c>
      <c r="FA22">
        <v>28103.4</v>
      </c>
      <c r="FB22">
        <v>27643.200000000001</v>
      </c>
      <c r="FC22">
        <v>28265.1</v>
      </c>
      <c r="FD22">
        <v>28045.7</v>
      </c>
      <c r="FE22">
        <v>33712.800000000003</v>
      </c>
      <c r="FF22">
        <v>34416.699999999997</v>
      </c>
      <c r="FG22">
        <v>42720.800000000003</v>
      </c>
      <c r="FH22">
        <v>43771.8</v>
      </c>
      <c r="FI22">
        <v>1.72698</v>
      </c>
      <c r="FJ22">
        <v>1.8861000000000001</v>
      </c>
      <c r="FK22">
        <v>-3.2350400000000001E-2</v>
      </c>
      <c r="FL22">
        <v>0</v>
      </c>
      <c r="FM22">
        <v>30.043600000000001</v>
      </c>
      <c r="FN22">
        <v>999.9</v>
      </c>
      <c r="FO22">
        <v>60.78</v>
      </c>
      <c r="FP22">
        <v>34.332000000000001</v>
      </c>
      <c r="FQ22">
        <v>33.365699999999997</v>
      </c>
      <c r="FR22">
        <v>61.706499999999998</v>
      </c>
      <c r="FS22">
        <v>28.822099999999999</v>
      </c>
      <c r="FT22">
        <v>1</v>
      </c>
      <c r="FU22">
        <v>1.0097100000000001</v>
      </c>
      <c r="FV22">
        <v>3.5822099999999999</v>
      </c>
      <c r="FW22">
        <v>20.314900000000002</v>
      </c>
      <c r="FX22">
        <v>5.2732999999999999</v>
      </c>
      <c r="FY22">
        <v>12.0878</v>
      </c>
      <c r="FZ22">
        <v>5.0122999999999998</v>
      </c>
      <c r="GA22">
        <v>3.2919999999999998</v>
      </c>
      <c r="GB22">
        <v>9999</v>
      </c>
      <c r="GC22">
        <v>9999</v>
      </c>
      <c r="GD22">
        <v>9999</v>
      </c>
      <c r="GE22">
        <v>999.9</v>
      </c>
      <c r="GF22">
        <v>1.8721300000000001</v>
      </c>
      <c r="GG22">
        <v>1.87286</v>
      </c>
      <c r="GH22">
        <v>1.8724499999999999</v>
      </c>
      <c r="GI22">
        <v>1.87626</v>
      </c>
      <c r="GJ22">
        <v>1.8699600000000001</v>
      </c>
      <c r="GK22">
        <v>1.87303</v>
      </c>
      <c r="GL22">
        <v>1.8730100000000001</v>
      </c>
      <c r="GM22">
        <v>1.8743799999999999</v>
      </c>
      <c r="GN22">
        <v>5</v>
      </c>
      <c r="GO22">
        <v>0</v>
      </c>
      <c r="GP22">
        <v>0</v>
      </c>
      <c r="GQ22">
        <v>0</v>
      </c>
      <c r="GR22" t="s">
        <v>372</v>
      </c>
      <c r="GS22" t="s">
        <v>373</v>
      </c>
      <c r="GT22" t="s">
        <v>374</v>
      </c>
      <c r="GU22" t="s">
        <v>374</v>
      </c>
      <c r="GV22" t="s">
        <v>374</v>
      </c>
      <c r="GW22" t="s">
        <v>374</v>
      </c>
      <c r="GX22">
        <v>0</v>
      </c>
      <c r="GY22">
        <v>100</v>
      </c>
      <c r="GZ22">
        <v>100</v>
      </c>
      <c r="HA22">
        <v>-7.4619999999999997</v>
      </c>
      <c r="HB22">
        <v>-5.2699999999999997E-2</v>
      </c>
      <c r="HC22">
        <v>-5.4059007948706199</v>
      </c>
      <c r="HD22">
        <v>-5.2264853520813098E-3</v>
      </c>
      <c r="HE22">
        <v>8.80926177612275E-7</v>
      </c>
      <c r="HF22">
        <v>-7.1543816509633199E-11</v>
      </c>
      <c r="HG22">
        <v>-5.2635000000005802E-2</v>
      </c>
      <c r="HH22">
        <v>0</v>
      </c>
      <c r="HI22">
        <v>0</v>
      </c>
      <c r="HJ22">
        <v>0</v>
      </c>
      <c r="HK22">
        <v>3</v>
      </c>
      <c r="HL22">
        <v>2051</v>
      </c>
      <c r="HM22">
        <v>1</v>
      </c>
      <c r="HN22">
        <v>25</v>
      </c>
      <c r="HO22">
        <v>4.8</v>
      </c>
      <c r="HP22">
        <v>4.8</v>
      </c>
      <c r="HQ22">
        <v>18</v>
      </c>
      <c r="HR22">
        <v>513.49099999999999</v>
      </c>
      <c r="HS22">
        <v>538.75900000000001</v>
      </c>
      <c r="HT22">
        <v>27.000599999999999</v>
      </c>
      <c r="HU22">
        <v>38.859699999999997</v>
      </c>
      <c r="HV22">
        <v>30.000299999999999</v>
      </c>
      <c r="HW22">
        <v>38.928800000000003</v>
      </c>
      <c r="HX22">
        <v>38.889099999999999</v>
      </c>
      <c r="HY22">
        <v>22.702300000000001</v>
      </c>
      <c r="HZ22">
        <v>20.983499999999999</v>
      </c>
      <c r="IA22">
        <v>43.002699999999997</v>
      </c>
      <c r="IB22">
        <v>27</v>
      </c>
      <c r="IC22">
        <v>431.20400000000001</v>
      </c>
      <c r="ID22">
        <v>27.5001</v>
      </c>
      <c r="IE22">
        <v>99.075599999999994</v>
      </c>
      <c r="IF22">
        <v>97.082499999999996</v>
      </c>
    </row>
    <row r="23" spans="1:240" x14ac:dyDescent="0.3">
      <c r="A23">
        <v>7</v>
      </c>
      <c r="B23">
        <v>1629731320.5</v>
      </c>
      <c r="C23">
        <v>2272.4000000953702</v>
      </c>
      <c r="D23" t="s">
        <v>401</v>
      </c>
      <c r="E23" t="s">
        <v>402</v>
      </c>
      <c r="F23">
        <v>0</v>
      </c>
      <c r="G23" t="s">
        <v>364</v>
      </c>
      <c r="H23" t="s">
        <v>514</v>
      </c>
      <c r="I23" t="s">
        <v>365</v>
      </c>
      <c r="J23">
        <f t="shared" si="0"/>
        <v>-0.11180287752708432</v>
      </c>
      <c r="K23">
        <v>1629731320.5</v>
      </c>
      <c r="L23">
        <f t="shared" si="1"/>
        <v>2.8725222614000199E-3</v>
      </c>
      <c r="M23">
        <f t="shared" si="2"/>
        <v>2.8725222614000199</v>
      </c>
      <c r="N23">
        <f t="shared" si="3"/>
        <v>-0.63185443553585263</v>
      </c>
      <c r="O23">
        <f t="shared" si="4"/>
        <v>415.00299999999999</v>
      </c>
      <c r="P23">
        <f t="shared" si="5"/>
        <v>411.74060401120499</v>
      </c>
      <c r="Q23">
        <f t="shared" si="6"/>
        <v>40.863020843594725</v>
      </c>
      <c r="R23">
        <f t="shared" si="7"/>
        <v>41.186795943721997</v>
      </c>
      <c r="S23">
        <f t="shared" si="8"/>
        <v>0.28511669526867517</v>
      </c>
      <c r="T23">
        <f t="shared" si="9"/>
        <v>2.9115386728263477</v>
      </c>
      <c r="U23">
        <f t="shared" si="10"/>
        <v>0.27046385911766835</v>
      </c>
      <c r="V23">
        <f t="shared" si="11"/>
        <v>0.17029363384102145</v>
      </c>
      <c r="W23">
        <f t="shared" si="12"/>
        <v>33.070979561796165</v>
      </c>
      <c r="X23">
        <f t="shared" si="13"/>
        <v>29.114532152055077</v>
      </c>
      <c r="Y23">
        <f t="shared" si="14"/>
        <v>29.272200000000002</v>
      </c>
      <c r="Z23">
        <f t="shared" si="15"/>
        <v>4.0855563602219993</v>
      </c>
      <c r="AA23">
        <f t="shared" si="16"/>
        <v>73.432308096442611</v>
      </c>
      <c r="AB23">
        <f t="shared" si="17"/>
        <v>3.0695029939927827</v>
      </c>
      <c r="AC23">
        <f t="shared" si="18"/>
        <v>4.1800442796397448</v>
      </c>
      <c r="AD23">
        <f t="shared" si="19"/>
        <v>1.0160533662292166</v>
      </c>
      <c r="AE23">
        <f t="shared" si="20"/>
        <v>-126.67823172774088</v>
      </c>
      <c r="AF23">
        <f t="shared" si="21"/>
        <v>62.237365116512628</v>
      </c>
      <c r="AG23">
        <f t="shared" si="22"/>
        <v>4.7281243145196719</v>
      </c>
      <c r="AH23">
        <f t="shared" si="23"/>
        <v>-26.641762734912412</v>
      </c>
      <c r="AI23">
        <v>0</v>
      </c>
      <c r="AJ23">
        <v>0</v>
      </c>
      <c r="AK23">
        <f t="shared" si="24"/>
        <v>1</v>
      </c>
      <c r="AL23">
        <f t="shared" si="25"/>
        <v>0</v>
      </c>
      <c r="AM23">
        <f t="shared" si="26"/>
        <v>51878.260083210334</v>
      </c>
      <c r="AN23" t="s">
        <v>366</v>
      </c>
      <c r="AO23">
        <v>10238.9</v>
      </c>
      <c r="AP23">
        <v>302.21199999999999</v>
      </c>
      <c r="AQ23">
        <v>4052.3</v>
      </c>
      <c r="AR23">
        <f t="shared" si="27"/>
        <v>0.92542210596451402</v>
      </c>
      <c r="AS23">
        <v>-0.32343011824092399</v>
      </c>
      <c r="AT23" t="s">
        <v>403</v>
      </c>
      <c r="AU23">
        <v>10209.299999999999</v>
      </c>
      <c r="AV23">
        <v>761.88642307692305</v>
      </c>
      <c r="AW23">
        <v>2735.4</v>
      </c>
      <c r="AX23">
        <f t="shared" si="28"/>
        <v>0.72147165932700041</v>
      </c>
      <c r="AY23">
        <v>0.5</v>
      </c>
      <c r="AZ23">
        <f t="shared" si="29"/>
        <v>168.70314257087884</v>
      </c>
      <c r="BA23">
        <f t="shared" si="30"/>
        <v>-0.63185443553585263</v>
      </c>
      <c r="BB23">
        <f t="shared" si="31"/>
        <v>60.857268102145738</v>
      </c>
      <c r="BC23">
        <f t="shared" si="32"/>
        <v>-1.8282073030462217E-3</v>
      </c>
      <c r="BD23">
        <f t="shared" si="33"/>
        <v>0.48142867587921329</v>
      </c>
      <c r="BE23">
        <f t="shared" si="34"/>
        <v>291.7374761029937</v>
      </c>
      <c r="BF23" t="s">
        <v>404</v>
      </c>
      <c r="BG23">
        <v>776.32</v>
      </c>
      <c r="BH23">
        <f t="shared" si="35"/>
        <v>776.32</v>
      </c>
      <c r="BI23">
        <f t="shared" si="36"/>
        <v>0.71619507201871757</v>
      </c>
      <c r="BJ23">
        <f t="shared" si="37"/>
        <v>1.0073675280861818</v>
      </c>
      <c r="BK23">
        <f t="shared" si="38"/>
        <v>0.40198658111465885</v>
      </c>
      <c r="BL23">
        <f t="shared" si="39"/>
        <v>0.81108141948878465</v>
      </c>
      <c r="BM23">
        <f t="shared" si="40"/>
        <v>0.35116509265915896</v>
      </c>
      <c r="BN23">
        <f t="shared" si="41"/>
        <v>1.0264516281121694</v>
      </c>
      <c r="BO23">
        <f t="shared" si="42"/>
        <v>-2.645162811216939E-2</v>
      </c>
      <c r="BP23">
        <f t="shared" si="43"/>
        <v>200.14099999999999</v>
      </c>
      <c r="BQ23">
        <f t="shared" si="44"/>
        <v>168.70314257087884</v>
      </c>
      <c r="BR23">
        <f t="shared" si="45"/>
        <v>0.84292145322986711</v>
      </c>
      <c r="BS23">
        <f t="shared" si="46"/>
        <v>0.1652384047336436</v>
      </c>
      <c r="BT23">
        <v>6</v>
      </c>
      <c r="BU23">
        <v>0.5</v>
      </c>
      <c r="BV23" t="s">
        <v>369</v>
      </c>
      <c r="BW23">
        <v>2</v>
      </c>
      <c r="BX23">
        <v>1629731320.5</v>
      </c>
      <c r="BY23">
        <v>415.00299999999999</v>
      </c>
      <c r="BZ23">
        <v>415.675131727419</v>
      </c>
      <c r="CA23">
        <v>30.928673178573799</v>
      </c>
      <c r="CB23">
        <v>27.589099999999998</v>
      </c>
      <c r="CC23">
        <v>422.38200000000001</v>
      </c>
      <c r="CD23">
        <v>29.599599999999999</v>
      </c>
      <c r="CE23">
        <v>500.12599999999998</v>
      </c>
      <c r="CF23">
        <v>99.144199999999998</v>
      </c>
      <c r="CG23">
        <v>0.100374</v>
      </c>
      <c r="CH23">
        <v>29.668700000000001</v>
      </c>
      <c r="CI23">
        <v>29.272200000000002</v>
      </c>
      <c r="CJ23">
        <v>999.9</v>
      </c>
      <c r="CK23">
        <v>0</v>
      </c>
      <c r="CL23">
        <v>0</v>
      </c>
      <c r="CM23">
        <v>9983.1200000000008</v>
      </c>
      <c r="CN23">
        <v>0</v>
      </c>
      <c r="CO23">
        <v>1483.2</v>
      </c>
      <c r="CP23">
        <v>-9.5434599999999996</v>
      </c>
      <c r="CQ23">
        <v>427.63900000000001</v>
      </c>
      <c r="CR23">
        <v>436.59199999999998</v>
      </c>
      <c r="CS23">
        <v>1.9596499999999999</v>
      </c>
      <c r="CT23">
        <v>424.54700000000003</v>
      </c>
      <c r="CU23">
        <v>27.589099999999998</v>
      </c>
      <c r="CV23">
        <v>2.9295900000000001</v>
      </c>
      <c r="CW23">
        <v>2.7353000000000001</v>
      </c>
      <c r="CX23">
        <v>23.632999999999999</v>
      </c>
      <c r="CY23">
        <v>22.498699999999999</v>
      </c>
      <c r="CZ23">
        <v>200.14099999999999</v>
      </c>
      <c r="DA23">
        <v>0.900142</v>
      </c>
      <c r="DB23">
        <v>9.9858299999999997E-2</v>
      </c>
      <c r="DC23">
        <v>0</v>
      </c>
      <c r="DD23">
        <v>761.88699999999994</v>
      </c>
      <c r="DE23">
        <v>5.0001199999999999</v>
      </c>
      <c r="DF23">
        <v>1833.52</v>
      </c>
      <c r="DG23">
        <v>1649</v>
      </c>
      <c r="DH23">
        <v>44.061999999999998</v>
      </c>
      <c r="DI23">
        <v>48.311999999999998</v>
      </c>
      <c r="DJ23">
        <v>46.375</v>
      </c>
      <c r="DK23">
        <v>48.561999999999998</v>
      </c>
      <c r="DL23">
        <v>47.061999999999998</v>
      </c>
      <c r="DM23">
        <v>175.65</v>
      </c>
      <c r="DN23">
        <v>19.489999999999998</v>
      </c>
      <c r="DO23">
        <v>0</v>
      </c>
      <c r="DP23">
        <v>418.60000014305098</v>
      </c>
      <c r="DQ23">
        <v>0</v>
      </c>
      <c r="DR23">
        <v>761.88642307692305</v>
      </c>
      <c r="DS23">
        <v>-0.46540171160615101</v>
      </c>
      <c r="DT23">
        <v>-8.6150429720142796</v>
      </c>
      <c r="DU23">
        <v>1834.4349999999999</v>
      </c>
      <c r="DV23">
        <v>15</v>
      </c>
      <c r="DW23">
        <v>1629730962</v>
      </c>
      <c r="DX23" t="s">
        <v>405</v>
      </c>
      <c r="DY23">
        <v>1629730961</v>
      </c>
      <c r="DZ23">
        <v>1629730962</v>
      </c>
      <c r="EA23">
        <v>21</v>
      </c>
      <c r="EB23">
        <v>8.3000000000000004E-2</v>
      </c>
      <c r="EC23">
        <v>2E-3</v>
      </c>
      <c r="ED23">
        <v>-7.4249999999999998</v>
      </c>
      <c r="EE23">
        <v>-5.0999999999999997E-2</v>
      </c>
      <c r="EF23">
        <v>425</v>
      </c>
      <c r="EG23">
        <v>27</v>
      </c>
      <c r="EH23">
        <v>0.28999999999999998</v>
      </c>
      <c r="EI23">
        <v>0.05</v>
      </c>
      <c r="EJ23">
        <v>7.2562044292402303</v>
      </c>
      <c r="EK23">
        <v>1.3739864693746299E-2</v>
      </c>
      <c r="EL23">
        <v>4.0528557422655397E-2</v>
      </c>
      <c r="EM23">
        <v>1</v>
      </c>
      <c r="EN23">
        <v>0.14219943388963499</v>
      </c>
      <c r="EO23">
        <v>-3.9024689147263798E-3</v>
      </c>
      <c r="EP23">
        <v>3.9551374978778701E-3</v>
      </c>
      <c r="EQ23">
        <v>1</v>
      </c>
      <c r="ER23">
        <v>2</v>
      </c>
      <c r="ES23">
        <v>2</v>
      </c>
      <c r="ET23" t="s">
        <v>380</v>
      </c>
      <c r="EU23">
        <v>2.9299300000000001</v>
      </c>
      <c r="EV23">
        <v>2.74051</v>
      </c>
      <c r="EW23">
        <v>9.3536800000000003E-2</v>
      </c>
      <c r="EX23">
        <v>9.5473500000000003E-2</v>
      </c>
      <c r="EY23">
        <v>0.132858</v>
      </c>
      <c r="EZ23">
        <v>0.128134</v>
      </c>
      <c r="FA23">
        <v>28104.1</v>
      </c>
      <c r="FB23">
        <v>27672.3</v>
      </c>
      <c r="FC23">
        <v>28264.6</v>
      </c>
      <c r="FD23">
        <v>28039.5</v>
      </c>
      <c r="FE23">
        <v>33761.599999999999</v>
      </c>
      <c r="FF23">
        <v>34406.9</v>
      </c>
      <c r="FG23">
        <v>42724.7</v>
      </c>
      <c r="FH23">
        <v>43762.9</v>
      </c>
      <c r="FI23">
        <v>1.7257800000000001</v>
      </c>
      <c r="FJ23">
        <v>1.8830499999999999</v>
      </c>
      <c r="FK23">
        <v>-3.3147599999999999E-2</v>
      </c>
      <c r="FL23">
        <v>0</v>
      </c>
      <c r="FM23">
        <v>29.812100000000001</v>
      </c>
      <c r="FN23">
        <v>999.9</v>
      </c>
      <c r="FO23">
        <v>60.512</v>
      </c>
      <c r="FP23">
        <v>34.582999999999998</v>
      </c>
      <c r="FQ23">
        <v>33.686300000000003</v>
      </c>
      <c r="FR23">
        <v>62.166400000000003</v>
      </c>
      <c r="FS23">
        <v>28.75</v>
      </c>
      <c r="FT23">
        <v>1</v>
      </c>
      <c r="FU23">
        <v>1.01512</v>
      </c>
      <c r="FV23">
        <v>3.3830200000000001</v>
      </c>
      <c r="FW23">
        <v>20.321300000000001</v>
      </c>
      <c r="FX23">
        <v>5.27285</v>
      </c>
      <c r="FY23">
        <v>12.0878</v>
      </c>
      <c r="FZ23">
        <v>5.0122999999999998</v>
      </c>
      <c r="GA23">
        <v>3.29155</v>
      </c>
      <c r="GB23">
        <v>9999</v>
      </c>
      <c r="GC23">
        <v>9999</v>
      </c>
      <c r="GD23">
        <v>9999</v>
      </c>
      <c r="GE23">
        <v>999.9</v>
      </c>
      <c r="GF23">
        <v>1.8721699999999999</v>
      </c>
      <c r="GG23">
        <v>1.87286</v>
      </c>
      <c r="GH23">
        <v>1.8725000000000001</v>
      </c>
      <c r="GI23">
        <v>1.87626</v>
      </c>
      <c r="GJ23">
        <v>1.86998</v>
      </c>
      <c r="GK23">
        <v>1.8730500000000001</v>
      </c>
      <c r="GL23">
        <v>1.8730199999999999</v>
      </c>
      <c r="GM23">
        <v>1.8743799999999999</v>
      </c>
      <c r="GN23">
        <v>5</v>
      </c>
      <c r="GO23">
        <v>0</v>
      </c>
      <c r="GP23">
        <v>0</v>
      </c>
      <c r="GQ23">
        <v>0</v>
      </c>
      <c r="GR23" t="s">
        <v>372</v>
      </c>
      <c r="GS23" t="s">
        <v>373</v>
      </c>
      <c r="GT23" t="s">
        <v>374</v>
      </c>
      <c r="GU23" t="s">
        <v>374</v>
      </c>
      <c r="GV23" t="s">
        <v>374</v>
      </c>
      <c r="GW23" t="s">
        <v>374</v>
      </c>
      <c r="GX23">
        <v>0</v>
      </c>
      <c r="GY23">
        <v>100</v>
      </c>
      <c r="GZ23">
        <v>100</v>
      </c>
      <c r="HA23">
        <v>-7.3789999999999996</v>
      </c>
      <c r="HB23">
        <v>-5.0799999999999998E-2</v>
      </c>
      <c r="HC23">
        <v>-5.3232141261889403</v>
      </c>
      <c r="HD23">
        <v>-5.2264853520813098E-3</v>
      </c>
      <c r="HE23">
        <v>8.80926177612275E-7</v>
      </c>
      <c r="HF23">
        <v>-7.1543816509633199E-11</v>
      </c>
      <c r="HG23">
        <v>-5.0870000000003301E-2</v>
      </c>
      <c r="HH23">
        <v>0</v>
      </c>
      <c r="HI23">
        <v>0</v>
      </c>
      <c r="HJ23">
        <v>0</v>
      </c>
      <c r="HK23">
        <v>3</v>
      </c>
      <c r="HL23">
        <v>2051</v>
      </c>
      <c r="HM23">
        <v>1</v>
      </c>
      <c r="HN23">
        <v>25</v>
      </c>
      <c r="HO23">
        <v>6</v>
      </c>
      <c r="HP23">
        <v>6</v>
      </c>
      <c r="HQ23">
        <v>18</v>
      </c>
      <c r="HR23">
        <v>513.50199999999995</v>
      </c>
      <c r="HS23">
        <v>537.40499999999997</v>
      </c>
      <c r="HT23">
        <v>26.999600000000001</v>
      </c>
      <c r="HU23">
        <v>38.926900000000003</v>
      </c>
      <c r="HV23">
        <v>29.9998</v>
      </c>
      <c r="HW23">
        <v>39.046300000000002</v>
      </c>
      <c r="HX23">
        <v>39.011200000000002</v>
      </c>
      <c r="HY23">
        <v>22.428699999999999</v>
      </c>
      <c r="HZ23">
        <v>21.9619</v>
      </c>
      <c r="IA23">
        <v>42.410899999999998</v>
      </c>
      <c r="IB23">
        <v>27</v>
      </c>
      <c r="IC23">
        <v>424.57499999999999</v>
      </c>
      <c r="ID23">
        <v>27.569400000000002</v>
      </c>
      <c r="IE23">
        <v>99.080500000000001</v>
      </c>
      <c r="IF23">
        <v>97.061999999999998</v>
      </c>
    </row>
    <row r="24" spans="1:240" x14ac:dyDescent="0.3">
      <c r="A24">
        <v>8</v>
      </c>
      <c r="B24">
        <v>1629733760</v>
      </c>
      <c r="C24">
        <v>4711.9000000953702</v>
      </c>
      <c r="D24" t="s">
        <v>406</v>
      </c>
      <c r="E24" t="s">
        <v>407</v>
      </c>
      <c r="F24">
        <v>0</v>
      </c>
      <c r="G24" t="s">
        <v>364</v>
      </c>
      <c r="H24" t="s">
        <v>408</v>
      </c>
      <c r="I24" t="s">
        <v>365</v>
      </c>
      <c r="J24">
        <f t="shared" si="0"/>
        <v>8.9977202621442363</v>
      </c>
      <c r="K24">
        <v>1629733760</v>
      </c>
      <c r="L24">
        <f t="shared" si="1"/>
        <v>9.2952865743293825E-3</v>
      </c>
      <c r="M24">
        <f t="shared" si="2"/>
        <v>9.2952865743293831</v>
      </c>
      <c r="N24">
        <f t="shared" si="3"/>
        <v>49.088557410846285</v>
      </c>
      <c r="O24">
        <f t="shared" si="4"/>
        <v>415.029</v>
      </c>
      <c r="P24">
        <f t="shared" si="5"/>
        <v>315.94114503669135</v>
      </c>
      <c r="Q24">
        <f t="shared" si="6"/>
        <v>31.360274646028657</v>
      </c>
      <c r="R24">
        <f t="shared" si="7"/>
        <v>41.1957215150154</v>
      </c>
      <c r="S24">
        <f t="shared" si="8"/>
        <v>0.98146377023380149</v>
      </c>
      <c r="T24">
        <f t="shared" si="9"/>
        <v>2.9202281138346455</v>
      </c>
      <c r="U24">
        <f t="shared" si="10"/>
        <v>0.82873539284180431</v>
      </c>
      <c r="V24">
        <f t="shared" si="11"/>
        <v>0.52969000003056799</v>
      </c>
      <c r="W24">
        <f t="shared" si="12"/>
        <v>321.50643886142075</v>
      </c>
      <c r="X24">
        <f t="shared" si="13"/>
        <v>32.563672189113987</v>
      </c>
      <c r="Y24">
        <f t="shared" si="14"/>
        <v>32.549399999999999</v>
      </c>
      <c r="Z24">
        <f t="shared" si="15"/>
        <v>4.9255960695578329</v>
      </c>
      <c r="AA24">
        <f t="shared" si="16"/>
        <v>76.073020672071138</v>
      </c>
      <c r="AB24">
        <f t="shared" si="17"/>
        <v>3.861553991935017</v>
      </c>
      <c r="AC24">
        <f t="shared" si="18"/>
        <v>5.0761149719308021</v>
      </c>
      <c r="AD24">
        <f t="shared" si="19"/>
        <v>1.0640420776228159</v>
      </c>
      <c r="AE24">
        <f t="shared" si="20"/>
        <v>-409.92213792792575</v>
      </c>
      <c r="AF24">
        <f t="shared" si="21"/>
        <v>84.227905869084168</v>
      </c>
      <c r="AG24">
        <f t="shared" si="22"/>
        <v>6.593791500988103</v>
      </c>
      <c r="AH24">
        <f t="shared" si="23"/>
        <v>2.4059983035672872</v>
      </c>
      <c r="AI24">
        <v>0</v>
      </c>
      <c r="AJ24">
        <v>0</v>
      </c>
      <c r="AK24">
        <f t="shared" si="24"/>
        <v>1</v>
      </c>
      <c r="AL24">
        <f t="shared" si="25"/>
        <v>0</v>
      </c>
      <c r="AM24">
        <f t="shared" si="26"/>
        <v>51544.550176860466</v>
      </c>
      <c r="AN24" t="s">
        <v>366</v>
      </c>
      <c r="AO24">
        <v>10238.9</v>
      </c>
      <c r="AP24">
        <v>302.21199999999999</v>
      </c>
      <c r="AQ24">
        <v>4052.3</v>
      </c>
      <c r="AR24">
        <f t="shared" si="27"/>
        <v>0.92542210596451402</v>
      </c>
      <c r="AS24">
        <v>-0.32343011824092399</v>
      </c>
      <c r="AT24" t="s">
        <v>409</v>
      </c>
      <c r="AU24">
        <v>10185.4</v>
      </c>
      <c r="AV24">
        <v>849.30792307692298</v>
      </c>
      <c r="AW24">
        <v>1553.14</v>
      </c>
      <c r="AX24">
        <f t="shared" si="28"/>
        <v>0.45316718191732686</v>
      </c>
      <c r="AY24">
        <v>0.5</v>
      </c>
      <c r="AZ24">
        <f t="shared" si="29"/>
        <v>1681.1798999281973</v>
      </c>
      <c r="BA24">
        <f t="shared" si="30"/>
        <v>49.088557410846285</v>
      </c>
      <c r="BB24">
        <f t="shared" si="31"/>
        <v>380.92777877325739</v>
      </c>
      <c r="BC24">
        <f t="shared" si="32"/>
        <v>2.9391255231636767E-2</v>
      </c>
      <c r="BD24">
        <f t="shared" si="33"/>
        <v>1.6091015619969866</v>
      </c>
      <c r="BE24">
        <f t="shared" si="34"/>
        <v>269.83132233311068</v>
      </c>
      <c r="BF24" t="s">
        <v>410</v>
      </c>
      <c r="BG24">
        <v>584.85</v>
      </c>
      <c r="BH24">
        <f t="shared" si="35"/>
        <v>584.85</v>
      </c>
      <c r="BI24">
        <f t="shared" si="36"/>
        <v>0.62344025651261314</v>
      </c>
      <c r="BJ24">
        <f t="shared" si="37"/>
        <v>0.72688148893727811</v>
      </c>
      <c r="BK24">
        <f t="shared" si="38"/>
        <v>0.72074867698164347</v>
      </c>
      <c r="BL24">
        <f t="shared" si="39"/>
        <v>0.56264795169912019</v>
      </c>
      <c r="BM24">
        <f t="shared" si="40"/>
        <v>0.66642702784574648</v>
      </c>
      <c r="BN24">
        <f t="shared" si="41"/>
        <v>0.50054476975185802</v>
      </c>
      <c r="BO24">
        <f t="shared" si="42"/>
        <v>0.49945523024814198</v>
      </c>
      <c r="BP24">
        <f t="shared" si="43"/>
        <v>1999.98</v>
      </c>
      <c r="BQ24">
        <f t="shared" si="44"/>
        <v>1681.1798999281973</v>
      </c>
      <c r="BR24">
        <f t="shared" si="45"/>
        <v>0.84059835594765808</v>
      </c>
      <c r="BS24">
        <f t="shared" si="46"/>
        <v>0.16075482697898016</v>
      </c>
      <c r="BT24">
        <v>6</v>
      </c>
      <c r="BU24">
        <v>0.5</v>
      </c>
      <c r="BV24" t="s">
        <v>369</v>
      </c>
      <c r="BW24">
        <v>2</v>
      </c>
      <c r="BX24">
        <v>1629733760</v>
      </c>
      <c r="BY24">
        <v>415.029</v>
      </c>
      <c r="BZ24">
        <v>478.55740284507999</v>
      </c>
      <c r="CA24">
        <v>38.903479118205198</v>
      </c>
      <c r="CB24">
        <v>28.1843</v>
      </c>
      <c r="CC24">
        <v>423.03500000000003</v>
      </c>
      <c r="CD24">
        <v>38.3247</v>
      </c>
      <c r="CE24">
        <v>500.05700000000002</v>
      </c>
      <c r="CF24">
        <v>99.160200000000003</v>
      </c>
      <c r="CG24">
        <v>9.9662600000000004E-2</v>
      </c>
      <c r="CH24">
        <v>33.084400000000002</v>
      </c>
      <c r="CI24">
        <v>32.549399999999999</v>
      </c>
      <c r="CJ24">
        <v>999.9</v>
      </c>
      <c r="CK24">
        <v>0</v>
      </c>
      <c r="CL24">
        <v>0</v>
      </c>
      <c r="CM24">
        <v>10031.200000000001</v>
      </c>
      <c r="CN24">
        <v>0</v>
      </c>
      <c r="CO24">
        <v>1658.42</v>
      </c>
      <c r="CP24">
        <v>-58.287799999999997</v>
      </c>
      <c r="CQ24">
        <v>431.541</v>
      </c>
      <c r="CR24">
        <v>487.04399999999998</v>
      </c>
      <c r="CS24">
        <v>10.0793</v>
      </c>
      <c r="CT24">
        <v>473.31700000000001</v>
      </c>
      <c r="CU24">
        <v>28.1843</v>
      </c>
      <c r="CV24">
        <v>3.7942300000000002</v>
      </c>
      <c r="CW24">
        <v>2.7947600000000001</v>
      </c>
      <c r="CX24">
        <v>27.997199999999999</v>
      </c>
      <c r="CY24">
        <v>22.853200000000001</v>
      </c>
      <c r="CZ24">
        <v>1999.98</v>
      </c>
      <c r="DA24">
        <v>0.98000699999999996</v>
      </c>
      <c r="DB24">
        <v>1.9993E-2</v>
      </c>
      <c r="DC24">
        <v>0</v>
      </c>
      <c r="DD24">
        <v>849.55899999999997</v>
      </c>
      <c r="DE24">
        <v>5.0001199999999999</v>
      </c>
      <c r="DF24">
        <v>17816.900000000001</v>
      </c>
      <c r="DG24">
        <v>17384.5</v>
      </c>
      <c r="DH24">
        <v>51.625</v>
      </c>
      <c r="DI24">
        <v>53.436999999999998</v>
      </c>
      <c r="DJ24">
        <v>52.561999999999998</v>
      </c>
      <c r="DK24">
        <v>52.436999999999998</v>
      </c>
      <c r="DL24">
        <v>53.375</v>
      </c>
      <c r="DM24">
        <v>1955.09</v>
      </c>
      <c r="DN24">
        <v>39.89</v>
      </c>
      <c r="DO24">
        <v>0</v>
      </c>
      <c r="DP24">
        <v>2439</v>
      </c>
      <c r="DQ24">
        <v>0</v>
      </c>
      <c r="DR24">
        <v>849.30792307692298</v>
      </c>
      <c r="DS24">
        <v>-8.4717950166821002E-2</v>
      </c>
      <c r="DT24">
        <v>-8.8170940945444691</v>
      </c>
      <c r="DU24">
        <v>17819.557692307699</v>
      </c>
      <c r="DV24">
        <v>15</v>
      </c>
      <c r="DW24">
        <v>1629732627.5999999</v>
      </c>
      <c r="DX24" t="s">
        <v>411</v>
      </c>
      <c r="DY24">
        <v>1629732618.5999999</v>
      </c>
      <c r="DZ24">
        <v>1629732627.5999999</v>
      </c>
      <c r="EA24">
        <v>24</v>
      </c>
      <c r="EB24">
        <v>-0.13700000000000001</v>
      </c>
      <c r="EC24">
        <v>-1.7999999999999999E-2</v>
      </c>
      <c r="ED24">
        <v>-8.2750000000000004</v>
      </c>
      <c r="EE24">
        <v>-6.0999999999999999E-2</v>
      </c>
      <c r="EF24">
        <v>475</v>
      </c>
      <c r="EG24">
        <v>26</v>
      </c>
      <c r="EH24">
        <v>7.0000000000000007E-2</v>
      </c>
      <c r="EI24">
        <v>0.01</v>
      </c>
      <c r="EJ24">
        <v>45.098429499347901</v>
      </c>
      <c r="EK24">
        <v>-0.13028050046939499</v>
      </c>
      <c r="EL24">
        <v>8.6760944413284996E-2</v>
      </c>
      <c r="EM24">
        <v>1</v>
      </c>
      <c r="EN24">
        <v>0.87062864835533205</v>
      </c>
      <c r="EO24">
        <v>-1.1234604830366099E-2</v>
      </c>
      <c r="EP24">
        <v>1.0035965475105799E-2</v>
      </c>
      <c r="EQ24">
        <v>0</v>
      </c>
      <c r="ER24">
        <v>1</v>
      </c>
      <c r="ES24">
        <v>2</v>
      </c>
      <c r="ET24" t="s">
        <v>371</v>
      </c>
      <c r="EU24">
        <v>2.9302899999999998</v>
      </c>
      <c r="EV24">
        <v>2.7402199999999999</v>
      </c>
      <c r="EW24">
        <v>9.3968599999999999E-2</v>
      </c>
      <c r="EX24">
        <v>0.10385</v>
      </c>
      <c r="EY24">
        <v>0.15862000000000001</v>
      </c>
      <c r="EZ24">
        <v>0.13031499999999999</v>
      </c>
      <c r="FA24">
        <v>28185.3</v>
      </c>
      <c r="FB24">
        <v>27528.9</v>
      </c>
      <c r="FC24">
        <v>28355.1</v>
      </c>
      <c r="FD24">
        <v>28150.7</v>
      </c>
      <c r="FE24">
        <v>32874.699999999997</v>
      </c>
      <c r="FF24">
        <v>34442.1</v>
      </c>
      <c r="FG24">
        <v>42878.5</v>
      </c>
      <c r="FH24">
        <v>43921.7</v>
      </c>
      <c r="FI24">
        <v>1.7408999999999999</v>
      </c>
      <c r="FJ24">
        <v>1.87995</v>
      </c>
      <c r="FK24">
        <v>8.8326600000000009E-3</v>
      </c>
      <c r="FL24">
        <v>0</v>
      </c>
      <c r="FM24">
        <v>32.406199999999998</v>
      </c>
      <c r="FN24">
        <v>999.9</v>
      </c>
      <c r="FO24">
        <v>52.228000000000002</v>
      </c>
      <c r="FP24">
        <v>38.008000000000003</v>
      </c>
      <c r="FQ24">
        <v>35.078400000000002</v>
      </c>
      <c r="FR24">
        <v>61.575499999999998</v>
      </c>
      <c r="FS24">
        <v>29.507200000000001</v>
      </c>
      <c r="FT24">
        <v>1</v>
      </c>
      <c r="FU24">
        <v>0.89081299999999997</v>
      </c>
      <c r="FV24">
        <v>2.5213800000000002</v>
      </c>
      <c r="FW24">
        <v>20.322800000000001</v>
      </c>
      <c r="FX24">
        <v>5.2714999999999996</v>
      </c>
      <c r="FY24">
        <v>12.0878</v>
      </c>
      <c r="FZ24">
        <v>5.0111499999999998</v>
      </c>
      <c r="GA24">
        <v>3.2919999999999998</v>
      </c>
      <c r="GB24">
        <v>9999</v>
      </c>
      <c r="GC24">
        <v>9999</v>
      </c>
      <c r="GD24">
        <v>9999</v>
      </c>
      <c r="GE24">
        <v>999.9</v>
      </c>
      <c r="GF24">
        <v>1.87195</v>
      </c>
      <c r="GG24">
        <v>1.8727100000000001</v>
      </c>
      <c r="GH24">
        <v>1.8722799999999999</v>
      </c>
      <c r="GI24">
        <v>1.8760699999999999</v>
      </c>
      <c r="GJ24">
        <v>1.8698699999999999</v>
      </c>
      <c r="GK24">
        <v>1.87283</v>
      </c>
      <c r="GL24">
        <v>1.87286</v>
      </c>
      <c r="GM24">
        <v>1.8742399999999999</v>
      </c>
      <c r="GN24">
        <v>5</v>
      </c>
      <c r="GO24">
        <v>0</v>
      </c>
      <c r="GP24">
        <v>0</v>
      </c>
      <c r="GQ24">
        <v>0</v>
      </c>
      <c r="GR24" t="s">
        <v>372</v>
      </c>
      <c r="GS24" t="s">
        <v>373</v>
      </c>
      <c r="GT24" t="s">
        <v>374</v>
      </c>
      <c r="GU24" t="s">
        <v>374</v>
      </c>
      <c r="GV24" t="s">
        <v>374</v>
      </c>
      <c r="GW24" t="s">
        <v>374</v>
      </c>
      <c r="GX24">
        <v>0</v>
      </c>
      <c r="GY24">
        <v>100</v>
      </c>
      <c r="GZ24">
        <v>100</v>
      </c>
      <c r="HA24">
        <v>-8.0060000000000002</v>
      </c>
      <c r="HB24">
        <v>-6.1100000000000002E-2</v>
      </c>
      <c r="HC24">
        <v>-5.9470886404467</v>
      </c>
      <c r="HD24">
        <v>-5.2264853520813098E-3</v>
      </c>
      <c r="HE24">
        <v>8.80926177612275E-7</v>
      </c>
      <c r="HF24">
        <v>-7.1543816509633199E-11</v>
      </c>
      <c r="HG24">
        <v>-6.1114999999993799E-2</v>
      </c>
      <c r="HH24">
        <v>0</v>
      </c>
      <c r="HI24">
        <v>0</v>
      </c>
      <c r="HJ24">
        <v>0</v>
      </c>
      <c r="HK24">
        <v>3</v>
      </c>
      <c r="HL24">
        <v>2051</v>
      </c>
      <c r="HM24">
        <v>1</v>
      </c>
      <c r="HN24">
        <v>25</v>
      </c>
      <c r="HO24">
        <v>19</v>
      </c>
      <c r="HP24">
        <v>18.899999999999999</v>
      </c>
      <c r="HQ24">
        <v>18</v>
      </c>
      <c r="HR24">
        <v>517.55399999999997</v>
      </c>
      <c r="HS24">
        <v>526.84100000000001</v>
      </c>
      <c r="HT24">
        <v>30.0002</v>
      </c>
      <c r="HU24">
        <v>37.941099999999999</v>
      </c>
      <c r="HV24">
        <v>30.0001</v>
      </c>
      <c r="HW24">
        <v>38.056199999999997</v>
      </c>
      <c r="HX24">
        <v>38.036900000000003</v>
      </c>
      <c r="HY24">
        <v>24.4496</v>
      </c>
      <c r="HZ24">
        <v>20.295999999999999</v>
      </c>
      <c r="IA24">
        <v>17.613800000000001</v>
      </c>
      <c r="IB24">
        <v>30</v>
      </c>
      <c r="IC24">
        <v>473.39400000000001</v>
      </c>
      <c r="ID24">
        <v>28.2577</v>
      </c>
      <c r="IE24">
        <v>99.421300000000002</v>
      </c>
      <c r="IF24">
        <v>97.427000000000007</v>
      </c>
    </row>
    <row r="25" spans="1:240" x14ac:dyDescent="0.3">
      <c r="A25">
        <v>9</v>
      </c>
      <c r="B25">
        <v>1629734524.5</v>
      </c>
      <c r="C25">
        <v>5476.4000000953702</v>
      </c>
      <c r="D25" t="s">
        <v>412</v>
      </c>
      <c r="E25" t="s">
        <v>413</v>
      </c>
      <c r="F25">
        <v>0</v>
      </c>
      <c r="G25" t="s">
        <v>364</v>
      </c>
      <c r="H25" t="s">
        <v>408</v>
      </c>
      <c r="I25" t="s">
        <v>365</v>
      </c>
      <c r="J25">
        <f t="shared" si="0"/>
        <v>6.7914582941454205</v>
      </c>
      <c r="K25">
        <v>1629734524.5</v>
      </c>
      <c r="L25">
        <f t="shared" si="1"/>
        <v>6.5051545324349936E-3</v>
      </c>
      <c r="M25">
        <f t="shared" si="2"/>
        <v>6.505154532434994</v>
      </c>
      <c r="N25">
        <f t="shared" si="3"/>
        <v>37.385835088123301</v>
      </c>
      <c r="O25">
        <f t="shared" si="4"/>
        <v>415.01900000000001</v>
      </c>
      <c r="P25">
        <f t="shared" si="5"/>
        <v>312.72045811899875</v>
      </c>
      <c r="Q25">
        <f t="shared" si="6"/>
        <v>31.042428845387114</v>
      </c>
      <c r="R25">
        <f t="shared" si="7"/>
        <v>41.197169684630303</v>
      </c>
      <c r="S25">
        <f t="shared" si="8"/>
        <v>0.69119130298622644</v>
      </c>
      <c r="T25">
        <f t="shared" si="9"/>
        <v>2.9197910497734352</v>
      </c>
      <c r="U25">
        <f t="shared" si="10"/>
        <v>0.61153158451858669</v>
      </c>
      <c r="V25">
        <f t="shared" si="11"/>
        <v>0.3885965838259266</v>
      </c>
      <c r="W25">
        <f t="shared" si="12"/>
        <v>177.83603375099992</v>
      </c>
      <c r="X25">
        <f t="shared" si="13"/>
        <v>31.87184705540308</v>
      </c>
      <c r="Y25">
        <f t="shared" si="14"/>
        <v>31.7851</v>
      </c>
      <c r="Z25">
        <f t="shared" si="15"/>
        <v>4.7173082808606823</v>
      </c>
      <c r="AA25">
        <f t="shared" si="16"/>
        <v>75.391768650724714</v>
      </c>
      <c r="AB25">
        <f t="shared" si="17"/>
        <v>3.7061732986102225</v>
      </c>
      <c r="AC25">
        <f t="shared" si="18"/>
        <v>4.9158858651800532</v>
      </c>
      <c r="AD25">
        <f t="shared" si="19"/>
        <v>1.0111349822504598</v>
      </c>
      <c r="AE25">
        <f t="shared" si="20"/>
        <v>-286.87731488038321</v>
      </c>
      <c r="AF25">
        <f t="shared" si="21"/>
        <v>114.80040756247892</v>
      </c>
      <c r="AG25">
        <f t="shared" si="22"/>
        <v>8.9298166185747956</v>
      </c>
      <c r="AH25">
        <f t="shared" si="23"/>
        <v>14.688943051670421</v>
      </c>
      <c r="AI25">
        <v>0</v>
      </c>
      <c r="AJ25">
        <v>0</v>
      </c>
      <c r="AK25">
        <f t="shared" si="24"/>
        <v>1</v>
      </c>
      <c r="AL25">
        <f t="shared" si="25"/>
        <v>0</v>
      </c>
      <c r="AM25">
        <f t="shared" si="26"/>
        <v>51628.49356544418</v>
      </c>
      <c r="AN25" t="s">
        <v>366</v>
      </c>
      <c r="AO25">
        <v>10238.9</v>
      </c>
      <c r="AP25">
        <v>302.21199999999999</v>
      </c>
      <c r="AQ25">
        <v>4052.3</v>
      </c>
      <c r="AR25">
        <f t="shared" si="27"/>
        <v>0.92542210596451402</v>
      </c>
      <c r="AS25">
        <v>-0.32343011824092399</v>
      </c>
      <c r="AT25" t="s">
        <v>414</v>
      </c>
      <c r="AU25">
        <v>10210.799999999999</v>
      </c>
      <c r="AV25">
        <v>911.542423076923</v>
      </c>
      <c r="AW25">
        <v>2260.9899999999998</v>
      </c>
      <c r="AX25">
        <f t="shared" si="28"/>
        <v>0.59683925047128783</v>
      </c>
      <c r="AY25">
        <v>0.5</v>
      </c>
      <c r="AZ25">
        <f t="shared" si="29"/>
        <v>925.14899987098443</v>
      </c>
      <c r="BA25">
        <f t="shared" si="30"/>
        <v>37.385835088123301</v>
      </c>
      <c r="BB25">
        <f t="shared" si="31"/>
        <v>276.08261782862996</v>
      </c>
      <c r="BC25">
        <f t="shared" si="32"/>
        <v>4.0760207503464763E-2</v>
      </c>
      <c r="BD25">
        <f t="shared" si="33"/>
        <v>0.79226798880136606</v>
      </c>
      <c r="BE25">
        <f t="shared" si="34"/>
        <v>285.35179565212314</v>
      </c>
      <c r="BF25" t="s">
        <v>415</v>
      </c>
      <c r="BG25">
        <v>636.45000000000005</v>
      </c>
      <c r="BH25">
        <f t="shared" si="35"/>
        <v>636.45000000000005</v>
      </c>
      <c r="BI25">
        <f t="shared" si="36"/>
        <v>0.71850826407900958</v>
      </c>
      <c r="BJ25">
        <f t="shared" si="37"/>
        <v>0.83066442003464169</v>
      </c>
      <c r="BK25">
        <f t="shared" si="38"/>
        <v>0.5244112007260272</v>
      </c>
      <c r="BL25">
        <f t="shared" si="39"/>
        <v>0.68892318421131793</v>
      </c>
      <c r="BM25">
        <f t="shared" si="40"/>
        <v>0.47767145730980187</v>
      </c>
      <c r="BN25">
        <f t="shared" si="41"/>
        <v>0.57997999516741516</v>
      </c>
      <c r="BO25">
        <f t="shared" si="42"/>
        <v>0.42002000483258484</v>
      </c>
      <c r="BP25">
        <f t="shared" si="43"/>
        <v>1099.96</v>
      </c>
      <c r="BQ25">
        <f t="shared" si="44"/>
        <v>925.14899987098443</v>
      </c>
      <c r="BR25">
        <f t="shared" si="45"/>
        <v>0.84107512988743627</v>
      </c>
      <c r="BS25">
        <f t="shared" si="46"/>
        <v>0.16167500068275201</v>
      </c>
      <c r="BT25">
        <v>6</v>
      </c>
      <c r="BU25">
        <v>0.5</v>
      </c>
      <c r="BV25" t="s">
        <v>369</v>
      </c>
      <c r="BW25">
        <v>2</v>
      </c>
      <c r="BX25">
        <v>1629734524.5</v>
      </c>
      <c r="BY25">
        <v>415.01900000000001</v>
      </c>
      <c r="BZ25">
        <v>463.11940856081299</v>
      </c>
      <c r="CA25">
        <v>37.335873993056303</v>
      </c>
      <c r="CB25">
        <v>29.8215</v>
      </c>
      <c r="CC25">
        <v>422.88900000000001</v>
      </c>
      <c r="CD25">
        <v>37.199199999999998</v>
      </c>
      <c r="CE25">
        <v>500.024</v>
      </c>
      <c r="CF25">
        <v>99.1661</v>
      </c>
      <c r="CG25">
        <v>9.9643700000000002E-2</v>
      </c>
      <c r="CH25">
        <v>32.514400000000002</v>
      </c>
      <c r="CI25">
        <v>31.7851</v>
      </c>
      <c r="CJ25">
        <v>999.9</v>
      </c>
      <c r="CK25">
        <v>0</v>
      </c>
      <c r="CL25">
        <v>0</v>
      </c>
      <c r="CM25">
        <v>10028.1</v>
      </c>
      <c r="CN25">
        <v>0</v>
      </c>
      <c r="CO25">
        <v>1650</v>
      </c>
      <c r="CP25">
        <v>-46.283299999999997</v>
      </c>
      <c r="CQ25">
        <v>431.04700000000003</v>
      </c>
      <c r="CR25">
        <v>475.48200000000003</v>
      </c>
      <c r="CS25">
        <v>7.3622500000000004</v>
      </c>
      <c r="CT25">
        <v>461.30200000000002</v>
      </c>
      <c r="CU25">
        <v>29.8215</v>
      </c>
      <c r="CV25">
        <v>3.68736</v>
      </c>
      <c r="CW25">
        <v>2.9572799999999999</v>
      </c>
      <c r="CX25">
        <v>27.508099999999999</v>
      </c>
      <c r="CY25">
        <v>23.789300000000001</v>
      </c>
      <c r="CZ25">
        <v>1099.96</v>
      </c>
      <c r="DA25">
        <v>0.964001</v>
      </c>
      <c r="DB25">
        <v>3.59989E-2</v>
      </c>
      <c r="DC25">
        <v>0</v>
      </c>
      <c r="DD25">
        <v>911.74099999999999</v>
      </c>
      <c r="DE25">
        <v>5.0001199999999999</v>
      </c>
      <c r="DF25">
        <v>10619.7</v>
      </c>
      <c r="DG25">
        <v>9483.73</v>
      </c>
      <c r="DH25">
        <v>48.561999999999998</v>
      </c>
      <c r="DI25">
        <v>51.625</v>
      </c>
      <c r="DJ25">
        <v>50.25</v>
      </c>
      <c r="DK25">
        <v>50.686999999999998</v>
      </c>
      <c r="DL25">
        <v>50.875</v>
      </c>
      <c r="DM25">
        <v>1055.54</v>
      </c>
      <c r="DN25">
        <v>39.42</v>
      </c>
      <c r="DO25">
        <v>0</v>
      </c>
      <c r="DP25">
        <v>763.79999995231606</v>
      </c>
      <c r="DQ25">
        <v>0</v>
      </c>
      <c r="DR25">
        <v>911.542423076923</v>
      </c>
      <c r="DS25">
        <v>2.0578803272732999</v>
      </c>
      <c r="DT25">
        <v>29.473504241613298</v>
      </c>
      <c r="DU25">
        <v>10614.634615384601</v>
      </c>
      <c r="DV25">
        <v>15</v>
      </c>
      <c r="DW25">
        <v>1629733926.5</v>
      </c>
      <c r="DX25" t="s">
        <v>416</v>
      </c>
      <c r="DY25">
        <v>1629733921.5</v>
      </c>
      <c r="DZ25">
        <v>1629733926.5</v>
      </c>
      <c r="EA25">
        <v>25</v>
      </c>
      <c r="EB25">
        <v>0.13500000000000001</v>
      </c>
      <c r="EC25">
        <v>4.5999999999999999E-2</v>
      </c>
      <c r="ED25">
        <v>-8.0820000000000007</v>
      </c>
      <c r="EE25">
        <v>-1.4999999999999999E-2</v>
      </c>
      <c r="EF25">
        <v>462</v>
      </c>
      <c r="EG25">
        <v>30</v>
      </c>
      <c r="EH25">
        <v>0.04</v>
      </c>
      <c r="EI25">
        <v>0.01</v>
      </c>
      <c r="EJ25">
        <v>35.957211404826197</v>
      </c>
      <c r="EK25">
        <v>7.4701048274403497E-3</v>
      </c>
      <c r="EL25">
        <v>3.7106010453918703E-2</v>
      </c>
      <c r="EM25">
        <v>1</v>
      </c>
      <c r="EN25">
        <v>0.66523914390278704</v>
      </c>
      <c r="EO25">
        <v>-3.9009053559469599E-3</v>
      </c>
      <c r="EP25">
        <v>3.9322915143316598E-3</v>
      </c>
      <c r="EQ25">
        <v>1</v>
      </c>
      <c r="ER25">
        <v>2</v>
      </c>
      <c r="ES25">
        <v>2</v>
      </c>
      <c r="ET25" t="s">
        <v>380</v>
      </c>
      <c r="EU25">
        <v>2.9302700000000002</v>
      </c>
      <c r="EV25">
        <v>2.74017</v>
      </c>
      <c r="EW25">
        <v>9.39667E-2</v>
      </c>
      <c r="EX25">
        <v>0.101937</v>
      </c>
      <c r="EY25">
        <v>0.155532</v>
      </c>
      <c r="EZ25">
        <v>0.135463</v>
      </c>
      <c r="FA25">
        <v>28192.1</v>
      </c>
      <c r="FB25">
        <v>27593.599999999999</v>
      </c>
      <c r="FC25">
        <v>28361.3</v>
      </c>
      <c r="FD25">
        <v>28156</v>
      </c>
      <c r="FE25">
        <v>33001</v>
      </c>
      <c r="FF25">
        <v>34243.800000000003</v>
      </c>
      <c r="FG25">
        <v>42887.1</v>
      </c>
      <c r="FH25">
        <v>43929.4</v>
      </c>
      <c r="FI25">
        <v>1.7405299999999999</v>
      </c>
      <c r="FJ25">
        <v>1.8734</v>
      </c>
      <c r="FK25">
        <v>-1.2323300000000001E-2</v>
      </c>
      <c r="FL25">
        <v>0</v>
      </c>
      <c r="FM25">
        <v>31.984999999999999</v>
      </c>
      <c r="FN25">
        <v>999.9</v>
      </c>
      <c r="FO25">
        <v>49.738</v>
      </c>
      <c r="FP25">
        <v>39.68</v>
      </c>
      <c r="FQ25">
        <v>36.552900000000001</v>
      </c>
      <c r="FR25">
        <v>62.095500000000001</v>
      </c>
      <c r="FS25">
        <v>30.224399999999999</v>
      </c>
      <c r="FT25">
        <v>1</v>
      </c>
      <c r="FU25">
        <v>0.88003799999999999</v>
      </c>
      <c r="FV25">
        <v>2.25305</v>
      </c>
      <c r="FW25">
        <v>20.3355</v>
      </c>
      <c r="FX25">
        <v>5.2767400000000002</v>
      </c>
      <c r="FY25">
        <v>12.0878</v>
      </c>
      <c r="FZ25">
        <v>5.0133999999999999</v>
      </c>
      <c r="GA25">
        <v>3.2919999999999998</v>
      </c>
      <c r="GB25">
        <v>9999</v>
      </c>
      <c r="GC25">
        <v>9999</v>
      </c>
      <c r="GD25">
        <v>9999</v>
      </c>
      <c r="GE25">
        <v>999.9</v>
      </c>
      <c r="GF25">
        <v>1.87195</v>
      </c>
      <c r="GG25">
        <v>1.8727100000000001</v>
      </c>
      <c r="GH25">
        <v>1.87225</v>
      </c>
      <c r="GI25">
        <v>1.8760399999999999</v>
      </c>
      <c r="GJ25">
        <v>1.8698399999999999</v>
      </c>
      <c r="GK25">
        <v>1.87276</v>
      </c>
      <c r="GL25">
        <v>1.8728199999999999</v>
      </c>
      <c r="GM25">
        <v>1.8742399999999999</v>
      </c>
      <c r="GN25">
        <v>5</v>
      </c>
      <c r="GO25">
        <v>0</v>
      </c>
      <c r="GP25">
        <v>0</v>
      </c>
      <c r="GQ25">
        <v>0</v>
      </c>
      <c r="GR25" t="s">
        <v>372</v>
      </c>
      <c r="GS25" t="s">
        <v>373</v>
      </c>
      <c r="GT25" t="s">
        <v>374</v>
      </c>
      <c r="GU25" t="s">
        <v>374</v>
      </c>
      <c r="GV25" t="s">
        <v>374</v>
      </c>
      <c r="GW25" t="s">
        <v>374</v>
      </c>
      <c r="GX25">
        <v>0</v>
      </c>
      <c r="GY25">
        <v>100</v>
      </c>
      <c r="GZ25">
        <v>100</v>
      </c>
      <c r="HA25">
        <v>-7.87</v>
      </c>
      <c r="HB25">
        <v>-1.55E-2</v>
      </c>
      <c r="HC25">
        <v>-5.8124870175468404</v>
      </c>
      <c r="HD25">
        <v>-5.2264853520813098E-3</v>
      </c>
      <c r="HE25">
        <v>8.80926177612275E-7</v>
      </c>
      <c r="HF25">
        <v>-7.1543816509633199E-11</v>
      </c>
      <c r="HG25">
        <v>-1.54449999999997E-2</v>
      </c>
      <c r="HH25">
        <v>0</v>
      </c>
      <c r="HI25">
        <v>0</v>
      </c>
      <c r="HJ25">
        <v>0</v>
      </c>
      <c r="HK25">
        <v>3</v>
      </c>
      <c r="HL25">
        <v>2051</v>
      </c>
      <c r="HM25">
        <v>1</v>
      </c>
      <c r="HN25">
        <v>25</v>
      </c>
      <c r="HO25">
        <v>10.1</v>
      </c>
      <c r="HP25">
        <v>10</v>
      </c>
      <c r="HQ25">
        <v>18</v>
      </c>
      <c r="HR25">
        <v>516.16700000000003</v>
      </c>
      <c r="HS25">
        <v>520.89800000000002</v>
      </c>
      <c r="HT25">
        <v>30.001799999999999</v>
      </c>
      <c r="HU25">
        <v>37.8003</v>
      </c>
      <c r="HV25">
        <v>30</v>
      </c>
      <c r="HW25">
        <v>37.936100000000003</v>
      </c>
      <c r="HX25">
        <v>37.922899999999998</v>
      </c>
      <c r="HY25">
        <v>24.011500000000002</v>
      </c>
      <c r="HZ25">
        <v>18.9572</v>
      </c>
      <c r="IA25">
        <v>18.354299999999999</v>
      </c>
      <c r="IB25">
        <v>30</v>
      </c>
      <c r="IC25">
        <v>461.24799999999999</v>
      </c>
      <c r="ID25">
        <v>29.792000000000002</v>
      </c>
      <c r="IE25">
        <v>99.441999999999993</v>
      </c>
      <c r="IF25">
        <v>97.444599999999994</v>
      </c>
    </row>
    <row r="26" spans="1:240" x14ac:dyDescent="0.3">
      <c r="A26">
        <v>10</v>
      </c>
      <c r="B26">
        <v>1629735345.0999999</v>
      </c>
      <c r="C26">
        <v>6297</v>
      </c>
      <c r="D26" t="s">
        <v>417</v>
      </c>
      <c r="E26" t="s">
        <v>418</v>
      </c>
      <c r="F26">
        <v>0</v>
      </c>
      <c r="G26" t="s">
        <v>364</v>
      </c>
      <c r="H26" t="s">
        <v>408</v>
      </c>
      <c r="I26" t="s">
        <v>365</v>
      </c>
      <c r="J26">
        <f t="shared" si="0"/>
        <v>7.9881386013595881</v>
      </c>
      <c r="K26">
        <v>1629735345.0999999</v>
      </c>
      <c r="L26">
        <f t="shared" si="1"/>
        <v>5.1845474904762424E-3</v>
      </c>
      <c r="M26">
        <f t="shared" si="2"/>
        <v>5.1845474904762421</v>
      </c>
      <c r="N26">
        <f t="shared" si="3"/>
        <v>45.079934607965569</v>
      </c>
      <c r="O26">
        <f t="shared" si="4"/>
        <v>414.98399999999998</v>
      </c>
      <c r="P26">
        <f t="shared" si="5"/>
        <v>249.6532038459882</v>
      </c>
      <c r="Q26">
        <f t="shared" si="6"/>
        <v>24.787378815291571</v>
      </c>
      <c r="R26">
        <f t="shared" si="7"/>
        <v>41.202618079079997</v>
      </c>
      <c r="S26">
        <f t="shared" si="8"/>
        <v>0.48885244864173755</v>
      </c>
      <c r="T26">
        <f t="shared" si="9"/>
        <v>2.9151433843901771</v>
      </c>
      <c r="U26">
        <f t="shared" si="10"/>
        <v>0.44745514441810891</v>
      </c>
      <c r="V26">
        <f t="shared" si="11"/>
        <v>0.28308613561629137</v>
      </c>
      <c r="W26">
        <f t="shared" si="12"/>
        <v>129.96773965464558</v>
      </c>
      <c r="X26">
        <f t="shared" si="13"/>
        <v>31.948304613499666</v>
      </c>
      <c r="Y26">
        <f t="shared" si="14"/>
        <v>31.796299999999999</v>
      </c>
      <c r="Z26">
        <f t="shared" si="15"/>
        <v>4.7203042492040579</v>
      </c>
      <c r="AA26">
        <f t="shared" si="16"/>
        <v>73.534927194877952</v>
      </c>
      <c r="AB26">
        <f t="shared" si="17"/>
        <v>3.6181965488918726</v>
      </c>
      <c r="AC26">
        <f t="shared" si="18"/>
        <v>4.9203782296583229</v>
      </c>
      <c r="AD26">
        <f t="shared" si="19"/>
        <v>1.1021077003121853</v>
      </c>
      <c r="AE26">
        <f t="shared" si="20"/>
        <v>-228.63854433000228</v>
      </c>
      <c r="AF26">
        <f t="shared" si="21"/>
        <v>115.40347660524648</v>
      </c>
      <c r="AG26">
        <f t="shared" si="22"/>
        <v>8.9922496665478331</v>
      </c>
      <c r="AH26">
        <f t="shared" si="23"/>
        <v>25.724921596437611</v>
      </c>
      <c r="AI26">
        <v>0</v>
      </c>
      <c r="AJ26">
        <v>0</v>
      </c>
      <c r="AK26">
        <f t="shared" si="24"/>
        <v>1</v>
      </c>
      <c r="AL26">
        <f t="shared" si="25"/>
        <v>0</v>
      </c>
      <c r="AM26">
        <f t="shared" si="26"/>
        <v>51494.940505447667</v>
      </c>
      <c r="AN26" t="s">
        <v>366</v>
      </c>
      <c r="AO26">
        <v>10238.9</v>
      </c>
      <c r="AP26">
        <v>302.21199999999999</v>
      </c>
      <c r="AQ26">
        <v>4052.3</v>
      </c>
      <c r="AR26">
        <f t="shared" si="27"/>
        <v>0.92542210596451402</v>
      </c>
      <c r="AS26">
        <v>-0.32343011824092399</v>
      </c>
      <c r="AT26" t="s">
        <v>419</v>
      </c>
      <c r="AU26">
        <v>10220</v>
      </c>
      <c r="AV26">
        <v>868.05203846153802</v>
      </c>
      <c r="AW26">
        <v>2434.88</v>
      </c>
      <c r="AX26">
        <f t="shared" si="28"/>
        <v>0.64349288734494592</v>
      </c>
      <c r="AY26">
        <v>0.5</v>
      </c>
      <c r="AZ26">
        <f t="shared" si="29"/>
        <v>673.1171998210599</v>
      </c>
      <c r="BA26">
        <f t="shared" si="30"/>
        <v>45.079934607965569</v>
      </c>
      <c r="BB26">
        <f t="shared" si="31"/>
        <v>216.57306521719937</v>
      </c>
      <c r="BC26">
        <f t="shared" si="32"/>
        <v>6.7452391260060543E-2</v>
      </c>
      <c r="BD26">
        <f t="shared" si="33"/>
        <v>0.66427092916283348</v>
      </c>
      <c r="BE26">
        <f t="shared" si="34"/>
        <v>287.94712067185776</v>
      </c>
      <c r="BF26" t="s">
        <v>420</v>
      </c>
      <c r="BG26">
        <v>659.19</v>
      </c>
      <c r="BH26">
        <f t="shared" si="35"/>
        <v>659.19</v>
      </c>
      <c r="BI26">
        <f t="shared" si="36"/>
        <v>0.72927207911683534</v>
      </c>
      <c r="BJ26">
        <f t="shared" si="37"/>
        <v>0.88237696981931657</v>
      </c>
      <c r="BK26">
        <f t="shared" si="38"/>
        <v>0.47667773812225361</v>
      </c>
      <c r="BL26">
        <f t="shared" si="39"/>
        <v>0.73467973521357388</v>
      </c>
      <c r="BM26">
        <f t="shared" si="40"/>
        <v>0.43130187878257792</v>
      </c>
      <c r="BN26">
        <f t="shared" si="41"/>
        <v>0.6700682090051534</v>
      </c>
      <c r="BO26">
        <f t="shared" si="42"/>
        <v>0.3299317909948466</v>
      </c>
      <c r="BP26">
        <f t="shared" si="43"/>
        <v>799.91</v>
      </c>
      <c r="BQ26">
        <f t="shared" si="44"/>
        <v>673.1171998210599</v>
      </c>
      <c r="BR26">
        <f t="shared" si="45"/>
        <v>0.84149116753267228</v>
      </c>
      <c r="BS26">
        <f t="shared" si="46"/>
        <v>0.16247795333805753</v>
      </c>
      <c r="BT26">
        <v>6</v>
      </c>
      <c r="BU26">
        <v>0.5</v>
      </c>
      <c r="BV26" t="s">
        <v>369</v>
      </c>
      <c r="BW26">
        <v>2</v>
      </c>
      <c r="BX26">
        <v>1629735345.0999999</v>
      </c>
      <c r="BY26">
        <v>414.98399999999998</v>
      </c>
      <c r="BZ26">
        <v>471.65197974398802</v>
      </c>
      <c r="CA26">
        <v>36.441705567435903</v>
      </c>
      <c r="CB26">
        <v>30.448</v>
      </c>
      <c r="CC26">
        <v>422.77699999999999</v>
      </c>
      <c r="CD26">
        <v>37.057000000000002</v>
      </c>
      <c r="CE26">
        <v>500.08600000000001</v>
      </c>
      <c r="CF26">
        <v>99.187200000000004</v>
      </c>
      <c r="CG26">
        <v>0.100045</v>
      </c>
      <c r="CH26">
        <v>32.5306</v>
      </c>
      <c r="CI26">
        <v>31.796299999999999</v>
      </c>
      <c r="CJ26">
        <v>999.9</v>
      </c>
      <c r="CK26">
        <v>0</v>
      </c>
      <c r="CL26">
        <v>0</v>
      </c>
      <c r="CM26">
        <v>9999.3799999999992</v>
      </c>
      <c r="CN26">
        <v>0</v>
      </c>
      <c r="CO26">
        <v>1739.42</v>
      </c>
      <c r="CP26">
        <v>-38.470199999999998</v>
      </c>
      <c r="CQ26">
        <v>430.95100000000002</v>
      </c>
      <c r="CR26">
        <v>467.69400000000002</v>
      </c>
      <c r="CS26">
        <v>6.6041600000000003</v>
      </c>
      <c r="CT26">
        <v>453.45400000000001</v>
      </c>
      <c r="CU26">
        <v>30.448</v>
      </c>
      <c r="CV26">
        <v>3.6751</v>
      </c>
      <c r="CW26">
        <v>3.0200499999999999</v>
      </c>
      <c r="CX26">
        <v>27.4511</v>
      </c>
      <c r="CY26">
        <v>24.1389</v>
      </c>
      <c r="CZ26">
        <v>799.91</v>
      </c>
      <c r="DA26">
        <v>0.94997799999999999</v>
      </c>
      <c r="DB26">
        <v>5.0022499999999998E-2</v>
      </c>
      <c r="DC26">
        <v>0</v>
      </c>
      <c r="DD26">
        <v>867.83399999999995</v>
      </c>
      <c r="DE26">
        <v>5.0001199999999999</v>
      </c>
      <c r="DF26">
        <v>7512.85</v>
      </c>
      <c r="DG26">
        <v>6848.11</v>
      </c>
      <c r="DH26">
        <v>47.625</v>
      </c>
      <c r="DI26">
        <v>51.436999999999998</v>
      </c>
      <c r="DJ26">
        <v>49.561999999999998</v>
      </c>
      <c r="DK26">
        <v>50.561999999999998</v>
      </c>
      <c r="DL26">
        <v>50.186999999999998</v>
      </c>
      <c r="DM26">
        <v>755.15</v>
      </c>
      <c r="DN26">
        <v>39.76</v>
      </c>
      <c r="DO26">
        <v>0</v>
      </c>
      <c r="DP26">
        <v>820.19999980926502</v>
      </c>
      <c r="DQ26">
        <v>0</v>
      </c>
      <c r="DR26">
        <v>868.05203846153802</v>
      </c>
      <c r="DS26">
        <v>-0.27545299368152998</v>
      </c>
      <c r="DT26">
        <v>-12.1705983185826</v>
      </c>
      <c r="DU26">
        <v>7512.7557692307701</v>
      </c>
      <c r="DV26">
        <v>15</v>
      </c>
      <c r="DW26">
        <v>1629734664.5</v>
      </c>
      <c r="DX26" t="s">
        <v>421</v>
      </c>
      <c r="DY26">
        <v>1629734660.5</v>
      </c>
      <c r="DZ26">
        <v>1629734664.5</v>
      </c>
      <c r="EA26">
        <v>26</v>
      </c>
      <c r="EB26">
        <v>7.5999999999999998E-2</v>
      </c>
      <c r="EC26">
        <v>1.0999999999999999E-2</v>
      </c>
      <c r="ED26">
        <v>-7.9690000000000003</v>
      </c>
      <c r="EE26">
        <v>-5.0000000000000001E-3</v>
      </c>
      <c r="EF26">
        <v>454</v>
      </c>
      <c r="EG26">
        <v>30</v>
      </c>
      <c r="EH26">
        <v>0.08</v>
      </c>
      <c r="EI26">
        <v>0.01</v>
      </c>
      <c r="EJ26">
        <v>29.7210675013865</v>
      </c>
      <c r="EK26">
        <v>-4.0103105154227603E-2</v>
      </c>
      <c r="EL26">
        <v>5.8765267224768401E-2</v>
      </c>
      <c r="EM26">
        <v>1</v>
      </c>
      <c r="EN26">
        <v>0.58077339736307698</v>
      </c>
      <c r="EO26">
        <v>-3.36944074228704E-3</v>
      </c>
      <c r="EP26">
        <v>3.9412018774374396E-3</v>
      </c>
      <c r="EQ26">
        <v>1</v>
      </c>
      <c r="ER26">
        <v>2</v>
      </c>
      <c r="ES26">
        <v>2</v>
      </c>
      <c r="ET26" t="s">
        <v>380</v>
      </c>
      <c r="EU26">
        <v>2.9301499999999998</v>
      </c>
      <c r="EV26">
        <v>2.7403300000000002</v>
      </c>
      <c r="EW26">
        <v>9.3870400000000007E-2</v>
      </c>
      <c r="EX26">
        <v>0.10057099999999999</v>
      </c>
      <c r="EY26">
        <v>0.155027</v>
      </c>
      <c r="EZ26">
        <v>0.137296</v>
      </c>
      <c r="FA26">
        <v>28165.200000000001</v>
      </c>
      <c r="FB26">
        <v>27603.599999999999</v>
      </c>
      <c r="FC26">
        <v>28333.5</v>
      </c>
      <c r="FD26">
        <v>28125.7</v>
      </c>
      <c r="FE26">
        <v>32987.800000000003</v>
      </c>
      <c r="FF26">
        <v>34140</v>
      </c>
      <c r="FG26">
        <v>42840.7</v>
      </c>
      <c r="FH26">
        <v>43886.8</v>
      </c>
      <c r="FI26">
        <v>1.73428</v>
      </c>
      <c r="FJ26">
        <v>1.85575</v>
      </c>
      <c r="FK26">
        <v>-4.7400600000000001E-2</v>
      </c>
      <c r="FL26">
        <v>0</v>
      </c>
      <c r="FM26">
        <v>32.564999999999998</v>
      </c>
      <c r="FN26">
        <v>999.9</v>
      </c>
      <c r="FO26">
        <v>46.801000000000002</v>
      </c>
      <c r="FP26">
        <v>41.351999999999997</v>
      </c>
      <c r="FQ26">
        <v>37.586100000000002</v>
      </c>
      <c r="FR26">
        <v>62.004600000000003</v>
      </c>
      <c r="FS26">
        <v>30.364599999999999</v>
      </c>
      <c r="FT26">
        <v>1</v>
      </c>
      <c r="FU26">
        <v>0.92831600000000003</v>
      </c>
      <c r="FV26">
        <v>2.5435099999999999</v>
      </c>
      <c r="FW26">
        <v>20.3324</v>
      </c>
      <c r="FX26">
        <v>5.2697000000000003</v>
      </c>
      <c r="FY26">
        <v>12.087999999999999</v>
      </c>
      <c r="FZ26">
        <v>5.0104499999999996</v>
      </c>
      <c r="GA26">
        <v>3.2913299999999999</v>
      </c>
      <c r="GB26">
        <v>9999</v>
      </c>
      <c r="GC26">
        <v>9999</v>
      </c>
      <c r="GD26">
        <v>9999</v>
      </c>
      <c r="GE26">
        <v>999.9</v>
      </c>
      <c r="GF26">
        <v>1.87181</v>
      </c>
      <c r="GG26">
        <v>1.8727100000000001</v>
      </c>
      <c r="GH26">
        <v>1.8722399999999999</v>
      </c>
      <c r="GI26">
        <v>1.87592</v>
      </c>
      <c r="GJ26">
        <v>1.86981</v>
      </c>
      <c r="GK26">
        <v>1.8726400000000001</v>
      </c>
      <c r="GL26">
        <v>1.87273</v>
      </c>
      <c r="GM26">
        <v>1.8741099999999999</v>
      </c>
      <c r="GN26">
        <v>5</v>
      </c>
      <c r="GO26">
        <v>0</v>
      </c>
      <c r="GP26">
        <v>0</v>
      </c>
      <c r="GQ26">
        <v>0</v>
      </c>
      <c r="GR26" t="s">
        <v>372</v>
      </c>
      <c r="GS26" t="s">
        <v>373</v>
      </c>
      <c r="GT26" t="s">
        <v>374</v>
      </c>
      <c r="GU26" t="s">
        <v>374</v>
      </c>
      <c r="GV26" t="s">
        <v>374</v>
      </c>
      <c r="GW26" t="s">
        <v>374</v>
      </c>
      <c r="GX26">
        <v>0</v>
      </c>
      <c r="GY26">
        <v>100</v>
      </c>
      <c r="GZ26">
        <v>100</v>
      </c>
      <c r="HA26">
        <v>-7.7930000000000001</v>
      </c>
      <c r="HB26">
        <v>-4.8999999999999998E-3</v>
      </c>
      <c r="HC26">
        <v>-5.7359459868871001</v>
      </c>
      <c r="HD26">
        <v>-5.2264853520813098E-3</v>
      </c>
      <c r="HE26">
        <v>8.80926177612275E-7</v>
      </c>
      <c r="HF26">
        <v>-7.1543816509633199E-11</v>
      </c>
      <c r="HG26">
        <v>-4.9150000000040004E-3</v>
      </c>
      <c r="HH26">
        <v>0</v>
      </c>
      <c r="HI26">
        <v>0</v>
      </c>
      <c r="HJ26">
        <v>0</v>
      </c>
      <c r="HK26">
        <v>3</v>
      </c>
      <c r="HL26">
        <v>2051</v>
      </c>
      <c r="HM26">
        <v>1</v>
      </c>
      <c r="HN26">
        <v>25</v>
      </c>
      <c r="HO26">
        <v>11.4</v>
      </c>
      <c r="HP26">
        <v>11.3</v>
      </c>
      <c r="HQ26">
        <v>18</v>
      </c>
      <c r="HR26">
        <v>514.577</v>
      </c>
      <c r="HS26">
        <v>510.846</v>
      </c>
      <c r="HT26">
        <v>30.0014</v>
      </c>
      <c r="HU26">
        <v>38.299599999999998</v>
      </c>
      <c r="HV26">
        <v>30.000499999999999</v>
      </c>
      <c r="HW26">
        <v>38.350900000000003</v>
      </c>
      <c r="HX26">
        <v>38.321899999999999</v>
      </c>
      <c r="HY26">
        <v>23.736499999999999</v>
      </c>
      <c r="HZ26">
        <v>18.9011</v>
      </c>
      <c r="IA26">
        <v>14.861599999999999</v>
      </c>
      <c r="IB26">
        <v>30</v>
      </c>
      <c r="IC26">
        <v>453.42899999999997</v>
      </c>
      <c r="ID26">
        <v>30.375900000000001</v>
      </c>
      <c r="IE26">
        <v>99.338499999999996</v>
      </c>
      <c r="IF26">
        <v>97.346000000000004</v>
      </c>
    </row>
    <row r="27" spans="1:240" x14ac:dyDescent="0.3">
      <c r="A27">
        <v>11</v>
      </c>
      <c r="B27">
        <v>1629735832.0999999</v>
      </c>
      <c r="C27">
        <v>6784</v>
      </c>
      <c r="D27" t="s">
        <v>422</v>
      </c>
      <c r="E27" t="s">
        <v>423</v>
      </c>
      <c r="F27">
        <v>0</v>
      </c>
      <c r="G27" t="s">
        <v>364</v>
      </c>
      <c r="H27" t="s">
        <v>408</v>
      </c>
      <c r="I27" t="s">
        <v>365</v>
      </c>
      <c r="J27">
        <f t="shared" si="0"/>
        <v>2.4404310343657096</v>
      </c>
      <c r="K27">
        <v>1629735832.0999999</v>
      </c>
      <c r="L27">
        <f t="shared" si="1"/>
        <v>6.223090885880269E-3</v>
      </c>
      <c r="M27">
        <f t="shared" si="2"/>
        <v>6.2230908858802687</v>
      </c>
      <c r="N27">
        <f t="shared" si="3"/>
        <v>13.040591632880302</v>
      </c>
      <c r="O27">
        <f t="shared" si="4"/>
        <v>414.99200000000002</v>
      </c>
      <c r="P27">
        <f t="shared" si="5"/>
        <v>379.10925419547965</v>
      </c>
      <c r="Q27">
        <f t="shared" si="6"/>
        <v>37.644234721470539</v>
      </c>
      <c r="R27">
        <f t="shared" si="7"/>
        <v>41.207266988732798</v>
      </c>
      <c r="S27">
        <f t="shared" si="8"/>
        <v>0.77876589719227296</v>
      </c>
      <c r="T27">
        <f t="shared" si="9"/>
        <v>2.9141050928195016</v>
      </c>
      <c r="U27">
        <f t="shared" si="10"/>
        <v>0.67902371573212938</v>
      </c>
      <c r="V27">
        <f t="shared" si="11"/>
        <v>0.43228224105556662</v>
      </c>
      <c r="W27">
        <f t="shared" si="12"/>
        <v>106.07322924755641</v>
      </c>
      <c r="X27">
        <f t="shared" si="13"/>
        <v>31.36746316543211</v>
      </c>
      <c r="Y27">
        <f t="shared" si="14"/>
        <v>31.555800000000001</v>
      </c>
      <c r="Z27">
        <f t="shared" si="15"/>
        <v>4.6563340311608359</v>
      </c>
      <c r="AA27">
        <f t="shared" si="16"/>
        <v>77.662071194679712</v>
      </c>
      <c r="AB27">
        <f t="shared" si="17"/>
        <v>3.7849862614082506</v>
      </c>
      <c r="AC27">
        <f t="shared" si="18"/>
        <v>4.8736612392427965</v>
      </c>
      <c r="AD27">
        <f t="shared" si="19"/>
        <v>0.87134776975258532</v>
      </c>
      <c r="AE27">
        <f t="shared" si="20"/>
        <v>-274.43830806731984</v>
      </c>
      <c r="AF27">
        <f t="shared" si="21"/>
        <v>126.57968684372295</v>
      </c>
      <c r="AG27">
        <f t="shared" si="22"/>
        <v>9.8467665558916089</v>
      </c>
      <c r="AH27">
        <f t="shared" si="23"/>
        <v>-31.938625420148867</v>
      </c>
      <c r="AI27">
        <v>0</v>
      </c>
      <c r="AJ27">
        <v>0</v>
      </c>
      <c r="AK27">
        <f t="shared" si="24"/>
        <v>1</v>
      </c>
      <c r="AL27">
        <f t="shared" si="25"/>
        <v>0</v>
      </c>
      <c r="AM27">
        <f t="shared" si="26"/>
        <v>51494.331194049308</v>
      </c>
      <c r="AN27" t="s">
        <v>366</v>
      </c>
      <c r="AO27">
        <v>10238.9</v>
      </c>
      <c r="AP27">
        <v>302.21199999999999</v>
      </c>
      <c r="AQ27">
        <v>4052.3</v>
      </c>
      <c r="AR27">
        <f t="shared" si="27"/>
        <v>0.92542210596451402</v>
      </c>
      <c r="AS27">
        <v>-0.32343011824092399</v>
      </c>
      <c r="AT27" t="s">
        <v>424</v>
      </c>
      <c r="AU27">
        <v>10224.799999999999</v>
      </c>
      <c r="AV27">
        <v>830.05723076923096</v>
      </c>
      <c r="AW27">
        <v>2474.54</v>
      </c>
      <c r="AX27">
        <f t="shared" si="28"/>
        <v>0.66456099688458026</v>
      </c>
      <c r="AY27">
        <v>0.5</v>
      </c>
      <c r="AZ27">
        <f t="shared" si="29"/>
        <v>547.2907160868167</v>
      </c>
      <c r="BA27">
        <f t="shared" si="30"/>
        <v>13.040591632880302</v>
      </c>
      <c r="BB27">
        <f t="shared" si="31"/>
        <v>181.85403193416533</v>
      </c>
      <c r="BC27">
        <f t="shared" si="32"/>
        <v>2.4418506213069568E-2</v>
      </c>
      <c r="BD27">
        <f t="shared" si="33"/>
        <v>0.63759729080960514</v>
      </c>
      <c r="BE27">
        <f t="shared" si="34"/>
        <v>288.4939226512692</v>
      </c>
      <c r="BF27" t="s">
        <v>425</v>
      </c>
      <c r="BG27">
        <v>676.24</v>
      </c>
      <c r="BH27">
        <f t="shared" si="35"/>
        <v>676.24</v>
      </c>
      <c r="BI27">
        <f t="shared" si="36"/>
        <v>0.72672092590946202</v>
      </c>
      <c r="BJ27">
        <f t="shared" si="37"/>
        <v>0.91446520003935328</v>
      </c>
      <c r="BK27">
        <f t="shared" si="38"/>
        <v>0.46733766579977842</v>
      </c>
      <c r="BL27">
        <f t="shared" si="39"/>
        <v>0.75701402791418659</v>
      </c>
      <c r="BM27">
        <f t="shared" si="40"/>
        <v>0.42072612696022071</v>
      </c>
      <c r="BN27">
        <f t="shared" si="41"/>
        <v>0.74500639709087313</v>
      </c>
      <c r="BO27">
        <f t="shared" si="42"/>
        <v>0.25499360290912687</v>
      </c>
      <c r="BP27">
        <f t="shared" si="43"/>
        <v>650.10799999999995</v>
      </c>
      <c r="BQ27">
        <f t="shared" si="44"/>
        <v>547.2907160868167</v>
      </c>
      <c r="BR27">
        <f t="shared" si="45"/>
        <v>0.84184584113226846</v>
      </c>
      <c r="BS27">
        <f t="shared" si="46"/>
        <v>0.16316247338527817</v>
      </c>
      <c r="BT27">
        <v>6</v>
      </c>
      <c r="BU27">
        <v>0.5</v>
      </c>
      <c r="BV27" t="s">
        <v>369</v>
      </c>
      <c r="BW27">
        <v>2</v>
      </c>
      <c r="BX27">
        <v>1629735832.0999999</v>
      </c>
      <c r="BY27">
        <v>414.99200000000002</v>
      </c>
      <c r="BZ27">
        <v>433.73884963017002</v>
      </c>
      <c r="CA27">
        <v>38.118010083605299</v>
      </c>
      <c r="CB27">
        <v>30.935300000000002</v>
      </c>
      <c r="CC27">
        <v>422.79899999999998</v>
      </c>
      <c r="CD27">
        <v>36.834699999999998</v>
      </c>
      <c r="CE27">
        <v>500.024</v>
      </c>
      <c r="CF27">
        <v>99.196600000000004</v>
      </c>
      <c r="CG27">
        <v>9.9933400000000006E-2</v>
      </c>
      <c r="CH27">
        <v>32.361499999999999</v>
      </c>
      <c r="CI27">
        <v>31.555800000000001</v>
      </c>
      <c r="CJ27">
        <v>999.9</v>
      </c>
      <c r="CK27">
        <v>0</v>
      </c>
      <c r="CL27">
        <v>0</v>
      </c>
      <c r="CM27">
        <v>9992.5</v>
      </c>
      <c r="CN27">
        <v>0</v>
      </c>
      <c r="CO27">
        <v>1797.68</v>
      </c>
      <c r="CP27">
        <v>-33.009900000000002</v>
      </c>
      <c r="CQ27">
        <v>430.85599999999999</v>
      </c>
      <c r="CR27">
        <v>462.303</v>
      </c>
      <c r="CS27">
        <v>5.8861100000000004</v>
      </c>
      <c r="CT27">
        <v>448.00099999999998</v>
      </c>
      <c r="CU27">
        <v>30.935300000000002</v>
      </c>
      <c r="CV27">
        <v>3.6525599999999998</v>
      </c>
      <c r="CW27">
        <v>3.0686800000000001</v>
      </c>
      <c r="CX27">
        <v>27.3461</v>
      </c>
      <c r="CY27">
        <v>24.4053</v>
      </c>
      <c r="CZ27">
        <v>650.10799999999995</v>
      </c>
      <c r="DA27">
        <v>0.93799999999999994</v>
      </c>
      <c r="DB27">
        <v>6.2000199999999998E-2</v>
      </c>
      <c r="DC27">
        <v>0</v>
      </c>
      <c r="DD27">
        <v>830.173</v>
      </c>
      <c r="DE27">
        <v>5.0001199999999999</v>
      </c>
      <c r="DF27">
        <v>5941.9</v>
      </c>
      <c r="DG27">
        <v>5532.05</v>
      </c>
      <c r="DH27">
        <v>46.936999999999998</v>
      </c>
      <c r="DI27">
        <v>50.875</v>
      </c>
      <c r="DJ27">
        <v>49</v>
      </c>
      <c r="DK27">
        <v>50.061999999999998</v>
      </c>
      <c r="DL27">
        <v>49.625</v>
      </c>
      <c r="DM27">
        <v>605.11</v>
      </c>
      <c r="DN27">
        <v>40</v>
      </c>
      <c r="DO27">
        <v>0</v>
      </c>
      <c r="DP27">
        <v>486.59999990463302</v>
      </c>
      <c r="DQ27">
        <v>0</v>
      </c>
      <c r="DR27">
        <v>830.05723076923096</v>
      </c>
      <c r="DS27">
        <v>8.0888889173919107E-2</v>
      </c>
      <c r="DT27">
        <v>0.92957272248199196</v>
      </c>
      <c r="DU27">
        <v>5940.4088461538504</v>
      </c>
      <c r="DV27">
        <v>15</v>
      </c>
      <c r="DW27">
        <v>1629735485.5999999</v>
      </c>
      <c r="DX27" t="s">
        <v>426</v>
      </c>
      <c r="DY27">
        <v>1629735484.5999999</v>
      </c>
      <c r="DZ27">
        <v>1629735485.5999999</v>
      </c>
      <c r="EA27">
        <v>27</v>
      </c>
      <c r="EB27">
        <v>-1.4E-2</v>
      </c>
      <c r="EC27">
        <v>-8.0000000000000002E-3</v>
      </c>
      <c r="ED27">
        <v>-7.9569999999999999</v>
      </c>
      <c r="EE27">
        <v>-1.2999999999999999E-2</v>
      </c>
      <c r="EF27">
        <v>448</v>
      </c>
      <c r="EG27">
        <v>31</v>
      </c>
      <c r="EH27">
        <v>7.0000000000000007E-2</v>
      </c>
      <c r="EI27">
        <v>0.02</v>
      </c>
      <c r="EJ27">
        <v>25.420169821414699</v>
      </c>
      <c r="EK27">
        <v>-2.0624665621685301E-2</v>
      </c>
      <c r="EL27">
        <v>4.6822556681210901E-2</v>
      </c>
      <c r="EM27">
        <v>1</v>
      </c>
      <c r="EN27">
        <v>0.54010354447627995</v>
      </c>
      <c r="EO27">
        <v>-1.5066086280386701E-3</v>
      </c>
      <c r="EP27">
        <v>3.9462976879333202E-3</v>
      </c>
      <c r="EQ27">
        <v>1</v>
      </c>
      <c r="ER27">
        <v>2</v>
      </c>
      <c r="ES27">
        <v>2</v>
      </c>
      <c r="ET27" t="s">
        <v>380</v>
      </c>
      <c r="EU27">
        <v>2.9298999999999999</v>
      </c>
      <c r="EV27">
        <v>2.7401499999999999</v>
      </c>
      <c r="EW27">
        <v>9.3836699999999995E-2</v>
      </c>
      <c r="EX27">
        <v>9.9632200000000004E-2</v>
      </c>
      <c r="EY27">
        <v>0.15435199999999999</v>
      </c>
      <c r="EZ27">
        <v>0.138735</v>
      </c>
      <c r="FA27">
        <v>28162.400000000001</v>
      </c>
      <c r="FB27">
        <v>27624.6</v>
      </c>
      <c r="FC27">
        <v>28330.2</v>
      </c>
      <c r="FD27">
        <v>28118.3</v>
      </c>
      <c r="FE27">
        <v>33013.300000000003</v>
      </c>
      <c r="FF27">
        <v>34075.4</v>
      </c>
      <c r="FG27">
        <v>42838.7</v>
      </c>
      <c r="FH27">
        <v>43876.1</v>
      </c>
      <c r="FI27">
        <v>1.7315799999999999</v>
      </c>
      <c r="FJ27">
        <v>1.84728</v>
      </c>
      <c r="FK27">
        <v>-3.4824000000000001E-2</v>
      </c>
      <c r="FL27">
        <v>0</v>
      </c>
      <c r="FM27">
        <v>32.120800000000003</v>
      </c>
      <c r="FN27">
        <v>999.9</v>
      </c>
      <c r="FO27">
        <v>45.061999999999998</v>
      </c>
      <c r="FP27">
        <v>42.5</v>
      </c>
      <c r="FQ27">
        <v>38.447099999999999</v>
      </c>
      <c r="FR27">
        <v>62.4146</v>
      </c>
      <c r="FS27">
        <v>30.613</v>
      </c>
      <c r="FT27">
        <v>1</v>
      </c>
      <c r="FU27">
        <v>0.93903199999999998</v>
      </c>
      <c r="FV27">
        <v>2.4879099999999998</v>
      </c>
      <c r="FW27">
        <v>20.335899999999999</v>
      </c>
      <c r="FX27">
        <v>5.2755400000000003</v>
      </c>
      <c r="FY27">
        <v>12.0886</v>
      </c>
      <c r="FZ27">
        <v>5.0115499999999997</v>
      </c>
      <c r="GA27">
        <v>3.2919999999999998</v>
      </c>
      <c r="GB27">
        <v>9999</v>
      </c>
      <c r="GC27">
        <v>9999</v>
      </c>
      <c r="GD27">
        <v>9999</v>
      </c>
      <c r="GE27">
        <v>999.9</v>
      </c>
      <c r="GF27">
        <v>1.8717999999999999</v>
      </c>
      <c r="GG27">
        <v>1.8727100000000001</v>
      </c>
      <c r="GH27">
        <v>1.8722099999999999</v>
      </c>
      <c r="GI27">
        <v>1.87592</v>
      </c>
      <c r="GJ27">
        <v>1.86981</v>
      </c>
      <c r="GK27">
        <v>1.8725799999999999</v>
      </c>
      <c r="GL27">
        <v>1.8727400000000001</v>
      </c>
      <c r="GM27">
        <v>1.8741000000000001</v>
      </c>
      <c r="GN27">
        <v>5</v>
      </c>
      <c r="GO27">
        <v>0</v>
      </c>
      <c r="GP27">
        <v>0</v>
      </c>
      <c r="GQ27">
        <v>0</v>
      </c>
      <c r="GR27" t="s">
        <v>372</v>
      </c>
      <c r="GS27" t="s">
        <v>373</v>
      </c>
      <c r="GT27" t="s">
        <v>374</v>
      </c>
      <c r="GU27" t="s">
        <v>374</v>
      </c>
      <c r="GV27" t="s">
        <v>374</v>
      </c>
      <c r="GW27" t="s">
        <v>374</v>
      </c>
      <c r="GX27">
        <v>0</v>
      </c>
      <c r="GY27">
        <v>100</v>
      </c>
      <c r="GZ27">
        <v>100</v>
      </c>
      <c r="HA27">
        <v>-7.8070000000000004</v>
      </c>
      <c r="HB27">
        <v>-1.3299999999999999E-2</v>
      </c>
      <c r="HC27">
        <v>-5.7500500923249298</v>
      </c>
      <c r="HD27">
        <v>-5.2264853520813098E-3</v>
      </c>
      <c r="HE27">
        <v>8.80926177612275E-7</v>
      </c>
      <c r="HF27">
        <v>-7.1543816509633199E-11</v>
      </c>
      <c r="HG27">
        <v>-1.3230000000000099E-2</v>
      </c>
      <c r="HH27">
        <v>0</v>
      </c>
      <c r="HI27">
        <v>0</v>
      </c>
      <c r="HJ27">
        <v>0</v>
      </c>
      <c r="HK27">
        <v>3</v>
      </c>
      <c r="HL27">
        <v>2051</v>
      </c>
      <c r="HM27">
        <v>1</v>
      </c>
      <c r="HN27">
        <v>25</v>
      </c>
      <c r="HO27">
        <v>5.8</v>
      </c>
      <c r="HP27">
        <v>5.8</v>
      </c>
      <c r="HQ27">
        <v>18</v>
      </c>
      <c r="HR27">
        <v>513.98800000000006</v>
      </c>
      <c r="HS27">
        <v>506.04899999999998</v>
      </c>
      <c r="HT27">
        <v>30.000599999999999</v>
      </c>
      <c r="HU27">
        <v>38.442100000000003</v>
      </c>
      <c r="HV27">
        <v>29.9999</v>
      </c>
      <c r="HW27">
        <v>38.542400000000001</v>
      </c>
      <c r="HX27">
        <v>38.513599999999997</v>
      </c>
      <c r="HY27">
        <v>23.531700000000001</v>
      </c>
      <c r="HZ27">
        <v>19.0427</v>
      </c>
      <c r="IA27">
        <v>12.363300000000001</v>
      </c>
      <c r="IB27">
        <v>30</v>
      </c>
      <c r="IC27">
        <v>447.98500000000001</v>
      </c>
      <c r="ID27">
        <v>30.922599999999999</v>
      </c>
      <c r="IE27">
        <v>99.331199999999995</v>
      </c>
      <c r="IF27">
        <v>97.3215</v>
      </c>
    </row>
    <row r="28" spans="1:240" x14ac:dyDescent="0.3">
      <c r="A28">
        <v>12</v>
      </c>
      <c r="B28">
        <v>1629736622.5999999</v>
      </c>
      <c r="C28">
        <v>7574.5</v>
      </c>
      <c r="D28" t="s">
        <v>427</v>
      </c>
      <c r="E28" t="s">
        <v>428</v>
      </c>
      <c r="F28">
        <v>0</v>
      </c>
      <c r="G28" t="s">
        <v>364</v>
      </c>
      <c r="H28" t="s">
        <v>408</v>
      </c>
      <c r="I28" t="s">
        <v>365</v>
      </c>
      <c r="J28">
        <f t="shared" si="0"/>
        <v>5.2560057917734904</v>
      </c>
      <c r="K28">
        <v>1629736622.5999999</v>
      </c>
      <c r="L28">
        <f t="shared" si="1"/>
        <v>2.8241493778931796E-3</v>
      </c>
      <c r="M28">
        <f t="shared" si="2"/>
        <v>2.8241493778931797</v>
      </c>
      <c r="N28">
        <f t="shared" si="3"/>
        <v>30.713225661942495</v>
      </c>
      <c r="O28">
        <f t="shared" si="4"/>
        <v>414.988</v>
      </c>
      <c r="P28">
        <f t="shared" si="5"/>
        <v>183.72368073336941</v>
      </c>
      <c r="Q28">
        <f t="shared" si="6"/>
        <v>18.243745237277839</v>
      </c>
      <c r="R28">
        <f t="shared" si="7"/>
        <v>41.208271673562002</v>
      </c>
      <c r="S28">
        <f t="shared" si="8"/>
        <v>0.22639788521701509</v>
      </c>
      <c r="T28">
        <f t="shared" si="9"/>
        <v>2.9091273293299023</v>
      </c>
      <c r="U28">
        <f t="shared" si="10"/>
        <v>0.21704526932765292</v>
      </c>
      <c r="V28">
        <f t="shared" si="11"/>
        <v>0.13646139349277642</v>
      </c>
      <c r="W28">
        <f t="shared" si="12"/>
        <v>82.079656635023966</v>
      </c>
      <c r="X28">
        <f t="shared" si="13"/>
        <v>32.215703294659974</v>
      </c>
      <c r="Y28">
        <f t="shared" si="14"/>
        <v>31.797000000000001</v>
      </c>
      <c r="Z28">
        <f t="shared" si="15"/>
        <v>4.7204915522180215</v>
      </c>
      <c r="AA28">
        <f t="shared" si="16"/>
        <v>71.017592079859256</v>
      </c>
      <c r="AB28">
        <f t="shared" si="17"/>
        <v>3.4817842629504137</v>
      </c>
      <c r="AC28">
        <f t="shared" si="18"/>
        <v>4.9027067251662775</v>
      </c>
      <c r="AD28">
        <f t="shared" si="19"/>
        <v>1.2387072892676079</v>
      </c>
      <c r="AE28">
        <f t="shared" si="20"/>
        <v>-124.54498756508922</v>
      </c>
      <c r="AF28">
        <f t="shared" si="21"/>
        <v>105.0493372533026</v>
      </c>
      <c r="AG28">
        <f t="shared" si="22"/>
        <v>8.1998358314235293</v>
      </c>
      <c r="AH28">
        <f t="shared" si="23"/>
        <v>70.783842154660874</v>
      </c>
      <c r="AI28">
        <v>0</v>
      </c>
      <c r="AJ28">
        <v>0</v>
      </c>
      <c r="AK28">
        <f t="shared" si="24"/>
        <v>1</v>
      </c>
      <c r="AL28">
        <f t="shared" si="25"/>
        <v>0</v>
      </c>
      <c r="AM28">
        <f t="shared" si="26"/>
        <v>51336.200509935159</v>
      </c>
      <c r="AN28" t="s">
        <v>366</v>
      </c>
      <c r="AO28">
        <v>10238.9</v>
      </c>
      <c r="AP28">
        <v>302.21199999999999</v>
      </c>
      <c r="AQ28">
        <v>4052.3</v>
      </c>
      <c r="AR28">
        <f t="shared" si="27"/>
        <v>0.92542210596451402</v>
      </c>
      <c r="AS28">
        <v>-0.32343011824092399</v>
      </c>
      <c r="AT28" t="s">
        <v>429</v>
      </c>
      <c r="AU28">
        <v>10228.200000000001</v>
      </c>
      <c r="AV28">
        <v>791.19403999999997</v>
      </c>
      <c r="AW28">
        <v>2494.39</v>
      </c>
      <c r="AX28">
        <f t="shared" si="28"/>
        <v>0.68281061101110896</v>
      </c>
      <c r="AY28">
        <v>0.5</v>
      </c>
      <c r="AZ28">
        <f t="shared" si="29"/>
        <v>421.12134209068591</v>
      </c>
      <c r="BA28">
        <f t="shared" si="30"/>
        <v>30.713225661942495</v>
      </c>
      <c r="BB28">
        <f t="shared" si="31"/>
        <v>143.77306045137973</v>
      </c>
      <c r="BC28">
        <f t="shared" si="32"/>
        <v>7.3700030556750701E-2</v>
      </c>
      <c r="BD28">
        <f t="shared" si="33"/>
        <v>0.62456552503818585</v>
      </c>
      <c r="BE28">
        <f t="shared" si="34"/>
        <v>288.76182598886902</v>
      </c>
      <c r="BF28" t="s">
        <v>430</v>
      </c>
      <c r="BG28">
        <v>702.76</v>
      </c>
      <c r="BH28">
        <f t="shared" si="35"/>
        <v>702.76</v>
      </c>
      <c r="BI28">
        <f t="shared" si="36"/>
        <v>0.71826378393114143</v>
      </c>
      <c r="BJ28">
        <f t="shared" si="37"/>
        <v>0.95064045589770219</v>
      </c>
      <c r="BK28">
        <f t="shared" si="38"/>
        <v>0.46511162726822203</v>
      </c>
      <c r="BL28">
        <f t="shared" si="39"/>
        <v>0.7769423650816677</v>
      </c>
      <c r="BM28">
        <f t="shared" si="40"/>
        <v>0.41543291784086139</v>
      </c>
      <c r="BN28">
        <f t="shared" si="41"/>
        <v>0.84438463007970732</v>
      </c>
      <c r="BO28">
        <f t="shared" si="42"/>
        <v>0.15561536992029268</v>
      </c>
      <c r="BP28">
        <f t="shared" si="43"/>
        <v>499.92099999999999</v>
      </c>
      <c r="BQ28">
        <f t="shared" si="44"/>
        <v>421.12134209068591</v>
      </c>
      <c r="BR28">
        <f t="shared" si="45"/>
        <v>0.84237577955454146</v>
      </c>
      <c r="BS28">
        <f t="shared" si="46"/>
        <v>0.16418525454026531</v>
      </c>
      <c r="BT28">
        <v>6</v>
      </c>
      <c r="BU28">
        <v>0.5</v>
      </c>
      <c r="BV28" t="s">
        <v>369</v>
      </c>
      <c r="BW28">
        <v>2</v>
      </c>
      <c r="BX28">
        <v>1629736622.5999999</v>
      </c>
      <c r="BY28">
        <v>414.988</v>
      </c>
      <c r="BZ28">
        <v>453.24635416464599</v>
      </c>
      <c r="CA28">
        <v>35.063316878690401</v>
      </c>
      <c r="CB28">
        <v>31.793500000000002</v>
      </c>
      <c r="CC28">
        <v>422.74900000000002</v>
      </c>
      <c r="CD28">
        <v>36.886600000000001</v>
      </c>
      <c r="CE28">
        <v>500.05099999999999</v>
      </c>
      <c r="CF28">
        <v>99.2</v>
      </c>
      <c r="CG28">
        <v>9.99115E-2</v>
      </c>
      <c r="CH28">
        <v>32.466799999999999</v>
      </c>
      <c r="CI28">
        <v>31.797000000000001</v>
      </c>
      <c r="CJ28">
        <v>999.9</v>
      </c>
      <c r="CK28">
        <v>0</v>
      </c>
      <c r="CL28">
        <v>0</v>
      </c>
      <c r="CM28">
        <v>9963.75</v>
      </c>
      <c r="CN28">
        <v>0</v>
      </c>
      <c r="CO28">
        <v>1873.6</v>
      </c>
      <c r="CP28">
        <v>-26.076000000000001</v>
      </c>
      <c r="CQ28">
        <v>430.87799999999999</v>
      </c>
      <c r="CR28">
        <v>455.548</v>
      </c>
      <c r="CS28">
        <v>5.0835900000000001</v>
      </c>
      <c r="CT28">
        <v>441.06400000000002</v>
      </c>
      <c r="CU28">
        <v>31.793500000000002</v>
      </c>
      <c r="CV28">
        <v>3.65821</v>
      </c>
      <c r="CW28">
        <v>3.1539100000000002</v>
      </c>
      <c r="CX28">
        <v>27.372499999999999</v>
      </c>
      <c r="CY28">
        <v>24.863600000000002</v>
      </c>
      <c r="CZ28">
        <v>499.92099999999999</v>
      </c>
      <c r="DA28">
        <v>0.92000800000000005</v>
      </c>
      <c r="DB28">
        <v>7.9992300000000002E-2</v>
      </c>
      <c r="DC28">
        <v>0</v>
      </c>
      <c r="DD28">
        <v>790.89700000000005</v>
      </c>
      <c r="DE28">
        <v>5.0001199999999999</v>
      </c>
      <c r="DF28">
        <v>4512.2299999999996</v>
      </c>
      <c r="DG28">
        <v>4214.72</v>
      </c>
      <c r="DH28">
        <v>46.5</v>
      </c>
      <c r="DI28">
        <v>50.936999999999998</v>
      </c>
      <c r="DJ28">
        <v>48.75</v>
      </c>
      <c r="DK28">
        <v>50.061999999999998</v>
      </c>
      <c r="DL28">
        <v>49.311999999999998</v>
      </c>
      <c r="DM28">
        <v>455.33</v>
      </c>
      <c r="DN28">
        <v>39.590000000000003</v>
      </c>
      <c r="DO28">
        <v>0</v>
      </c>
      <c r="DP28">
        <v>790.20000004768394</v>
      </c>
      <c r="DQ28">
        <v>0</v>
      </c>
      <c r="DR28">
        <v>791.19403999999997</v>
      </c>
      <c r="DS28">
        <v>-0.77807691622790098</v>
      </c>
      <c r="DT28">
        <v>16.669230982891399</v>
      </c>
      <c r="DU28">
        <v>4511.4319999999998</v>
      </c>
      <c r="DV28">
        <v>15</v>
      </c>
      <c r="DW28">
        <v>1629735946.5999999</v>
      </c>
      <c r="DX28" t="s">
        <v>431</v>
      </c>
      <c r="DY28">
        <v>1629735945.0999999</v>
      </c>
      <c r="DZ28">
        <v>1629735946.5999999</v>
      </c>
      <c r="EA28">
        <v>28</v>
      </c>
      <c r="EB28">
        <v>4.7E-2</v>
      </c>
      <c r="EC28">
        <v>4.0000000000000001E-3</v>
      </c>
      <c r="ED28">
        <v>-7.8810000000000002</v>
      </c>
      <c r="EE28">
        <v>-0.01</v>
      </c>
      <c r="EF28">
        <v>442</v>
      </c>
      <c r="EG28">
        <v>31</v>
      </c>
      <c r="EH28">
        <v>0.06</v>
      </c>
      <c r="EI28">
        <v>0.02</v>
      </c>
      <c r="EJ28">
        <v>19.9056315469916</v>
      </c>
      <c r="EK28">
        <v>-1.4633887140313899E-2</v>
      </c>
      <c r="EL28">
        <v>4.8139803816238697E-2</v>
      </c>
      <c r="EM28">
        <v>1</v>
      </c>
      <c r="EN28">
        <v>0.431302389368515</v>
      </c>
      <c r="EO28">
        <v>-3.9528567396036303E-3</v>
      </c>
      <c r="EP28">
        <v>3.7390065479393402E-3</v>
      </c>
      <c r="EQ28">
        <v>1</v>
      </c>
      <c r="ER28">
        <v>2</v>
      </c>
      <c r="ES28">
        <v>2</v>
      </c>
      <c r="ET28" t="s">
        <v>380</v>
      </c>
      <c r="EU28">
        <v>2.92977</v>
      </c>
      <c r="EV28">
        <v>2.7398799999999999</v>
      </c>
      <c r="EW28">
        <v>9.3755699999999997E-2</v>
      </c>
      <c r="EX28">
        <v>9.8403699999999997E-2</v>
      </c>
      <c r="EY28">
        <v>0.154393</v>
      </c>
      <c r="EZ28">
        <v>0.14122799999999999</v>
      </c>
      <c r="FA28">
        <v>28141.5</v>
      </c>
      <c r="FB28">
        <v>27637.7</v>
      </c>
      <c r="FC28">
        <v>28308.3</v>
      </c>
      <c r="FD28">
        <v>28094.9</v>
      </c>
      <c r="FE28">
        <v>32982.9</v>
      </c>
      <c r="FF28">
        <v>33953</v>
      </c>
      <c r="FG28">
        <v>42798.7</v>
      </c>
      <c r="FH28">
        <v>43843.4</v>
      </c>
      <c r="FI28">
        <v>1.72675</v>
      </c>
      <c r="FJ28">
        <v>1.83508</v>
      </c>
      <c r="FK28">
        <v>-6.5870600000000001E-2</v>
      </c>
      <c r="FL28">
        <v>0</v>
      </c>
      <c r="FM28">
        <v>32.864899999999999</v>
      </c>
      <c r="FN28">
        <v>999.9</v>
      </c>
      <c r="FO28">
        <v>42.723999999999997</v>
      </c>
      <c r="FP28">
        <v>43.719000000000001</v>
      </c>
      <c r="FQ28">
        <v>38.846899999999998</v>
      </c>
      <c r="FR28">
        <v>62.5246</v>
      </c>
      <c r="FS28">
        <v>30.088100000000001</v>
      </c>
      <c r="FT28">
        <v>1</v>
      </c>
      <c r="FU28">
        <v>0.97480699999999998</v>
      </c>
      <c r="FV28">
        <v>2.6320700000000001</v>
      </c>
      <c r="FW28">
        <v>20.333400000000001</v>
      </c>
      <c r="FX28">
        <v>5.27494</v>
      </c>
      <c r="FY28">
        <v>12.089</v>
      </c>
      <c r="FZ28">
        <v>5.0124500000000003</v>
      </c>
      <c r="GA28">
        <v>3.2919999999999998</v>
      </c>
      <c r="GB28">
        <v>9999</v>
      </c>
      <c r="GC28">
        <v>9999</v>
      </c>
      <c r="GD28">
        <v>9999</v>
      </c>
      <c r="GE28">
        <v>999.9</v>
      </c>
      <c r="GF28">
        <v>1.8717999999999999</v>
      </c>
      <c r="GG28">
        <v>1.8727100000000001</v>
      </c>
      <c r="GH28">
        <v>1.8722099999999999</v>
      </c>
      <c r="GI28">
        <v>1.8758999999999999</v>
      </c>
      <c r="GJ28">
        <v>1.86981</v>
      </c>
      <c r="GK28">
        <v>1.87259</v>
      </c>
      <c r="GL28">
        <v>1.8727100000000001</v>
      </c>
      <c r="GM28">
        <v>1.8741000000000001</v>
      </c>
      <c r="GN28">
        <v>5</v>
      </c>
      <c r="GO28">
        <v>0</v>
      </c>
      <c r="GP28">
        <v>0</v>
      </c>
      <c r="GQ28">
        <v>0</v>
      </c>
      <c r="GR28" t="s">
        <v>372</v>
      </c>
      <c r="GS28" t="s">
        <v>373</v>
      </c>
      <c r="GT28" t="s">
        <v>374</v>
      </c>
      <c r="GU28" t="s">
        <v>374</v>
      </c>
      <c r="GV28" t="s">
        <v>374</v>
      </c>
      <c r="GW28" t="s">
        <v>374</v>
      </c>
      <c r="GX28">
        <v>0</v>
      </c>
      <c r="GY28">
        <v>100</v>
      </c>
      <c r="GZ28">
        <v>100</v>
      </c>
      <c r="HA28">
        <v>-7.7610000000000001</v>
      </c>
      <c r="HB28">
        <v>-9.4999999999999998E-3</v>
      </c>
      <c r="HC28">
        <v>-5.70347769298158</v>
      </c>
      <c r="HD28">
        <v>-5.2264853520813098E-3</v>
      </c>
      <c r="HE28">
        <v>8.80926177612275E-7</v>
      </c>
      <c r="HF28">
        <v>-7.1543816509633199E-11</v>
      </c>
      <c r="HG28">
        <v>-9.5499999999937302E-3</v>
      </c>
      <c r="HH28">
        <v>0</v>
      </c>
      <c r="HI28">
        <v>0</v>
      </c>
      <c r="HJ28">
        <v>0</v>
      </c>
      <c r="HK28">
        <v>3</v>
      </c>
      <c r="HL28">
        <v>2051</v>
      </c>
      <c r="HM28">
        <v>1</v>
      </c>
      <c r="HN28">
        <v>25</v>
      </c>
      <c r="HO28">
        <v>11.3</v>
      </c>
      <c r="HP28">
        <v>11.3</v>
      </c>
      <c r="HQ28">
        <v>18</v>
      </c>
      <c r="HR28">
        <v>512.81899999999996</v>
      </c>
      <c r="HS28">
        <v>499.613</v>
      </c>
      <c r="HT28">
        <v>29.999400000000001</v>
      </c>
      <c r="HU28">
        <v>38.811399999999999</v>
      </c>
      <c r="HV28">
        <v>30.000599999999999</v>
      </c>
      <c r="HW28">
        <v>38.873600000000003</v>
      </c>
      <c r="HX28">
        <v>38.845399999999998</v>
      </c>
      <c r="HY28">
        <v>23.314</v>
      </c>
      <c r="HZ28">
        <v>16.415700000000001</v>
      </c>
      <c r="IA28">
        <v>7.9980000000000002</v>
      </c>
      <c r="IB28">
        <v>30</v>
      </c>
      <c r="IC28">
        <v>441.12900000000002</v>
      </c>
      <c r="ID28">
        <v>31.763100000000001</v>
      </c>
      <c r="IE28">
        <v>99.244699999999995</v>
      </c>
      <c r="IF28">
        <v>97.245599999999996</v>
      </c>
    </row>
    <row r="29" spans="1:240" x14ac:dyDescent="0.3">
      <c r="A29">
        <v>13</v>
      </c>
      <c r="B29">
        <v>1629737091</v>
      </c>
      <c r="C29">
        <v>8042.9000000953702</v>
      </c>
      <c r="D29" t="s">
        <v>432</v>
      </c>
      <c r="E29" t="s">
        <v>433</v>
      </c>
      <c r="F29">
        <v>0</v>
      </c>
      <c r="G29" t="s">
        <v>364</v>
      </c>
      <c r="H29" t="s">
        <v>408</v>
      </c>
      <c r="I29" t="s">
        <v>365</v>
      </c>
      <c r="J29">
        <f t="shared" si="0"/>
        <v>5.1685386744600681</v>
      </c>
      <c r="K29">
        <v>1629737091</v>
      </c>
      <c r="L29">
        <f t="shared" si="1"/>
        <v>2.5633287876024517E-3</v>
      </c>
      <c r="M29">
        <f t="shared" si="2"/>
        <v>2.5633287876024515</v>
      </c>
      <c r="N29">
        <f t="shared" si="3"/>
        <v>29.914445186549564</v>
      </c>
      <c r="O29">
        <f t="shared" si="4"/>
        <v>415.05099999999999</v>
      </c>
      <c r="P29">
        <f t="shared" si="5"/>
        <v>174.817798207772</v>
      </c>
      <c r="Q29">
        <f t="shared" si="6"/>
        <v>17.357620024862886</v>
      </c>
      <c r="R29">
        <f t="shared" si="7"/>
        <v>41.210320818576001</v>
      </c>
      <c r="S29">
        <f t="shared" si="8"/>
        <v>0.21129944133256515</v>
      </c>
      <c r="T29">
        <f t="shared" si="9"/>
        <v>2.9135439906862368</v>
      </c>
      <c r="U29">
        <f t="shared" si="10"/>
        <v>0.20314034250665475</v>
      </c>
      <c r="V29">
        <f t="shared" si="11"/>
        <v>0.12766952608304719</v>
      </c>
      <c r="W29">
        <f t="shared" si="12"/>
        <v>57.855539621097392</v>
      </c>
      <c r="X29">
        <f t="shared" si="13"/>
        <v>32.146938956579412</v>
      </c>
      <c r="Y29">
        <f t="shared" si="14"/>
        <v>31.787400000000002</v>
      </c>
      <c r="Z29">
        <f t="shared" si="15"/>
        <v>4.717923389240064</v>
      </c>
      <c r="AA29">
        <f t="shared" si="16"/>
        <v>71.711413398964709</v>
      </c>
      <c r="AB29">
        <f t="shared" si="17"/>
        <v>3.5169903673834177</v>
      </c>
      <c r="AC29">
        <f t="shared" si="18"/>
        <v>4.9043662656831586</v>
      </c>
      <c r="AD29">
        <f t="shared" si="19"/>
        <v>1.2009330218566463</v>
      </c>
      <c r="AE29">
        <f t="shared" si="20"/>
        <v>-113.04279953326812</v>
      </c>
      <c r="AF29">
        <f t="shared" si="21"/>
        <v>107.65919377717533</v>
      </c>
      <c r="AG29">
        <f t="shared" si="22"/>
        <v>8.390666373497675</v>
      </c>
      <c r="AH29">
        <f t="shared" si="23"/>
        <v>60.862600238502282</v>
      </c>
      <c r="AI29">
        <v>1</v>
      </c>
      <c r="AJ29">
        <v>0</v>
      </c>
      <c r="AK29">
        <f t="shared" si="24"/>
        <v>1</v>
      </c>
      <c r="AL29">
        <f t="shared" si="25"/>
        <v>0</v>
      </c>
      <c r="AM29">
        <f t="shared" si="26"/>
        <v>51459.582519732037</v>
      </c>
      <c r="AN29" t="s">
        <v>366</v>
      </c>
      <c r="AO29">
        <v>10238.9</v>
      </c>
      <c r="AP29">
        <v>302.21199999999999</v>
      </c>
      <c r="AQ29">
        <v>4052.3</v>
      </c>
      <c r="AR29">
        <f t="shared" si="27"/>
        <v>0.92542210596451402</v>
      </c>
      <c r="AS29">
        <v>-0.32343011824092399</v>
      </c>
      <c r="AT29" t="s">
        <v>434</v>
      </c>
      <c r="AU29">
        <v>10225</v>
      </c>
      <c r="AV29">
        <v>755.58207692307701</v>
      </c>
      <c r="AW29">
        <v>2526.96</v>
      </c>
      <c r="AX29">
        <f t="shared" si="28"/>
        <v>0.70099167500748849</v>
      </c>
      <c r="AY29">
        <v>0.5</v>
      </c>
      <c r="AZ29">
        <f t="shared" si="29"/>
        <v>295.02714260160485</v>
      </c>
      <c r="BA29">
        <f t="shared" si="30"/>
        <v>29.914445186549564</v>
      </c>
      <c r="BB29">
        <f t="shared" si="31"/>
        <v>103.40578543248607</v>
      </c>
      <c r="BC29">
        <f t="shared" si="32"/>
        <v>0.10249184206628317</v>
      </c>
      <c r="BD29">
        <f t="shared" si="33"/>
        <v>0.6036264919112293</v>
      </c>
      <c r="BE29">
        <f t="shared" si="34"/>
        <v>289.19332825743749</v>
      </c>
      <c r="BF29" t="s">
        <v>435</v>
      </c>
      <c r="BG29">
        <v>741.76</v>
      </c>
      <c r="BH29">
        <f t="shared" si="35"/>
        <v>741.76</v>
      </c>
      <c r="BI29">
        <f t="shared" si="36"/>
        <v>0.70646151897932696</v>
      </c>
      <c r="BJ29">
        <f t="shared" si="37"/>
        <v>0.99225740705630905</v>
      </c>
      <c r="BK29">
        <f t="shared" si="38"/>
        <v>0.4607526264597317</v>
      </c>
      <c r="BL29">
        <f t="shared" si="39"/>
        <v>0.79621508731637158</v>
      </c>
      <c r="BM29">
        <f t="shared" si="40"/>
        <v>0.40674778831856745</v>
      </c>
      <c r="BN29">
        <f t="shared" si="41"/>
        <v>0.97410576128980753</v>
      </c>
      <c r="BO29">
        <f t="shared" si="42"/>
        <v>2.5894238710192474E-2</v>
      </c>
      <c r="BP29">
        <f t="shared" si="43"/>
        <v>349.99099999999999</v>
      </c>
      <c r="BQ29">
        <f t="shared" si="44"/>
        <v>295.02714260160485</v>
      </c>
      <c r="BR29">
        <f t="shared" si="45"/>
        <v>0.84295636916836392</v>
      </c>
      <c r="BS29">
        <f t="shared" si="46"/>
        <v>0.16530579249494243</v>
      </c>
      <c r="BT29">
        <v>6</v>
      </c>
      <c r="BU29">
        <v>0.5</v>
      </c>
      <c r="BV29" t="s">
        <v>369</v>
      </c>
      <c r="BW29">
        <v>2</v>
      </c>
      <c r="BX29">
        <v>1629737091</v>
      </c>
      <c r="BY29">
        <v>415.05099999999999</v>
      </c>
      <c r="BZ29">
        <v>452.21923059183501</v>
      </c>
      <c r="CA29">
        <v>35.421475493946303</v>
      </c>
      <c r="CB29">
        <v>32.454900000000002</v>
      </c>
      <c r="CC29">
        <v>422.6</v>
      </c>
      <c r="CD29">
        <v>37.019599999999997</v>
      </c>
      <c r="CE29">
        <v>500.07799999999997</v>
      </c>
      <c r="CF29">
        <v>99.189599999999999</v>
      </c>
      <c r="CG29">
        <v>0.100176</v>
      </c>
      <c r="CH29">
        <v>32.472799999999999</v>
      </c>
      <c r="CI29">
        <v>31.787400000000002</v>
      </c>
      <c r="CJ29">
        <v>999.9</v>
      </c>
      <c r="CK29">
        <v>0</v>
      </c>
      <c r="CL29">
        <v>0</v>
      </c>
      <c r="CM29">
        <v>9990</v>
      </c>
      <c r="CN29">
        <v>0</v>
      </c>
      <c r="CO29">
        <v>1932.39</v>
      </c>
      <c r="CP29">
        <v>-18.6264</v>
      </c>
      <c r="CQ29">
        <v>431.005</v>
      </c>
      <c r="CR29">
        <v>448.22399999999999</v>
      </c>
      <c r="CS29">
        <v>4.5609200000000003</v>
      </c>
      <c r="CT29">
        <v>433.67700000000002</v>
      </c>
      <c r="CU29">
        <v>32.454900000000002</v>
      </c>
      <c r="CV29">
        <v>3.6715800000000001</v>
      </c>
      <c r="CW29">
        <v>3.2191900000000002</v>
      </c>
      <c r="CX29">
        <v>27.434799999999999</v>
      </c>
      <c r="CY29">
        <v>25.2073</v>
      </c>
      <c r="CZ29">
        <v>349.99099999999999</v>
      </c>
      <c r="DA29">
        <v>0.90002099999999996</v>
      </c>
      <c r="DB29">
        <v>9.9978600000000001E-2</v>
      </c>
      <c r="DC29">
        <v>0</v>
      </c>
      <c r="DD29">
        <v>755.45699999999999</v>
      </c>
      <c r="DE29">
        <v>5.0001199999999999</v>
      </c>
      <c r="DF29">
        <v>3246.41</v>
      </c>
      <c r="DG29">
        <v>2915.15</v>
      </c>
      <c r="DH29">
        <v>46.311999999999998</v>
      </c>
      <c r="DI29">
        <v>50.875</v>
      </c>
      <c r="DJ29">
        <v>48.625</v>
      </c>
      <c r="DK29">
        <v>50.061999999999998</v>
      </c>
      <c r="DL29">
        <v>49.186999999999998</v>
      </c>
      <c r="DM29">
        <v>310.5</v>
      </c>
      <c r="DN29">
        <v>34.49</v>
      </c>
      <c r="DO29">
        <v>0</v>
      </c>
      <c r="DP29">
        <v>467.89999985694902</v>
      </c>
      <c r="DQ29">
        <v>0</v>
      </c>
      <c r="DR29">
        <v>755.58207692307701</v>
      </c>
      <c r="DS29">
        <v>-1.0790427530845299</v>
      </c>
      <c r="DT29">
        <v>-33.068034516728702</v>
      </c>
      <c r="DU29">
        <v>3248.5384615384601</v>
      </c>
      <c r="DV29">
        <v>15</v>
      </c>
      <c r="DW29">
        <v>1629736716</v>
      </c>
      <c r="DX29" t="s">
        <v>436</v>
      </c>
      <c r="DY29">
        <v>1629736711.5</v>
      </c>
      <c r="DZ29">
        <v>1629736716</v>
      </c>
      <c r="EA29">
        <v>29</v>
      </c>
      <c r="EB29">
        <v>0.21099999999999999</v>
      </c>
      <c r="EC29">
        <v>6.0000000000000001E-3</v>
      </c>
      <c r="ED29">
        <v>-7.6349999999999998</v>
      </c>
      <c r="EE29">
        <v>-4.0000000000000001E-3</v>
      </c>
      <c r="EF29">
        <v>434</v>
      </c>
      <c r="EG29">
        <v>32</v>
      </c>
      <c r="EH29">
        <v>0.1</v>
      </c>
      <c r="EI29">
        <v>0.02</v>
      </c>
      <c r="EJ29">
        <v>13.9668199752573</v>
      </c>
      <c r="EK29">
        <v>1.52818182948236E-2</v>
      </c>
      <c r="EL29">
        <v>3.6657260862361603E-2</v>
      </c>
      <c r="EM29">
        <v>1</v>
      </c>
      <c r="EN29">
        <v>0.39124391077242698</v>
      </c>
      <c r="EO29">
        <v>-3.2529236832041799E-3</v>
      </c>
      <c r="EP29">
        <v>3.98501709953074E-3</v>
      </c>
      <c r="EQ29">
        <v>1</v>
      </c>
      <c r="ER29">
        <v>2</v>
      </c>
      <c r="ES29">
        <v>2</v>
      </c>
      <c r="ET29" t="s">
        <v>380</v>
      </c>
      <c r="EU29">
        <v>2.9296000000000002</v>
      </c>
      <c r="EV29">
        <v>2.74038</v>
      </c>
      <c r="EW29">
        <v>9.3630900000000003E-2</v>
      </c>
      <c r="EX29">
        <v>9.7062499999999996E-2</v>
      </c>
      <c r="EY29">
        <v>0.15461800000000001</v>
      </c>
      <c r="EZ29">
        <v>0.143067</v>
      </c>
      <c r="FA29">
        <v>28124.7</v>
      </c>
      <c r="FB29">
        <v>27651.1</v>
      </c>
      <c r="FC29">
        <v>28289.4</v>
      </c>
      <c r="FD29">
        <v>28068.6</v>
      </c>
      <c r="FE29">
        <v>32955.199999999997</v>
      </c>
      <c r="FF29">
        <v>33852.699999999997</v>
      </c>
      <c r="FG29">
        <v>42771.3</v>
      </c>
      <c r="FH29">
        <v>43805.2</v>
      </c>
      <c r="FI29">
        <v>1.7216</v>
      </c>
      <c r="FJ29">
        <v>1.82595</v>
      </c>
      <c r="FK29">
        <v>-6.9361199999999998E-2</v>
      </c>
      <c r="FL29">
        <v>0</v>
      </c>
      <c r="FM29">
        <v>32.911799999999999</v>
      </c>
      <c r="FN29">
        <v>999.9</v>
      </c>
      <c r="FO29">
        <v>41.79</v>
      </c>
      <c r="FP29">
        <v>44.494</v>
      </c>
      <c r="FQ29">
        <v>39.558900000000001</v>
      </c>
      <c r="FR29">
        <v>62.544600000000003</v>
      </c>
      <c r="FS29">
        <v>30.705100000000002</v>
      </c>
      <c r="FT29">
        <v>1</v>
      </c>
      <c r="FU29">
        <v>1.0136499999999999</v>
      </c>
      <c r="FV29">
        <v>2.8435700000000002</v>
      </c>
      <c r="FW29">
        <v>20.331</v>
      </c>
      <c r="FX29">
        <v>5.2714999999999996</v>
      </c>
      <c r="FY29">
        <v>12.0923</v>
      </c>
      <c r="FZ29">
        <v>5.0120500000000003</v>
      </c>
      <c r="GA29">
        <v>3.2919999999999998</v>
      </c>
      <c r="GB29">
        <v>9999</v>
      </c>
      <c r="GC29">
        <v>9999</v>
      </c>
      <c r="GD29">
        <v>9999</v>
      </c>
      <c r="GE29">
        <v>999.9</v>
      </c>
      <c r="GF29">
        <v>1.8717900000000001</v>
      </c>
      <c r="GG29">
        <v>1.8727</v>
      </c>
      <c r="GH29">
        <v>1.8721300000000001</v>
      </c>
      <c r="GI29">
        <v>1.87588</v>
      </c>
      <c r="GJ29">
        <v>1.86978</v>
      </c>
      <c r="GK29">
        <v>1.87256</v>
      </c>
      <c r="GL29">
        <v>1.8727100000000001</v>
      </c>
      <c r="GM29">
        <v>1.8741000000000001</v>
      </c>
      <c r="GN29">
        <v>5</v>
      </c>
      <c r="GO29">
        <v>0</v>
      </c>
      <c r="GP29">
        <v>0</v>
      </c>
      <c r="GQ29">
        <v>0</v>
      </c>
      <c r="GR29" t="s">
        <v>372</v>
      </c>
      <c r="GS29" t="s">
        <v>373</v>
      </c>
      <c r="GT29" t="s">
        <v>374</v>
      </c>
      <c r="GU29" t="s">
        <v>374</v>
      </c>
      <c r="GV29" t="s">
        <v>374</v>
      </c>
      <c r="GW29" t="s">
        <v>374</v>
      </c>
      <c r="GX29">
        <v>0</v>
      </c>
      <c r="GY29">
        <v>100</v>
      </c>
      <c r="GZ29">
        <v>100</v>
      </c>
      <c r="HA29">
        <v>-7.5490000000000004</v>
      </c>
      <c r="HB29">
        <v>-3.8E-3</v>
      </c>
      <c r="HC29">
        <v>-5.4927710602395701</v>
      </c>
      <c r="HD29">
        <v>-5.2264853520813098E-3</v>
      </c>
      <c r="HE29">
        <v>8.80926177612275E-7</v>
      </c>
      <c r="HF29">
        <v>-7.1543816509633199E-11</v>
      </c>
      <c r="HG29">
        <v>-3.7523809523776199E-3</v>
      </c>
      <c r="HH29">
        <v>0</v>
      </c>
      <c r="HI29">
        <v>0</v>
      </c>
      <c r="HJ29">
        <v>0</v>
      </c>
      <c r="HK29">
        <v>3</v>
      </c>
      <c r="HL29">
        <v>2051</v>
      </c>
      <c r="HM29">
        <v>1</v>
      </c>
      <c r="HN29">
        <v>25</v>
      </c>
      <c r="HO29">
        <v>6.3</v>
      </c>
      <c r="HP29">
        <v>6.2</v>
      </c>
      <c r="HQ29">
        <v>18</v>
      </c>
      <c r="HR29">
        <v>511.93400000000003</v>
      </c>
      <c r="HS29">
        <v>495.90300000000002</v>
      </c>
      <c r="HT29">
        <v>30.0001</v>
      </c>
      <c r="HU29">
        <v>39.223500000000001</v>
      </c>
      <c r="HV29">
        <v>30.0002</v>
      </c>
      <c r="HW29">
        <v>39.271599999999999</v>
      </c>
      <c r="HX29">
        <v>39.235300000000002</v>
      </c>
      <c r="HY29">
        <v>23.0471</v>
      </c>
      <c r="HZ29">
        <v>16.038599999999999</v>
      </c>
      <c r="IA29">
        <v>7.50847</v>
      </c>
      <c r="IB29">
        <v>30</v>
      </c>
      <c r="IC29">
        <v>433.69400000000002</v>
      </c>
      <c r="ID29">
        <v>32.446899999999999</v>
      </c>
      <c r="IE29">
        <v>99.18</v>
      </c>
      <c r="IF29">
        <v>97.158500000000004</v>
      </c>
    </row>
    <row r="30" spans="1:240" x14ac:dyDescent="0.3">
      <c r="A30">
        <v>14</v>
      </c>
      <c r="B30">
        <v>1629737500.5</v>
      </c>
      <c r="C30">
        <v>8452.4000000953693</v>
      </c>
      <c r="D30" t="s">
        <v>437</v>
      </c>
      <c r="E30" t="s">
        <v>438</v>
      </c>
      <c r="F30">
        <v>0</v>
      </c>
      <c r="G30" t="s">
        <v>364</v>
      </c>
      <c r="H30" t="s">
        <v>408</v>
      </c>
      <c r="I30" t="s">
        <v>365</v>
      </c>
      <c r="J30">
        <f t="shared" si="0"/>
        <v>4.252050735617142</v>
      </c>
      <c r="K30">
        <v>1629737500.5</v>
      </c>
      <c r="L30">
        <f t="shared" si="1"/>
        <v>3.2171090294902541E-3</v>
      </c>
      <c r="M30">
        <f t="shared" si="2"/>
        <v>3.217109029490254</v>
      </c>
      <c r="N30">
        <f t="shared" si="3"/>
        <v>23.731226153731946</v>
      </c>
      <c r="O30">
        <f t="shared" si="4"/>
        <v>415.01900000000001</v>
      </c>
      <c r="P30">
        <f t="shared" si="5"/>
        <v>275.61621903917455</v>
      </c>
      <c r="Q30">
        <f t="shared" si="6"/>
        <v>27.366110782779828</v>
      </c>
      <c r="R30">
        <f t="shared" si="7"/>
        <v>41.207502122159994</v>
      </c>
      <c r="S30">
        <f t="shared" si="8"/>
        <v>0.29899258639897541</v>
      </c>
      <c r="T30">
        <f t="shared" si="9"/>
        <v>2.9136684078838768</v>
      </c>
      <c r="U30">
        <f t="shared" si="10"/>
        <v>0.28293304987047724</v>
      </c>
      <c r="V30">
        <f t="shared" si="11"/>
        <v>0.17820412463895147</v>
      </c>
      <c r="W30">
        <f t="shared" si="12"/>
        <v>33.053672078272051</v>
      </c>
      <c r="X30">
        <f t="shared" si="13"/>
        <v>31.823774333092523</v>
      </c>
      <c r="Y30">
        <f t="shared" si="14"/>
        <v>31.821300000000001</v>
      </c>
      <c r="Z30">
        <f t="shared" si="15"/>
        <v>4.726997655125297</v>
      </c>
      <c r="AA30">
        <f t="shared" si="16"/>
        <v>74.361174294720499</v>
      </c>
      <c r="AB30">
        <f t="shared" si="17"/>
        <v>3.645607471648745</v>
      </c>
      <c r="AC30">
        <f t="shared" si="18"/>
        <v>4.9025684521869852</v>
      </c>
      <c r="AD30">
        <f t="shared" si="19"/>
        <v>1.081390183476552</v>
      </c>
      <c r="AE30">
        <f t="shared" si="20"/>
        <v>-141.87450820052021</v>
      </c>
      <c r="AF30">
        <f t="shared" si="21"/>
        <v>101.31769082776331</v>
      </c>
      <c r="AG30">
        <f t="shared" si="22"/>
        <v>7.8971520826228154</v>
      </c>
      <c r="AH30">
        <f t="shared" si="23"/>
        <v>0.39400678813797185</v>
      </c>
      <c r="AI30">
        <v>1</v>
      </c>
      <c r="AJ30">
        <v>0</v>
      </c>
      <c r="AK30">
        <f t="shared" si="24"/>
        <v>1</v>
      </c>
      <c r="AL30">
        <f t="shared" si="25"/>
        <v>0</v>
      </c>
      <c r="AM30">
        <f t="shared" si="26"/>
        <v>51464.20844316615</v>
      </c>
      <c r="AN30" t="s">
        <v>366</v>
      </c>
      <c r="AO30">
        <v>10238.9</v>
      </c>
      <c r="AP30">
        <v>302.21199999999999</v>
      </c>
      <c r="AQ30">
        <v>4052.3</v>
      </c>
      <c r="AR30">
        <f t="shared" si="27"/>
        <v>0.92542210596451402</v>
      </c>
      <c r="AS30">
        <v>-0.32343011824092399</v>
      </c>
      <c r="AT30" t="s">
        <v>439</v>
      </c>
      <c r="AU30">
        <v>10212.5</v>
      </c>
      <c r="AV30">
        <v>722.81952000000001</v>
      </c>
      <c r="AW30">
        <v>2557.9899999999998</v>
      </c>
      <c r="AX30">
        <f t="shared" si="28"/>
        <v>0.71742676085520274</v>
      </c>
      <c r="AY30">
        <v>0.5</v>
      </c>
      <c r="AZ30">
        <f t="shared" si="29"/>
        <v>168.6093567244933</v>
      </c>
      <c r="BA30">
        <f t="shared" si="30"/>
        <v>23.731226153731946</v>
      </c>
      <c r="BB30">
        <f t="shared" si="31"/>
        <v>60.482432322366307</v>
      </c>
      <c r="BC30">
        <f t="shared" si="32"/>
        <v>0.14266501420367814</v>
      </c>
      <c r="BD30">
        <f t="shared" si="33"/>
        <v>0.58417351123342953</v>
      </c>
      <c r="BE30">
        <f t="shared" si="34"/>
        <v>289.59536379159715</v>
      </c>
      <c r="BF30" t="s">
        <v>440</v>
      </c>
      <c r="BG30">
        <v>803.88</v>
      </c>
      <c r="BH30">
        <f t="shared" si="35"/>
        <v>803.88</v>
      </c>
      <c r="BI30">
        <f t="shared" si="36"/>
        <v>0.6857376299360044</v>
      </c>
      <c r="BJ30">
        <f t="shared" si="37"/>
        <v>1.0462117427071278</v>
      </c>
      <c r="BK30">
        <f t="shared" si="38"/>
        <v>0.46001132858435806</v>
      </c>
      <c r="BL30">
        <f t="shared" si="39"/>
        <v>0.81354214820784665</v>
      </c>
      <c r="BM30">
        <f t="shared" si="40"/>
        <v>0.39847331582618872</v>
      </c>
      <c r="BN30">
        <f t="shared" si="41"/>
        <v>1.1635389920396808</v>
      </c>
      <c r="BO30">
        <f t="shared" si="42"/>
        <v>-0.16353899203968081</v>
      </c>
      <c r="BP30">
        <f t="shared" si="43"/>
        <v>200.029</v>
      </c>
      <c r="BQ30">
        <f t="shared" si="44"/>
        <v>168.6093567244933</v>
      </c>
      <c r="BR30">
        <f t="shared" si="45"/>
        <v>0.84292455956133006</v>
      </c>
      <c r="BS30">
        <f t="shared" si="46"/>
        <v>0.16524439995336701</v>
      </c>
      <c r="BT30">
        <v>6</v>
      </c>
      <c r="BU30">
        <v>0.5</v>
      </c>
      <c r="BV30" t="s">
        <v>369</v>
      </c>
      <c r="BW30">
        <v>2</v>
      </c>
      <c r="BX30">
        <v>1629737500.5</v>
      </c>
      <c r="BY30">
        <v>415.01900000000001</v>
      </c>
      <c r="BZ30">
        <v>445.092530031124</v>
      </c>
      <c r="CA30">
        <v>36.716527072932003</v>
      </c>
      <c r="CB30">
        <v>32.9985</v>
      </c>
      <c r="CC30">
        <v>422.62700000000001</v>
      </c>
      <c r="CD30">
        <v>36.9315</v>
      </c>
      <c r="CE30">
        <v>500.10199999999998</v>
      </c>
      <c r="CF30">
        <v>99.1905</v>
      </c>
      <c r="CG30">
        <v>0.10014000000000001</v>
      </c>
      <c r="CH30">
        <v>32.466299999999997</v>
      </c>
      <c r="CI30">
        <v>31.821300000000001</v>
      </c>
      <c r="CJ30">
        <v>999.9</v>
      </c>
      <c r="CK30">
        <v>0</v>
      </c>
      <c r="CL30">
        <v>0</v>
      </c>
      <c r="CM30">
        <v>9990.6200000000008</v>
      </c>
      <c r="CN30">
        <v>0</v>
      </c>
      <c r="CO30">
        <v>1968.72</v>
      </c>
      <c r="CP30">
        <v>-10.7217</v>
      </c>
      <c r="CQ30">
        <v>430.93</v>
      </c>
      <c r="CR30">
        <v>440.26900000000001</v>
      </c>
      <c r="CS30">
        <v>3.9237500000000001</v>
      </c>
      <c r="CT30">
        <v>425.74099999999999</v>
      </c>
      <c r="CU30">
        <v>32.9985</v>
      </c>
      <c r="CV30">
        <v>3.6623299999999999</v>
      </c>
      <c r="CW30">
        <v>3.2731300000000001</v>
      </c>
      <c r="CX30">
        <v>27.3917</v>
      </c>
      <c r="CY30">
        <v>25.486799999999999</v>
      </c>
      <c r="CZ30">
        <v>200.029</v>
      </c>
      <c r="DA30">
        <v>0.89999899999999999</v>
      </c>
      <c r="DB30">
        <v>0.10000100000000001</v>
      </c>
      <c r="DC30">
        <v>0</v>
      </c>
      <c r="DD30">
        <v>722.56</v>
      </c>
      <c r="DE30">
        <v>5.0001199999999999</v>
      </c>
      <c r="DF30">
        <v>2101.42</v>
      </c>
      <c r="DG30">
        <v>1647.97</v>
      </c>
      <c r="DH30">
        <v>45.936999999999998</v>
      </c>
      <c r="DI30">
        <v>50.811999999999998</v>
      </c>
      <c r="DJ30">
        <v>48.375</v>
      </c>
      <c r="DK30">
        <v>50</v>
      </c>
      <c r="DL30">
        <v>48.936999999999998</v>
      </c>
      <c r="DM30">
        <v>175.53</v>
      </c>
      <c r="DN30">
        <v>19.5</v>
      </c>
      <c r="DO30">
        <v>0</v>
      </c>
      <c r="DP30">
        <v>409.09999990463302</v>
      </c>
      <c r="DQ30">
        <v>0</v>
      </c>
      <c r="DR30">
        <v>722.81952000000001</v>
      </c>
      <c r="DS30">
        <v>-1.2836923062860599</v>
      </c>
      <c r="DT30">
        <v>-11.0553847734024</v>
      </c>
      <c r="DU30">
        <v>2099.5448000000001</v>
      </c>
      <c r="DV30">
        <v>15</v>
      </c>
      <c r="DW30">
        <v>1629737201.5</v>
      </c>
      <c r="DX30" t="s">
        <v>441</v>
      </c>
      <c r="DY30">
        <v>1629737194.5</v>
      </c>
      <c r="DZ30">
        <v>1629737201.5</v>
      </c>
      <c r="EA30">
        <v>30</v>
      </c>
      <c r="EB30">
        <v>-5.8000000000000003E-2</v>
      </c>
      <c r="EC30">
        <v>-6.0000000000000001E-3</v>
      </c>
      <c r="ED30">
        <v>-7.6550000000000002</v>
      </c>
      <c r="EE30">
        <v>-8.9999999999999993E-3</v>
      </c>
      <c r="EF30">
        <v>426</v>
      </c>
      <c r="EG30">
        <v>33</v>
      </c>
      <c r="EH30">
        <v>0.28999999999999998</v>
      </c>
      <c r="EI30">
        <v>0.02</v>
      </c>
      <c r="EJ30">
        <v>7.5302414274077103</v>
      </c>
      <c r="EK30">
        <v>-1.4653888778440099E-2</v>
      </c>
      <c r="EL30">
        <v>3.5076349370145699E-2</v>
      </c>
      <c r="EM30">
        <v>1</v>
      </c>
      <c r="EN30">
        <v>0.32689353342379002</v>
      </c>
      <c r="EO30">
        <v>-3.9811326542501801E-3</v>
      </c>
      <c r="EP30">
        <v>3.8881366527876498E-3</v>
      </c>
      <c r="EQ30">
        <v>1</v>
      </c>
      <c r="ER30">
        <v>2</v>
      </c>
      <c r="ES30">
        <v>2</v>
      </c>
      <c r="ET30" t="s">
        <v>380</v>
      </c>
      <c r="EU30">
        <v>2.9295</v>
      </c>
      <c r="EV30">
        <v>2.7403400000000002</v>
      </c>
      <c r="EW30">
        <v>9.3570600000000004E-2</v>
      </c>
      <c r="EX30">
        <v>9.5653600000000005E-2</v>
      </c>
      <c r="EY30">
        <v>0.154279</v>
      </c>
      <c r="EZ30">
        <v>0.14458799999999999</v>
      </c>
      <c r="FA30">
        <v>28110.5</v>
      </c>
      <c r="FB30">
        <v>27677.3</v>
      </c>
      <c r="FC30">
        <v>28274.5</v>
      </c>
      <c r="FD30">
        <v>28052.7</v>
      </c>
      <c r="FE30">
        <v>32950.699999999997</v>
      </c>
      <c r="FF30">
        <v>33776.300000000003</v>
      </c>
      <c r="FG30">
        <v>42746.400000000001</v>
      </c>
      <c r="FH30">
        <v>43782.400000000001</v>
      </c>
      <c r="FI30">
        <v>1.7178800000000001</v>
      </c>
      <c r="FJ30">
        <v>1.8193999999999999</v>
      </c>
      <c r="FK30">
        <v>-7.5623399999999993E-2</v>
      </c>
      <c r="FL30">
        <v>0</v>
      </c>
      <c r="FM30">
        <v>33.0471</v>
      </c>
      <c r="FN30">
        <v>999.9</v>
      </c>
      <c r="FO30">
        <v>41.222000000000001</v>
      </c>
      <c r="FP30">
        <v>44.948</v>
      </c>
      <c r="FQ30">
        <v>39.9497</v>
      </c>
      <c r="FR30">
        <v>62.444600000000001</v>
      </c>
      <c r="FS30">
        <v>30.629000000000001</v>
      </c>
      <c r="FT30">
        <v>1</v>
      </c>
      <c r="FU30">
        <v>1.04</v>
      </c>
      <c r="FV30">
        <v>2.9781599999999999</v>
      </c>
      <c r="FW30">
        <v>20.329999999999998</v>
      </c>
      <c r="FX30">
        <v>5.2732999999999999</v>
      </c>
      <c r="FY30">
        <v>12.0905</v>
      </c>
      <c r="FZ30">
        <v>5.0119999999999996</v>
      </c>
      <c r="GA30">
        <v>3.2919999999999998</v>
      </c>
      <c r="GB30">
        <v>9999</v>
      </c>
      <c r="GC30">
        <v>9999</v>
      </c>
      <c r="GD30">
        <v>9999</v>
      </c>
      <c r="GE30">
        <v>999.9</v>
      </c>
      <c r="GF30">
        <v>1.8717999999999999</v>
      </c>
      <c r="GG30">
        <v>1.8727100000000001</v>
      </c>
      <c r="GH30">
        <v>1.87216</v>
      </c>
      <c r="GI30">
        <v>1.87591</v>
      </c>
      <c r="GJ30">
        <v>1.86981</v>
      </c>
      <c r="GK30">
        <v>1.87256</v>
      </c>
      <c r="GL30">
        <v>1.8727100000000001</v>
      </c>
      <c r="GM30">
        <v>1.8741000000000001</v>
      </c>
      <c r="GN30">
        <v>5</v>
      </c>
      <c r="GO30">
        <v>0</v>
      </c>
      <c r="GP30">
        <v>0</v>
      </c>
      <c r="GQ30">
        <v>0</v>
      </c>
      <c r="GR30" t="s">
        <v>372</v>
      </c>
      <c r="GS30" t="s">
        <v>373</v>
      </c>
      <c r="GT30" t="s">
        <v>374</v>
      </c>
      <c r="GU30" t="s">
        <v>374</v>
      </c>
      <c r="GV30" t="s">
        <v>374</v>
      </c>
      <c r="GW30" t="s">
        <v>374</v>
      </c>
      <c r="GX30">
        <v>0</v>
      </c>
      <c r="GY30">
        <v>100</v>
      </c>
      <c r="GZ30">
        <v>100</v>
      </c>
      <c r="HA30">
        <v>-7.6079999999999997</v>
      </c>
      <c r="HB30">
        <v>-9.2999999999999992E-3</v>
      </c>
      <c r="HC30">
        <v>-5.5505007543849496</v>
      </c>
      <c r="HD30">
        <v>-5.2264853520813098E-3</v>
      </c>
      <c r="HE30">
        <v>8.80926177612275E-7</v>
      </c>
      <c r="HF30">
        <v>-7.1543816509633199E-11</v>
      </c>
      <c r="HG30">
        <v>-9.2749999999952593E-3</v>
      </c>
      <c r="HH30">
        <v>0</v>
      </c>
      <c r="HI30">
        <v>0</v>
      </c>
      <c r="HJ30">
        <v>0</v>
      </c>
      <c r="HK30">
        <v>3</v>
      </c>
      <c r="HL30">
        <v>2051</v>
      </c>
      <c r="HM30">
        <v>1</v>
      </c>
      <c r="HN30">
        <v>25</v>
      </c>
      <c r="HO30">
        <v>5.0999999999999996</v>
      </c>
      <c r="HP30">
        <v>5</v>
      </c>
      <c r="HQ30">
        <v>18</v>
      </c>
      <c r="HR30">
        <v>511.233</v>
      </c>
      <c r="HS30">
        <v>493.26299999999998</v>
      </c>
      <c r="HT30">
        <v>30.0001</v>
      </c>
      <c r="HU30">
        <v>39.508299999999998</v>
      </c>
      <c r="HV30">
        <v>30.000499999999999</v>
      </c>
      <c r="HW30">
        <v>39.5548</v>
      </c>
      <c r="HX30">
        <v>39.519500000000001</v>
      </c>
      <c r="HY30">
        <v>22.7422</v>
      </c>
      <c r="HZ30">
        <v>15.360900000000001</v>
      </c>
      <c r="IA30">
        <v>6.9630000000000001</v>
      </c>
      <c r="IB30">
        <v>30</v>
      </c>
      <c r="IC30">
        <v>425.74400000000003</v>
      </c>
      <c r="ID30">
        <v>32.998899999999999</v>
      </c>
      <c r="IE30">
        <v>99.124399999999994</v>
      </c>
      <c r="IF30">
        <v>97.106200000000001</v>
      </c>
    </row>
    <row r="31" spans="1:240" x14ac:dyDescent="0.3">
      <c r="A31">
        <v>15</v>
      </c>
      <c r="B31">
        <v>1629738760.0999999</v>
      </c>
      <c r="C31">
        <v>9712</v>
      </c>
      <c r="D31" t="s">
        <v>442</v>
      </c>
      <c r="E31" t="s">
        <v>443</v>
      </c>
      <c r="F31">
        <v>0</v>
      </c>
      <c r="G31" t="s">
        <v>364</v>
      </c>
      <c r="H31" t="s">
        <v>515</v>
      </c>
      <c r="I31" t="s">
        <v>365</v>
      </c>
      <c r="J31">
        <f t="shared" si="0"/>
        <v>11.620308654112398</v>
      </c>
      <c r="K31">
        <v>1629738760.0999999</v>
      </c>
      <c r="L31">
        <f t="shared" si="1"/>
        <v>8.5337190897203843E-3</v>
      </c>
      <c r="M31">
        <f t="shared" si="2"/>
        <v>8.5337190897203836</v>
      </c>
      <c r="N31">
        <f t="shared" si="3"/>
        <v>63.484712959998966</v>
      </c>
      <c r="O31">
        <f t="shared" si="4"/>
        <v>414.90100000000001</v>
      </c>
      <c r="P31">
        <f t="shared" si="5"/>
        <v>261.31212276062706</v>
      </c>
      <c r="Q31">
        <f t="shared" si="6"/>
        <v>25.946212099366715</v>
      </c>
      <c r="R31">
        <f t="shared" si="7"/>
        <v>41.196364074163697</v>
      </c>
      <c r="S31">
        <f t="shared" si="8"/>
        <v>0.77833915881784599</v>
      </c>
      <c r="T31">
        <f t="shared" si="9"/>
        <v>2.9175244160869345</v>
      </c>
      <c r="U31">
        <f t="shared" si="10"/>
        <v>0.6787996769804705</v>
      </c>
      <c r="V31">
        <f t="shared" si="11"/>
        <v>0.43212777233712157</v>
      </c>
      <c r="W31">
        <f t="shared" si="12"/>
        <v>321.48626986137702</v>
      </c>
      <c r="X31">
        <f t="shared" si="13"/>
        <v>33.231785547676296</v>
      </c>
      <c r="Y31">
        <f t="shared" si="14"/>
        <v>33.338799999999999</v>
      </c>
      <c r="Z31">
        <f t="shared" si="15"/>
        <v>5.1490818141934414</v>
      </c>
      <c r="AA31">
        <f t="shared" si="16"/>
        <v>75.943915568110441</v>
      </c>
      <c r="AB31">
        <f t="shared" si="17"/>
        <v>3.9580507999800743</v>
      </c>
      <c r="AC31">
        <f t="shared" si="18"/>
        <v>5.2118076482773512</v>
      </c>
      <c r="AD31">
        <f t="shared" si="19"/>
        <v>1.1910310142133671</v>
      </c>
      <c r="AE31">
        <f t="shared" si="20"/>
        <v>-376.33701185666894</v>
      </c>
      <c r="AF31">
        <f t="shared" si="21"/>
        <v>34.006006400401141</v>
      </c>
      <c r="AG31">
        <f t="shared" si="22"/>
        <v>2.6811313577323466</v>
      </c>
      <c r="AH31">
        <f t="shared" si="23"/>
        <v>-18.163604237158431</v>
      </c>
      <c r="AI31">
        <v>1</v>
      </c>
      <c r="AJ31">
        <v>0</v>
      </c>
      <c r="AK31">
        <f t="shared" si="24"/>
        <v>1</v>
      </c>
      <c r="AL31">
        <f t="shared" si="25"/>
        <v>0</v>
      </c>
      <c r="AM31">
        <f t="shared" si="26"/>
        <v>51389.977024765831</v>
      </c>
      <c r="AN31" t="s">
        <v>366</v>
      </c>
      <c r="AO31">
        <v>10238.9</v>
      </c>
      <c r="AP31">
        <v>302.21199999999999</v>
      </c>
      <c r="AQ31">
        <v>4052.3</v>
      </c>
      <c r="AR31">
        <f t="shared" si="27"/>
        <v>0.92542210596451402</v>
      </c>
      <c r="AS31">
        <v>-0.32343011824092399</v>
      </c>
      <c r="AT31" t="s">
        <v>444</v>
      </c>
      <c r="AU31">
        <v>10190.1</v>
      </c>
      <c r="AV31">
        <v>800.13144</v>
      </c>
      <c r="AW31">
        <v>1533.74</v>
      </c>
      <c r="AX31">
        <f t="shared" si="28"/>
        <v>0.4783135081565324</v>
      </c>
      <c r="AY31">
        <v>0.5</v>
      </c>
      <c r="AZ31">
        <f t="shared" si="29"/>
        <v>1681.0709999281746</v>
      </c>
      <c r="BA31">
        <f t="shared" si="30"/>
        <v>63.484712959998966</v>
      </c>
      <c r="BB31">
        <f t="shared" si="31"/>
        <v>402.03948371792751</v>
      </c>
      <c r="BC31">
        <f t="shared" si="32"/>
        <v>3.7956840062654193E-2</v>
      </c>
      <c r="BD31">
        <f t="shared" si="33"/>
        <v>1.6421036159974967</v>
      </c>
      <c r="BE31">
        <f t="shared" si="34"/>
        <v>269.23966427603682</v>
      </c>
      <c r="BF31" t="s">
        <v>445</v>
      </c>
      <c r="BG31">
        <v>556.94000000000005</v>
      </c>
      <c r="BH31">
        <f t="shared" si="35"/>
        <v>556.94000000000005</v>
      </c>
      <c r="BI31">
        <f t="shared" si="36"/>
        <v>0.63687456804934339</v>
      </c>
      <c r="BJ31">
        <f t="shared" si="37"/>
        <v>0.75103251433251439</v>
      </c>
      <c r="BK31">
        <f t="shared" si="38"/>
        <v>0.72054380664652573</v>
      </c>
      <c r="BL31">
        <f t="shared" si="39"/>
        <v>0.59568971229237178</v>
      </c>
      <c r="BM31">
        <f t="shared" si="40"/>
        <v>0.67160023978103989</v>
      </c>
      <c r="BN31">
        <f t="shared" si="41"/>
        <v>0.52276417051222301</v>
      </c>
      <c r="BO31">
        <f t="shared" si="42"/>
        <v>0.47723582948777699</v>
      </c>
      <c r="BP31">
        <f t="shared" si="43"/>
        <v>1999.85</v>
      </c>
      <c r="BQ31">
        <f t="shared" si="44"/>
        <v>1681.0709999281746</v>
      </c>
      <c r="BR31">
        <f t="shared" si="45"/>
        <v>0.84059854485495145</v>
      </c>
      <c r="BS31">
        <f t="shared" si="46"/>
        <v>0.16075519157005627</v>
      </c>
      <c r="BT31">
        <v>6</v>
      </c>
      <c r="BU31">
        <v>0.5</v>
      </c>
      <c r="BV31" t="s">
        <v>369</v>
      </c>
      <c r="BW31">
        <v>2</v>
      </c>
      <c r="BX31">
        <v>1629738760.0999999</v>
      </c>
      <c r="BY31">
        <v>414.90100000000001</v>
      </c>
      <c r="BZ31">
        <v>495.325482441151</v>
      </c>
      <c r="CA31">
        <v>39.862722642371203</v>
      </c>
      <c r="CB31">
        <v>30.031199999999998</v>
      </c>
      <c r="CC31">
        <v>422.80099999999999</v>
      </c>
      <c r="CD31">
        <v>39.284399999999998</v>
      </c>
      <c r="CE31">
        <v>500.03699999999998</v>
      </c>
      <c r="CF31">
        <v>99.192099999999996</v>
      </c>
      <c r="CG31">
        <v>9.99337E-2</v>
      </c>
      <c r="CH31">
        <v>33.555</v>
      </c>
      <c r="CI31">
        <v>33.338799999999999</v>
      </c>
      <c r="CJ31">
        <v>999.9</v>
      </c>
      <c r="CK31">
        <v>0</v>
      </c>
      <c r="CL31">
        <v>0</v>
      </c>
      <c r="CM31">
        <v>10012.5</v>
      </c>
      <c r="CN31">
        <v>0</v>
      </c>
      <c r="CO31">
        <v>1843.06</v>
      </c>
      <c r="CP31">
        <v>-56.843499999999999</v>
      </c>
      <c r="CQ31">
        <v>431.83600000000001</v>
      </c>
      <c r="CR31">
        <v>486.35</v>
      </c>
      <c r="CS31">
        <v>9.1855499999999992</v>
      </c>
      <c r="CT31">
        <v>471.74400000000003</v>
      </c>
      <c r="CU31">
        <v>30.031199999999998</v>
      </c>
      <c r="CV31">
        <v>3.89</v>
      </c>
      <c r="CW31">
        <v>2.9788600000000001</v>
      </c>
      <c r="CX31">
        <v>28.4255</v>
      </c>
      <c r="CY31">
        <v>23.9102</v>
      </c>
      <c r="CZ31">
        <v>1999.85</v>
      </c>
      <c r="DA31">
        <v>0.97999899999999995</v>
      </c>
      <c r="DB31">
        <v>2.0001399999999999E-2</v>
      </c>
      <c r="DC31">
        <v>0</v>
      </c>
      <c r="DD31">
        <v>799.84299999999996</v>
      </c>
      <c r="DE31">
        <v>5.0001199999999999</v>
      </c>
      <c r="DF31">
        <v>17005.3</v>
      </c>
      <c r="DG31">
        <v>17383.3</v>
      </c>
      <c r="DH31">
        <v>52.125</v>
      </c>
      <c r="DI31">
        <v>53.811999999999998</v>
      </c>
      <c r="DJ31">
        <v>52.811999999999998</v>
      </c>
      <c r="DK31">
        <v>53.125</v>
      </c>
      <c r="DL31">
        <v>53.936999999999998</v>
      </c>
      <c r="DM31">
        <v>1954.95</v>
      </c>
      <c r="DN31">
        <v>39.9</v>
      </c>
      <c r="DO31">
        <v>0</v>
      </c>
      <c r="DP31">
        <v>1259.2999999523199</v>
      </c>
      <c r="DQ31">
        <v>0</v>
      </c>
      <c r="DR31">
        <v>800.13144</v>
      </c>
      <c r="DS31">
        <v>-2.5430769018347901</v>
      </c>
      <c r="DT31">
        <v>-58.5692308469038</v>
      </c>
      <c r="DU31">
        <v>17014.887999999999</v>
      </c>
      <c r="DV31">
        <v>15</v>
      </c>
      <c r="DW31">
        <v>1629737957.5</v>
      </c>
      <c r="DX31" t="s">
        <v>446</v>
      </c>
      <c r="DY31">
        <v>1629737947.5</v>
      </c>
      <c r="DZ31">
        <v>1629737957.5</v>
      </c>
      <c r="EA31">
        <v>32</v>
      </c>
      <c r="EB31">
        <v>-5.2999999999999999E-2</v>
      </c>
      <c r="EC31">
        <v>-3.9E-2</v>
      </c>
      <c r="ED31">
        <v>-8.1669999999999998</v>
      </c>
      <c r="EE31">
        <v>-6.8000000000000005E-2</v>
      </c>
      <c r="EF31">
        <v>474</v>
      </c>
      <c r="EG31">
        <v>28</v>
      </c>
      <c r="EH31">
        <v>0.02</v>
      </c>
      <c r="EI31">
        <v>0.01</v>
      </c>
      <c r="EJ31">
        <v>43.992654607561903</v>
      </c>
      <c r="EK31">
        <v>6.5935267377023404E-2</v>
      </c>
      <c r="EL31">
        <v>5.9399326054989203E-2</v>
      </c>
      <c r="EM31">
        <v>1</v>
      </c>
      <c r="EN31">
        <v>0.67343079261985905</v>
      </c>
      <c r="EO31">
        <v>2.9039158631323399E-3</v>
      </c>
      <c r="EP31">
        <v>3.9996884814472297E-3</v>
      </c>
      <c r="EQ31">
        <v>1</v>
      </c>
      <c r="ER31">
        <v>2</v>
      </c>
      <c r="ES31">
        <v>2</v>
      </c>
      <c r="ET31" t="s">
        <v>380</v>
      </c>
      <c r="EU31">
        <v>2.9294500000000001</v>
      </c>
      <c r="EV31">
        <v>2.7403300000000002</v>
      </c>
      <c r="EW31">
        <v>9.3663499999999997E-2</v>
      </c>
      <c r="EX31">
        <v>0.103325</v>
      </c>
      <c r="EY31">
        <v>0.16086</v>
      </c>
      <c r="EZ31">
        <v>0.13572300000000001</v>
      </c>
      <c r="FA31">
        <v>28120.1</v>
      </c>
      <c r="FB31">
        <v>27455.599999999999</v>
      </c>
      <c r="FC31">
        <v>28286.2</v>
      </c>
      <c r="FD31">
        <v>28065.7</v>
      </c>
      <c r="FE31">
        <v>32709.200000000001</v>
      </c>
      <c r="FF31">
        <v>34139.5</v>
      </c>
      <c r="FG31">
        <v>42765</v>
      </c>
      <c r="FH31">
        <v>43801.3</v>
      </c>
      <c r="FI31">
        <v>1.7205999999999999</v>
      </c>
      <c r="FJ31">
        <v>1.8227800000000001</v>
      </c>
      <c r="FK31">
        <v>1.0781000000000001E-2</v>
      </c>
      <c r="FL31">
        <v>0</v>
      </c>
      <c r="FM31">
        <v>33.164299999999997</v>
      </c>
      <c r="FN31">
        <v>999.9</v>
      </c>
      <c r="FO31">
        <v>41.814</v>
      </c>
      <c r="FP31">
        <v>43.597999999999999</v>
      </c>
      <c r="FQ31">
        <v>37.784599999999998</v>
      </c>
      <c r="FR31">
        <v>61.841900000000003</v>
      </c>
      <c r="FS31">
        <v>30.232399999999998</v>
      </c>
      <c r="FT31">
        <v>1</v>
      </c>
      <c r="FU31">
        <v>1.0301199999999999</v>
      </c>
      <c r="FV31">
        <v>3.3018800000000001</v>
      </c>
      <c r="FW31">
        <v>20.307099999999998</v>
      </c>
      <c r="FX31">
        <v>5.2712000000000003</v>
      </c>
      <c r="FY31">
        <v>12.090999999999999</v>
      </c>
      <c r="FZ31">
        <v>5.0113500000000002</v>
      </c>
      <c r="GA31">
        <v>3.2919999999999998</v>
      </c>
      <c r="GB31">
        <v>9999</v>
      </c>
      <c r="GC31">
        <v>9999</v>
      </c>
      <c r="GD31">
        <v>9999</v>
      </c>
      <c r="GE31">
        <v>999.9</v>
      </c>
      <c r="GF31">
        <v>1.8719399999999999</v>
      </c>
      <c r="GG31">
        <v>1.8727100000000001</v>
      </c>
      <c r="GH31">
        <v>1.87225</v>
      </c>
      <c r="GI31">
        <v>1.87598</v>
      </c>
      <c r="GJ31">
        <v>1.86981</v>
      </c>
      <c r="GK31">
        <v>1.8727100000000001</v>
      </c>
      <c r="GL31">
        <v>1.87276</v>
      </c>
      <c r="GM31">
        <v>1.87418</v>
      </c>
      <c r="GN31">
        <v>5</v>
      </c>
      <c r="GO31">
        <v>0</v>
      </c>
      <c r="GP31">
        <v>0</v>
      </c>
      <c r="GQ31">
        <v>0</v>
      </c>
      <c r="GR31" t="s">
        <v>372</v>
      </c>
      <c r="GS31" t="s">
        <v>373</v>
      </c>
      <c r="GT31" t="s">
        <v>374</v>
      </c>
      <c r="GU31" t="s">
        <v>374</v>
      </c>
      <c r="GV31" t="s">
        <v>374</v>
      </c>
      <c r="GW31" t="s">
        <v>374</v>
      </c>
      <c r="GX31">
        <v>0</v>
      </c>
      <c r="GY31">
        <v>100</v>
      </c>
      <c r="GZ31">
        <v>100</v>
      </c>
      <c r="HA31">
        <v>-7.9</v>
      </c>
      <c r="HB31">
        <v>-6.7599999999999993E-2</v>
      </c>
      <c r="HC31">
        <v>-5.8423812209320403</v>
      </c>
      <c r="HD31">
        <v>-5.2264853520813098E-3</v>
      </c>
      <c r="HE31">
        <v>8.80926177612275E-7</v>
      </c>
      <c r="HF31">
        <v>-7.1543816509633199E-11</v>
      </c>
      <c r="HG31">
        <v>-6.7620000000005107E-2</v>
      </c>
      <c r="HH31">
        <v>0</v>
      </c>
      <c r="HI31">
        <v>0</v>
      </c>
      <c r="HJ31">
        <v>0</v>
      </c>
      <c r="HK31">
        <v>3</v>
      </c>
      <c r="HL31">
        <v>2051</v>
      </c>
      <c r="HM31">
        <v>1</v>
      </c>
      <c r="HN31">
        <v>25</v>
      </c>
      <c r="HO31">
        <v>13.5</v>
      </c>
      <c r="HP31">
        <v>13.4</v>
      </c>
      <c r="HQ31">
        <v>18</v>
      </c>
      <c r="HR31">
        <v>511.99599999999998</v>
      </c>
      <c r="HS31">
        <v>494.41699999999997</v>
      </c>
      <c r="HT31">
        <v>30.002700000000001</v>
      </c>
      <c r="HU31">
        <v>39.3414</v>
      </c>
      <c r="HV31">
        <v>30.001100000000001</v>
      </c>
      <c r="HW31">
        <v>39.3765</v>
      </c>
      <c r="HX31">
        <v>39.346200000000003</v>
      </c>
      <c r="HY31">
        <v>24.710999999999999</v>
      </c>
      <c r="HZ31">
        <v>20.406099999999999</v>
      </c>
      <c r="IA31">
        <v>0</v>
      </c>
      <c r="IB31">
        <v>30</v>
      </c>
      <c r="IC31">
        <v>471.76600000000002</v>
      </c>
      <c r="ID31">
        <v>30.0778</v>
      </c>
      <c r="IE31">
        <v>99.166799999999995</v>
      </c>
      <c r="IF31">
        <v>97.149199999999993</v>
      </c>
    </row>
    <row r="32" spans="1:240" x14ac:dyDescent="0.3">
      <c r="A32">
        <v>16</v>
      </c>
      <c r="B32">
        <v>1629739435.5999999</v>
      </c>
      <c r="C32">
        <v>10387.5</v>
      </c>
      <c r="D32" t="s">
        <v>447</v>
      </c>
      <c r="E32" t="s">
        <v>448</v>
      </c>
      <c r="F32">
        <v>0</v>
      </c>
      <c r="G32" t="s">
        <v>364</v>
      </c>
      <c r="H32" t="s">
        <v>515</v>
      </c>
      <c r="I32" t="s">
        <v>365</v>
      </c>
      <c r="J32">
        <f t="shared" si="0"/>
        <v>2.7502189182858952</v>
      </c>
      <c r="K32">
        <v>1629739435.5999999</v>
      </c>
      <c r="L32">
        <f t="shared" si="1"/>
        <v>6.5055274437569267E-3</v>
      </c>
      <c r="M32">
        <f t="shared" si="2"/>
        <v>6.505527443756927</v>
      </c>
      <c r="N32">
        <f t="shared" si="3"/>
        <v>14.895325164160409</v>
      </c>
      <c r="O32">
        <f t="shared" si="4"/>
        <v>414.99200000000002</v>
      </c>
      <c r="P32">
        <f t="shared" si="5"/>
        <v>368.53298529821723</v>
      </c>
      <c r="Q32">
        <f t="shared" si="6"/>
        <v>36.5924718892078</v>
      </c>
      <c r="R32">
        <f t="shared" si="7"/>
        <v>41.205492316944003</v>
      </c>
      <c r="S32">
        <f t="shared" si="8"/>
        <v>0.66553621827034393</v>
      </c>
      <c r="T32">
        <f t="shared" si="9"/>
        <v>2.9122728742709052</v>
      </c>
      <c r="U32">
        <f t="shared" si="10"/>
        <v>0.59117290396221756</v>
      </c>
      <c r="V32">
        <f t="shared" si="11"/>
        <v>0.37546958159778598</v>
      </c>
      <c r="W32">
        <f t="shared" si="12"/>
        <v>177.8254407509209</v>
      </c>
      <c r="X32">
        <f t="shared" si="13"/>
        <v>32.682122417863788</v>
      </c>
      <c r="Y32">
        <f t="shared" si="14"/>
        <v>32.765999999999998</v>
      </c>
      <c r="Z32">
        <f t="shared" si="15"/>
        <v>4.9860604935441737</v>
      </c>
      <c r="AA32">
        <f t="shared" si="16"/>
        <v>76.622620638280765</v>
      </c>
      <c r="AB32">
        <f t="shared" si="17"/>
        <v>3.9425317768067583</v>
      </c>
      <c r="AC32">
        <f t="shared" si="18"/>
        <v>5.1453888472682499</v>
      </c>
      <c r="AD32">
        <f t="shared" si="19"/>
        <v>1.0435287167374154</v>
      </c>
      <c r="AE32">
        <f t="shared" si="20"/>
        <v>-286.89376026968046</v>
      </c>
      <c r="AF32">
        <f t="shared" si="21"/>
        <v>87.923614910708466</v>
      </c>
      <c r="AG32">
        <f t="shared" si="22"/>
        <v>6.9174362384861503</v>
      </c>
      <c r="AH32">
        <f t="shared" si="23"/>
        <v>-14.227268369564939</v>
      </c>
      <c r="AI32">
        <v>3</v>
      </c>
      <c r="AJ32">
        <v>1</v>
      </c>
      <c r="AK32">
        <f t="shared" si="24"/>
        <v>1</v>
      </c>
      <c r="AL32">
        <f t="shared" si="25"/>
        <v>0</v>
      </c>
      <c r="AM32">
        <f t="shared" si="26"/>
        <v>51280.530156085704</v>
      </c>
      <c r="AN32" t="s">
        <v>366</v>
      </c>
      <c r="AO32">
        <v>10238.9</v>
      </c>
      <c r="AP32">
        <v>302.21199999999999</v>
      </c>
      <c r="AQ32">
        <v>4052.3</v>
      </c>
      <c r="AR32">
        <f t="shared" si="27"/>
        <v>0.92542210596451402</v>
      </c>
      <c r="AS32">
        <v>-0.32343011824092399</v>
      </c>
      <c r="AT32" t="s">
        <v>449</v>
      </c>
      <c r="AU32">
        <v>10205.700000000001</v>
      </c>
      <c r="AV32">
        <v>826.64257692307694</v>
      </c>
      <c r="AW32">
        <v>2185.06</v>
      </c>
      <c r="AX32">
        <f t="shared" si="28"/>
        <v>0.62168426637113994</v>
      </c>
      <c r="AY32">
        <v>0.5</v>
      </c>
      <c r="AZ32">
        <f t="shared" si="29"/>
        <v>925.09049987094352</v>
      </c>
      <c r="BA32">
        <f t="shared" si="30"/>
        <v>14.895325164160409</v>
      </c>
      <c r="BB32">
        <f t="shared" si="31"/>
        <v>287.5571043695893</v>
      </c>
      <c r="BC32">
        <f t="shared" si="32"/>
        <v>1.6451098875758054E-2</v>
      </c>
      <c r="BD32">
        <f t="shared" si="33"/>
        <v>0.85454861651396308</v>
      </c>
      <c r="BE32">
        <f t="shared" si="34"/>
        <v>284.10581264175266</v>
      </c>
      <c r="BF32" t="s">
        <v>450</v>
      </c>
      <c r="BG32">
        <v>602.30999999999995</v>
      </c>
      <c r="BH32">
        <f t="shared" si="35"/>
        <v>602.30999999999995</v>
      </c>
      <c r="BI32">
        <f t="shared" si="36"/>
        <v>0.7243508187418195</v>
      </c>
      <c r="BJ32">
        <f t="shared" si="37"/>
        <v>0.85826404869810335</v>
      </c>
      <c r="BK32">
        <f t="shared" si="38"/>
        <v>0.54123055429146172</v>
      </c>
      <c r="BL32">
        <f t="shared" si="39"/>
        <v>0.72146950952860944</v>
      </c>
      <c r="BM32">
        <f t="shared" si="40"/>
        <v>0.49791898216788516</v>
      </c>
      <c r="BN32">
        <f t="shared" si="41"/>
        <v>0.6253501012438879</v>
      </c>
      <c r="BO32">
        <f t="shared" si="42"/>
        <v>0.3746498987561121</v>
      </c>
      <c r="BP32">
        <f t="shared" si="43"/>
        <v>1099.8900000000001</v>
      </c>
      <c r="BQ32">
        <f t="shared" si="44"/>
        <v>925.09049987094352</v>
      </c>
      <c r="BR32">
        <f t="shared" si="45"/>
        <v>0.84107547106614611</v>
      </c>
      <c r="BS32">
        <f t="shared" si="46"/>
        <v>0.16167565915766202</v>
      </c>
      <c r="BT32">
        <v>6</v>
      </c>
      <c r="BU32">
        <v>0.5</v>
      </c>
      <c r="BV32" t="s">
        <v>369</v>
      </c>
      <c r="BW32">
        <v>2</v>
      </c>
      <c r="BX32">
        <v>1629739435.5999999</v>
      </c>
      <c r="BY32">
        <v>414.99200000000002</v>
      </c>
      <c r="BZ32">
        <v>436.10038114801</v>
      </c>
      <c r="CA32">
        <v>39.706336585810099</v>
      </c>
      <c r="CB32">
        <v>32.2117</v>
      </c>
      <c r="CC32">
        <v>422.61799999999999</v>
      </c>
      <c r="CD32">
        <v>38.918799999999997</v>
      </c>
      <c r="CE32">
        <v>500.13499999999999</v>
      </c>
      <c r="CF32">
        <v>99.191999999999993</v>
      </c>
      <c r="CG32">
        <v>0.100257</v>
      </c>
      <c r="CH32">
        <v>33.326000000000001</v>
      </c>
      <c r="CI32">
        <v>32.765999999999998</v>
      </c>
      <c r="CJ32">
        <v>999.9</v>
      </c>
      <c r="CK32">
        <v>0</v>
      </c>
      <c r="CL32">
        <v>0</v>
      </c>
      <c r="CM32">
        <v>9982.5</v>
      </c>
      <c r="CN32">
        <v>0</v>
      </c>
      <c r="CO32">
        <v>1802.69</v>
      </c>
      <c r="CP32">
        <v>-43.783099999999997</v>
      </c>
      <c r="CQ32">
        <v>431.78699999999998</v>
      </c>
      <c r="CR32">
        <v>474.04500000000002</v>
      </c>
      <c r="CS32">
        <v>6.6855900000000004</v>
      </c>
      <c r="CT32">
        <v>458.77499999999998</v>
      </c>
      <c r="CU32">
        <v>32.2117</v>
      </c>
      <c r="CV32">
        <v>3.8582999999999998</v>
      </c>
      <c r="CW32">
        <v>3.1951399999999999</v>
      </c>
      <c r="CX32">
        <v>28.284800000000001</v>
      </c>
      <c r="CY32">
        <v>25.081399999999999</v>
      </c>
      <c r="CZ32">
        <v>1099.8900000000001</v>
      </c>
      <c r="DA32">
        <v>0.96398600000000001</v>
      </c>
      <c r="DB32">
        <v>3.6013799999999999E-2</v>
      </c>
      <c r="DC32">
        <v>0</v>
      </c>
      <c r="DD32">
        <v>826.69799999999998</v>
      </c>
      <c r="DE32">
        <v>5.0001199999999999</v>
      </c>
      <c r="DF32">
        <v>9880.17</v>
      </c>
      <c r="DG32">
        <v>9483.1200000000008</v>
      </c>
      <c r="DH32">
        <v>51.125</v>
      </c>
      <c r="DI32">
        <v>54.186999999999998</v>
      </c>
      <c r="DJ32">
        <v>52.686999999999998</v>
      </c>
      <c r="DK32">
        <v>53.561999999999998</v>
      </c>
      <c r="DL32">
        <v>53.436999999999998</v>
      </c>
      <c r="DM32">
        <v>1055.46</v>
      </c>
      <c r="DN32">
        <v>39.43</v>
      </c>
      <c r="DO32">
        <v>0</v>
      </c>
      <c r="DP32">
        <v>675</v>
      </c>
      <c r="DQ32">
        <v>0</v>
      </c>
      <c r="DR32">
        <v>826.64257692307694</v>
      </c>
      <c r="DS32">
        <v>0.49863249108348201</v>
      </c>
      <c r="DT32">
        <v>-11.2940170646347</v>
      </c>
      <c r="DU32">
        <v>9878.9857692307705</v>
      </c>
      <c r="DV32">
        <v>15</v>
      </c>
      <c r="DW32">
        <v>1629738890.5999999</v>
      </c>
      <c r="DX32" t="s">
        <v>451</v>
      </c>
      <c r="DY32">
        <v>1629738881.5999999</v>
      </c>
      <c r="DZ32">
        <v>1629738890.5999999</v>
      </c>
      <c r="EA32">
        <v>33</v>
      </c>
      <c r="EB32">
        <v>0.27300000000000002</v>
      </c>
      <c r="EC32">
        <v>4.5999999999999999E-2</v>
      </c>
      <c r="ED32">
        <v>-7.8310000000000004</v>
      </c>
      <c r="EE32">
        <v>-2.1000000000000001E-2</v>
      </c>
      <c r="EF32">
        <v>460</v>
      </c>
      <c r="EG32">
        <v>32</v>
      </c>
      <c r="EH32">
        <v>0.05</v>
      </c>
      <c r="EI32">
        <v>0.02</v>
      </c>
      <c r="EJ32">
        <v>34.192878114203801</v>
      </c>
      <c r="EK32">
        <v>-3.28858254941558E-2</v>
      </c>
      <c r="EL32">
        <v>5.18790451838353E-2</v>
      </c>
      <c r="EM32">
        <v>1</v>
      </c>
      <c r="EN32">
        <v>0.541297586859806</v>
      </c>
      <c r="EO32">
        <v>-3.0037259198795602E-3</v>
      </c>
      <c r="EP32">
        <v>3.9967017164141E-3</v>
      </c>
      <c r="EQ32">
        <v>1</v>
      </c>
      <c r="ER32">
        <v>2</v>
      </c>
      <c r="ES32">
        <v>2</v>
      </c>
      <c r="ET32" t="s">
        <v>380</v>
      </c>
      <c r="EU32">
        <v>2.92903</v>
      </c>
      <c r="EV32">
        <v>2.7403900000000001</v>
      </c>
      <c r="EW32">
        <v>9.3378799999999998E-2</v>
      </c>
      <c r="EX32">
        <v>0.100966</v>
      </c>
      <c r="EY32">
        <v>0.15948300000000001</v>
      </c>
      <c r="EZ32">
        <v>0.141983</v>
      </c>
      <c r="FA32">
        <v>28065.8</v>
      </c>
      <c r="FB32">
        <v>27453.5</v>
      </c>
      <c r="FC32">
        <v>28227.9</v>
      </c>
      <c r="FD32">
        <v>27994.9</v>
      </c>
      <c r="FE32">
        <v>32701.9</v>
      </c>
      <c r="FF32">
        <v>33818.1</v>
      </c>
      <c r="FG32">
        <v>42677</v>
      </c>
      <c r="FH32">
        <v>43698.6</v>
      </c>
      <c r="FI32">
        <v>1.7053499999999999</v>
      </c>
      <c r="FJ32">
        <v>1.8120499999999999</v>
      </c>
      <c r="FK32">
        <v>-3.3527599999999998E-2</v>
      </c>
      <c r="FL32">
        <v>0</v>
      </c>
      <c r="FM32">
        <v>33.308900000000001</v>
      </c>
      <c r="FN32">
        <v>999.9</v>
      </c>
      <c r="FO32">
        <v>42.895000000000003</v>
      </c>
      <c r="FP32">
        <v>43.234999999999999</v>
      </c>
      <c r="FQ32">
        <v>38.031700000000001</v>
      </c>
      <c r="FR32">
        <v>62.5319</v>
      </c>
      <c r="FS32">
        <v>29.402999999999999</v>
      </c>
      <c r="FT32">
        <v>1</v>
      </c>
      <c r="FU32">
        <v>1.1383300000000001</v>
      </c>
      <c r="FV32">
        <v>3.5259299999999998</v>
      </c>
      <c r="FW32">
        <v>20.308399999999999</v>
      </c>
      <c r="FX32">
        <v>5.2721</v>
      </c>
      <c r="FY32">
        <v>12.092000000000001</v>
      </c>
      <c r="FZ32">
        <v>5.0103999999999997</v>
      </c>
      <c r="GA32">
        <v>3.2919999999999998</v>
      </c>
      <c r="GB32">
        <v>9999</v>
      </c>
      <c r="GC32">
        <v>9999</v>
      </c>
      <c r="GD32">
        <v>9999</v>
      </c>
      <c r="GE32">
        <v>999.9</v>
      </c>
      <c r="GF32">
        <v>1.87185</v>
      </c>
      <c r="GG32">
        <v>1.8727100000000001</v>
      </c>
      <c r="GH32">
        <v>1.87225</v>
      </c>
      <c r="GI32">
        <v>1.8759300000000001</v>
      </c>
      <c r="GJ32">
        <v>1.86981</v>
      </c>
      <c r="GK32">
        <v>1.8727100000000001</v>
      </c>
      <c r="GL32">
        <v>1.8727499999999999</v>
      </c>
      <c r="GM32">
        <v>1.87415</v>
      </c>
      <c r="GN32">
        <v>5</v>
      </c>
      <c r="GO32">
        <v>0</v>
      </c>
      <c r="GP32">
        <v>0</v>
      </c>
      <c r="GQ32">
        <v>0</v>
      </c>
      <c r="GR32" t="s">
        <v>372</v>
      </c>
      <c r="GS32" t="s">
        <v>373</v>
      </c>
      <c r="GT32" t="s">
        <v>374</v>
      </c>
      <c r="GU32" t="s">
        <v>374</v>
      </c>
      <c r="GV32" t="s">
        <v>374</v>
      </c>
      <c r="GW32" t="s">
        <v>374</v>
      </c>
      <c r="GX32">
        <v>0</v>
      </c>
      <c r="GY32">
        <v>100</v>
      </c>
      <c r="GZ32">
        <v>100</v>
      </c>
      <c r="HA32">
        <v>-7.6260000000000003</v>
      </c>
      <c r="HB32">
        <v>-2.1499999999999998E-2</v>
      </c>
      <c r="HC32">
        <v>-5.5694540594477298</v>
      </c>
      <c r="HD32">
        <v>-5.2264853520813098E-3</v>
      </c>
      <c r="HE32">
        <v>8.80926177612275E-7</v>
      </c>
      <c r="HF32">
        <v>-7.1543816509633199E-11</v>
      </c>
      <c r="HG32">
        <v>-2.1470000000004302E-2</v>
      </c>
      <c r="HH32">
        <v>0</v>
      </c>
      <c r="HI32">
        <v>0</v>
      </c>
      <c r="HJ32">
        <v>0</v>
      </c>
      <c r="HK32">
        <v>3</v>
      </c>
      <c r="HL32">
        <v>2051</v>
      </c>
      <c r="HM32">
        <v>1</v>
      </c>
      <c r="HN32">
        <v>25</v>
      </c>
      <c r="HO32">
        <v>9.1999999999999993</v>
      </c>
      <c r="HP32">
        <v>9.1</v>
      </c>
      <c r="HQ32">
        <v>18</v>
      </c>
      <c r="HR32">
        <v>508.47500000000002</v>
      </c>
      <c r="HS32">
        <v>494.68599999999998</v>
      </c>
      <c r="HT32">
        <v>30.002500000000001</v>
      </c>
      <c r="HU32">
        <v>40.487499999999997</v>
      </c>
      <c r="HV32">
        <v>30.000699999999998</v>
      </c>
      <c r="HW32">
        <v>40.472900000000003</v>
      </c>
      <c r="HX32">
        <v>40.423200000000001</v>
      </c>
      <c r="HY32">
        <v>24.1737</v>
      </c>
      <c r="HZ32">
        <v>14.898899999999999</v>
      </c>
      <c r="IA32">
        <v>7.2543499999999996</v>
      </c>
      <c r="IB32">
        <v>30</v>
      </c>
      <c r="IC32">
        <v>458.84399999999999</v>
      </c>
      <c r="ID32">
        <v>32.175199999999997</v>
      </c>
      <c r="IE32">
        <v>98.962599999999995</v>
      </c>
      <c r="IF32">
        <v>96.9148</v>
      </c>
    </row>
    <row r="33" spans="1:240" x14ac:dyDescent="0.3">
      <c r="A33">
        <v>17</v>
      </c>
      <c r="B33">
        <v>1629739945.5</v>
      </c>
      <c r="C33">
        <v>10897.4000000954</v>
      </c>
      <c r="D33" t="s">
        <v>452</v>
      </c>
      <c r="E33" t="s">
        <v>453</v>
      </c>
      <c r="F33">
        <v>0</v>
      </c>
      <c r="G33" t="s">
        <v>364</v>
      </c>
      <c r="H33" t="s">
        <v>515</v>
      </c>
      <c r="I33" t="s">
        <v>365</v>
      </c>
      <c r="J33">
        <f t="shared" si="0"/>
        <v>2.9694624839751311</v>
      </c>
      <c r="K33">
        <v>1629739945.5</v>
      </c>
      <c r="L33">
        <f t="shared" si="1"/>
        <v>5.6996046639291881E-3</v>
      </c>
      <c r="M33">
        <f t="shared" si="2"/>
        <v>5.699604663929188</v>
      </c>
      <c r="N33">
        <f t="shared" si="3"/>
        <v>15.950235455082842</v>
      </c>
      <c r="O33">
        <f t="shared" si="4"/>
        <v>414.97500000000002</v>
      </c>
      <c r="P33">
        <f t="shared" si="5"/>
        <v>363.68553171219611</v>
      </c>
      <c r="Q33">
        <f t="shared" si="6"/>
        <v>36.11334303199461</v>
      </c>
      <c r="R33">
        <f t="shared" si="7"/>
        <v>41.206298348324999</v>
      </c>
      <c r="S33">
        <f t="shared" si="8"/>
        <v>0.62415981809785392</v>
      </c>
      <c r="T33">
        <f t="shared" si="9"/>
        <v>2.911723427654485</v>
      </c>
      <c r="U33">
        <f t="shared" si="10"/>
        <v>0.55825575654408344</v>
      </c>
      <c r="V33">
        <f t="shared" si="11"/>
        <v>0.35424941339244659</v>
      </c>
      <c r="W33">
        <f t="shared" si="12"/>
        <v>129.96123531335758</v>
      </c>
      <c r="X33">
        <f t="shared" si="13"/>
        <v>32.375829304099149</v>
      </c>
      <c r="Y33">
        <f t="shared" si="14"/>
        <v>32.428899999999999</v>
      </c>
      <c r="Z33">
        <f t="shared" si="15"/>
        <v>4.8922352504646449</v>
      </c>
      <c r="AA33">
        <f t="shared" si="16"/>
        <v>77.256081752379387</v>
      </c>
      <c r="AB33">
        <f t="shared" si="17"/>
        <v>3.923435663816357</v>
      </c>
      <c r="AC33">
        <f t="shared" si="18"/>
        <v>5.0784812985878878</v>
      </c>
      <c r="AD33">
        <f t="shared" si="19"/>
        <v>0.96879958664828791</v>
      </c>
      <c r="AE33">
        <f t="shared" si="20"/>
        <v>-251.35256567927721</v>
      </c>
      <c r="AF33">
        <f t="shared" si="21"/>
        <v>104.20122203196847</v>
      </c>
      <c r="AG33">
        <f t="shared" si="22"/>
        <v>8.1767332317579466</v>
      </c>
      <c r="AH33">
        <f t="shared" si="23"/>
        <v>-9.0133751021932227</v>
      </c>
      <c r="AI33">
        <v>4</v>
      </c>
      <c r="AJ33">
        <v>1</v>
      </c>
      <c r="AK33">
        <f t="shared" si="24"/>
        <v>1</v>
      </c>
      <c r="AL33">
        <f t="shared" si="25"/>
        <v>0</v>
      </c>
      <c r="AM33">
        <f t="shared" si="26"/>
        <v>51304.270619891395</v>
      </c>
      <c r="AN33" t="s">
        <v>366</v>
      </c>
      <c r="AO33">
        <v>10238.9</v>
      </c>
      <c r="AP33">
        <v>302.21199999999999</v>
      </c>
      <c r="AQ33">
        <v>4052.3</v>
      </c>
      <c r="AR33">
        <f t="shared" si="27"/>
        <v>0.92542210596451402</v>
      </c>
      <c r="AS33">
        <v>-0.32343011824092399</v>
      </c>
      <c r="AT33" t="s">
        <v>454</v>
      </c>
      <c r="AU33">
        <v>10215.6</v>
      </c>
      <c r="AV33">
        <v>790.38269230769197</v>
      </c>
      <c r="AW33">
        <v>2297.39</v>
      </c>
      <c r="AX33">
        <f t="shared" si="28"/>
        <v>0.65596494617470613</v>
      </c>
      <c r="AY33">
        <v>0.5</v>
      </c>
      <c r="AZ33">
        <f t="shared" si="29"/>
        <v>673.08580938515934</v>
      </c>
      <c r="BA33">
        <f t="shared" si="30"/>
        <v>15.950235455082842</v>
      </c>
      <c r="BB33">
        <f t="shared" si="31"/>
        <v>220.76034836214728</v>
      </c>
      <c r="BC33">
        <f t="shared" si="32"/>
        <v>2.4177698216798237E-2</v>
      </c>
      <c r="BD33">
        <f t="shared" si="33"/>
        <v>0.76387117555138673</v>
      </c>
      <c r="BE33">
        <f t="shared" si="34"/>
        <v>285.92353559117805</v>
      </c>
      <c r="BF33" t="s">
        <v>455</v>
      </c>
      <c r="BG33">
        <v>625.66</v>
      </c>
      <c r="BH33">
        <f t="shared" si="35"/>
        <v>625.66</v>
      </c>
      <c r="BI33">
        <f t="shared" si="36"/>
        <v>0.72766487187634665</v>
      </c>
      <c r="BJ33">
        <f t="shared" si="37"/>
        <v>0.90146573172241207</v>
      </c>
      <c r="BK33">
        <f t="shared" si="38"/>
        <v>0.51213725398641241</v>
      </c>
      <c r="BL33">
        <f t="shared" si="39"/>
        <v>0.75532474179863052</v>
      </c>
      <c r="BM33">
        <f t="shared" si="40"/>
        <v>0.4679650184209011</v>
      </c>
      <c r="BN33">
        <f t="shared" si="41"/>
        <v>0.71359235873788296</v>
      </c>
      <c r="BO33">
        <f t="shared" si="42"/>
        <v>0.28640764126211704</v>
      </c>
      <c r="BP33">
        <f t="shared" si="43"/>
        <v>799.87300000000005</v>
      </c>
      <c r="BQ33">
        <f t="shared" si="44"/>
        <v>673.08580938515934</v>
      </c>
      <c r="BR33">
        <f t="shared" si="45"/>
        <v>0.8414908484036332</v>
      </c>
      <c r="BS33">
        <f t="shared" si="46"/>
        <v>0.16247733741901221</v>
      </c>
      <c r="BT33">
        <v>6</v>
      </c>
      <c r="BU33">
        <v>0.5</v>
      </c>
      <c r="BV33" t="s">
        <v>369</v>
      </c>
      <c r="BW33">
        <v>2</v>
      </c>
      <c r="BX33">
        <v>1629739945.5</v>
      </c>
      <c r="BY33">
        <v>414.97500000000002</v>
      </c>
      <c r="BZ33">
        <v>436.94661559330001</v>
      </c>
      <c r="CA33">
        <v>39.511622733721602</v>
      </c>
      <c r="CB33">
        <v>32.944400000000002</v>
      </c>
      <c r="CC33">
        <v>422.61700000000002</v>
      </c>
      <c r="CD33">
        <v>38.544800000000002</v>
      </c>
      <c r="CE33">
        <v>500.15699999999998</v>
      </c>
      <c r="CF33">
        <v>99.198099999999997</v>
      </c>
      <c r="CG33">
        <v>0.10016700000000001</v>
      </c>
      <c r="CH33">
        <v>33.092700000000001</v>
      </c>
      <c r="CI33">
        <v>32.428899999999999</v>
      </c>
      <c r="CJ33">
        <v>999.9</v>
      </c>
      <c r="CK33">
        <v>0</v>
      </c>
      <c r="CL33">
        <v>0</v>
      </c>
      <c r="CM33">
        <v>9978.75</v>
      </c>
      <c r="CN33">
        <v>0</v>
      </c>
      <c r="CO33">
        <v>1807.56</v>
      </c>
      <c r="CP33">
        <v>-35.811199999999999</v>
      </c>
      <c r="CQ33">
        <v>431.59100000000001</v>
      </c>
      <c r="CR33">
        <v>466.14299999999997</v>
      </c>
      <c r="CS33">
        <v>5.5560200000000002</v>
      </c>
      <c r="CT33">
        <v>450.786</v>
      </c>
      <c r="CU33">
        <v>32.944400000000002</v>
      </c>
      <c r="CV33">
        <v>3.8191700000000002</v>
      </c>
      <c r="CW33">
        <v>3.26803</v>
      </c>
      <c r="CX33">
        <v>28.1097</v>
      </c>
      <c r="CY33">
        <v>25.4605</v>
      </c>
      <c r="CZ33">
        <v>799.87300000000005</v>
      </c>
      <c r="DA33">
        <v>0.94999500000000003</v>
      </c>
      <c r="DB33">
        <v>5.0004899999999998E-2</v>
      </c>
      <c r="DC33">
        <v>0</v>
      </c>
      <c r="DD33">
        <v>790.08799999999997</v>
      </c>
      <c r="DE33">
        <v>5.0001199999999999</v>
      </c>
      <c r="DF33">
        <v>7051.29</v>
      </c>
      <c r="DG33">
        <v>6847.83</v>
      </c>
      <c r="DH33">
        <v>50</v>
      </c>
      <c r="DI33">
        <v>53.625</v>
      </c>
      <c r="DJ33">
        <v>51.936999999999998</v>
      </c>
      <c r="DK33">
        <v>53</v>
      </c>
      <c r="DL33">
        <v>52.5</v>
      </c>
      <c r="DM33">
        <v>755.13</v>
      </c>
      <c r="DN33">
        <v>39.75</v>
      </c>
      <c r="DO33">
        <v>0</v>
      </c>
      <c r="DP33">
        <v>509.40000009536698</v>
      </c>
      <c r="DQ33">
        <v>0</v>
      </c>
      <c r="DR33">
        <v>790.38269230769197</v>
      </c>
      <c r="DS33">
        <v>0.32950426568908803</v>
      </c>
      <c r="DT33">
        <v>-69.620171330986295</v>
      </c>
      <c r="DU33">
        <v>7065.3657692307697</v>
      </c>
      <c r="DV33">
        <v>15</v>
      </c>
      <c r="DW33">
        <v>1629739577.0999999</v>
      </c>
      <c r="DX33" t="s">
        <v>456</v>
      </c>
      <c r="DY33">
        <v>1629739577.0999999</v>
      </c>
      <c r="DZ33">
        <v>1629739575.0999999</v>
      </c>
      <c r="EA33">
        <v>34</v>
      </c>
      <c r="EB33">
        <v>-1.4999999999999999E-2</v>
      </c>
      <c r="EC33">
        <v>-2.3E-2</v>
      </c>
      <c r="ED33">
        <v>-7.8049999999999997</v>
      </c>
      <c r="EE33">
        <v>-4.3999999999999997E-2</v>
      </c>
      <c r="EF33">
        <v>451</v>
      </c>
      <c r="EG33">
        <v>33</v>
      </c>
      <c r="EH33">
        <v>0.04</v>
      </c>
      <c r="EI33">
        <v>0.02</v>
      </c>
      <c r="EJ33">
        <v>27.810819810506398</v>
      </c>
      <c r="EK33">
        <v>-2.3660670282664099E-2</v>
      </c>
      <c r="EL33">
        <v>5.1142144515570198E-2</v>
      </c>
      <c r="EM33">
        <v>1</v>
      </c>
      <c r="EN33">
        <v>0.46822837101334602</v>
      </c>
      <c r="EO33">
        <v>-2.4168155958516099E-3</v>
      </c>
      <c r="EP33">
        <v>3.9283432814918098E-3</v>
      </c>
      <c r="EQ33">
        <v>1</v>
      </c>
      <c r="ER33">
        <v>2</v>
      </c>
      <c r="ES33">
        <v>2</v>
      </c>
      <c r="ET33" t="s">
        <v>380</v>
      </c>
      <c r="EU33">
        <v>2.9288400000000001</v>
      </c>
      <c r="EV33">
        <v>2.7402600000000001</v>
      </c>
      <c r="EW33">
        <v>9.3269000000000005E-2</v>
      </c>
      <c r="EX33">
        <v>9.9540699999999996E-2</v>
      </c>
      <c r="EY33">
        <v>0.1583</v>
      </c>
      <c r="EZ33">
        <v>0.14400399999999999</v>
      </c>
      <c r="FA33">
        <v>28054.400000000001</v>
      </c>
      <c r="FB33">
        <v>27474.6</v>
      </c>
      <c r="FC33">
        <v>28215</v>
      </c>
      <c r="FD33">
        <v>27974</v>
      </c>
      <c r="FE33">
        <v>32737.599999999999</v>
      </c>
      <c r="FF33">
        <v>33717.1</v>
      </c>
      <c r="FG33">
        <v>42660.9</v>
      </c>
      <c r="FH33">
        <v>43668.2</v>
      </c>
      <c r="FI33">
        <v>1.69983</v>
      </c>
      <c r="FJ33">
        <v>1.8078000000000001</v>
      </c>
      <c r="FK33">
        <v>-2.9914099999999999E-2</v>
      </c>
      <c r="FL33">
        <v>0</v>
      </c>
      <c r="FM33">
        <v>32.913600000000002</v>
      </c>
      <c r="FN33">
        <v>999.9</v>
      </c>
      <c r="FO33">
        <v>44.670999999999999</v>
      </c>
      <c r="FP33">
        <v>43.033999999999999</v>
      </c>
      <c r="FQ33">
        <v>39.193199999999997</v>
      </c>
      <c r="FR33">
        <v>62.501800000000003</v>
      </c>
      <c r="FS33">
        <v>29.230799999999999</v>
      </c>
      <c r="FT33">
        <v>1</v>
      </c>
      <c r="FU33">
        <v>1.1701299999999999</v>
      </c>
      <c r="FV33">
        <v>3.46807</v>
      </c>
      <c r="FW33">
        <v>20.312100000000001</v>
      </c>
      <c r="FX33">
        <v>5.2743399999999996</v>
      </c>
      <c r="FY33">
        <v>12.0929</v>
      </c>
      <c r="FZ33">
        <v>5.0113000000000003</v>
      </c>
      <c r="GA33">
        <v>3.2919999999999998</v>
      </c>
      <c r="GB33">
        <v>9999</v>
      </c>
      <c r="GC33">
        <v>9999</v>
      </c>
      <c r="GD33">
        <v>9999</v>
      </c>
      <c r="GE33">
        <v>999.9</v>
      </c>
      <c r="GF33">
        <v>1.8719300000000001</v>
      </c>
      <c r="GG33">
        <v>1.8727100000000001</v>
      </c>
      <c r="GH33">
        <v>1.87225</v>
      </c>
      <c r="GI33">
        <v>1.87602</v>
      </c>
      <c r="GJ33">
        <v>1.86981</v>
      </c>
      <c r="GK33">
        <v>1.8727100000000001</v>
      </c>
      <c r="GL33">
        <v>1.87277</v>
      </c>
      <c r="GM33">
        <v>1.8742399999999999</v>
      </c>
      <c r="GN33">
        <v>5</v>
      </c>
      <c r="GO33">
        <v>0</v>
      </c>
      <c r="GP33">
        <v>0</v>
      </c>
      <c r="GQ33">
        <v>0</v>
      </c>
      <c r="GR33" t="s">
        <v>372</v>
      </c>
      <c r="GS33" t="s">
        <v>373</v>
      </c>
      <c r="GT33" t="s">
        <v>374</v>
      </c>
      <c r="GU33" t="s">
        <v>374</v>
      </c>
      <c r="GV33" t="s">
        <v>374</v>
      </c>
      <c r="GW33" t="s">
        <v>374</v>
      </c>
      <c r="GX33">
        <v>0</v>
      </c>
      <c r="GY33">
        <v>100</v>
      </c>
      <c r="GZ33">
        <v>100</v>
      </c>
      <c r="HA33">
        <v>-7.6420000000000003</v>
      </c>
      <c r="HB33">
        <v>-4.4299999999999999E-2</v>
      </c>
      <c r="HC33">
        <v>-5.5848198878418698</v>
      </c>
      <c r="HD33">
        <v>-5.2264853520813098E-3</v>
      </c>
      <c r="HE33">
        <v>8.80926177612275E-7</v>
      </c>
      <c r="HF33">
        <v>-7.1543816509633199E-11</v>
      </c>
      <c r="HG33">
        <v>-4.4365000000006198E-2</v>
      </c>
      <c r="HH33">
        <v>0</v>
      </c>
      <c r="HI33">
        <v>0</v>
      </c>
      <c r="HJ33">
        <v>0</v>
      </c>
      <c r="HK33">
        <v>3</v>
      </c>
      <c r="HL33">
        <v>2051</v>
      </c>
      <c r="HM33">
        <v>1</v>
      </c>
      <c r="HN33">
        <v>25</v>
      </c>
      <c r="HO33">
        <v>6.1</v>
      </c>
      <c r="HP33">
        <v>6.2</v>
      </c>
      <c r="HQ33">
        <v>18</v>
      </c>
      <c r="HR33">
        <v>507.93</v>
      </c>
      <c r="HS33">
        <v>495.32299999999998</v>
      </c>
      <c r="HT33">
        <v>30.001200000000001</v>
      </c>
      <c r="HU33">
        <v>40.9206</v>
      </c>
      <c r="HV33">
        <v>29.9999</v>
      </c>
      <c r="HW33">
        <v>40.964599999999997</v>
      </c>
      <c r="HX33">
        <v>40.927599999999998</v>
      </c>
      <c r="HY33">
        <v>23.818300000000001</v>
      </c>
      <c r="HZ33">
        <v>16.603999999999999</v>
      </c>
      <c r="IA33">
        <v>13.9217</v>
      </c>
      <c r="IB33">
        <v>30</v>
      </c>
      <c r="IC33">
        <v>450.92200000000003</v>
      </c>
      <c r="ID33">
        <v>32.891300000000001</v>
      </c>
      <c r="IE33">
        <v>98.921999999999997</v>
      </c>
      <c r="IF33">
        <v>96.845500000000001</v>
      </c>
    </row>
    <row r="34" spans="1:240" x14ac:dyDescent="0.3">
      <c r="A34">
        <v>18</v>
      </c>
      <c r="B34">
        <v>1629740324.5</v>
      </c>
      <c r="C34">
        <v>11276.4000000954</v>
      </c>
      <c r="D34" t="s">
        <v>457</v>
      </c>
      <c r="E34" t="s">
        <v>458</v>
      </c>
      <c r="F34">
        <v>0</v>
      </c>
      <c r="G34" t="s">
        <v>364</v>
      </c>
      <c r="H34" t="s">
        <v>515</v>
      </c>
      <c r="I34" t="s">
        <v>365</v>
      </c>
      <c r="J34">
        <f t="shared" si="0"/>
        <v>7.1820565003474357</v>
      </c>
      <c r="K34">
        <v>1629740324.5</v>
      </c>
      <c r="L34">
        <f t="shared" si="1"/>
        <v>6.0642032311220779E-3</v>
      </c>
      <c r="M34">
        <f t="shared" si="2"/>
        <v>6.0642032311220779</v>
      </c>
      <c r="N34">
        <f t="shared" si="3"/>
        <v>38.02938354519177</v>
      </c>
      <c r="O34">
        <f t="shared" si="4"/>
        <v>414.98200000000003</v>
      </c>
      <c r="P34">
        <f t="shared" si="5"/>
        <v>314.6540479256596</v>
      </c>
      <c r="Q34">
        <f t="shared" si="6"/>
        <v>31.24304922341129</v>
      </c>
      <c r="R34">
        <f t="shared" si="7"/>
        <v>41.204945998002401</v>
      </c>
      <c r="S34">
        <f t="shared" si="8"/>
        <v>0.7160787009495444</v>
      </c>
      <c r="T34">
        <f t="shared" si="9"/>
        <v>2.9164475392726255</v>
      </c>
      <c r="U34">
        <f t="shared" si="10"/>
        <v>0.63087070808867041</v>
      </c>
      <c r="V34">
        <f t="shared" si="11"/>
        <v>0.40110172043640108</v>
      </c>
      <c r="W34">
        <f t="shared" si="12"/>
        <v>106.06601357269065</v>
      </c>
      <c r="X34">
        <f t="shared" si="13"/>
        <v>32.08405694979205</v>
      </c>
      <c r="Y34">
        <f t="shared" si="14"/>
        <v>32.381900000000002</v>
      </c>
      <c r="Z34">
        <f t="shared" si="15"/>
        <v>4.8792765585094342</v>
      </c>
      <c r="AA34">
        <f t="shared" si="16"/>
        <v>78.371614072718998</v>
      </c>
      <c r="AB34">
        <f t="shared" si="17"/>
        <v>3.9673446998348716</v>
      </c>
      <c r="AC34">
        <f t="shared" si="18"/>
        <v>5.0622215029968309</v>
      </c>
      <c r="AD34">
        <f t="shared" si="19"/>
        <v>0.91193185867456261</v>
      </c>
      <c r="AE34">
        <f t="shared" si="20"/>
        <v>-267.43136249248363</v>
      </c>
      <c r="AF34">
        <f t="shared" si="21"/>
        <v>102.78224445225074</v>
      </c>
      <c r="AG34">
        <f t="shared" si="22"/>
        <v>8.0482088999010273</v>
      </c>
      <c r="AH34">
        <f t="shared" si="23"/>
        <v>-50.534895567641215</v>
      </c>
      <c r="AI34">
        <v>4</v>
      </c>
      <c r="AJ34">
        <v>1</v>
      </c>
      <c r="AK34">
        <f t="shared" si="24"/>
        <v>1</v>
      </c>
      <c r="AL34">
        <f t="shared" si="25"/>
        <v>0</v>
      </c>
      <c r="AM34">
        <f t="shared" si="26"/>
        <v>51446.862211541986</v>
      </c>
      <c r="AN34" t="s">
        <v>366</v>
      </c>
      <c r="AO34">
        <v>10238.9</v>
      </c>
      <c r="AP34">
        <v>302.21199999999999</v>
      </c>
      <c r="AQ34">
        <v>4052.3</v>
      </c>
      <c r="AR34">
        <f t="shared" si="27"/>
        <v>0.92542210596451402</v>
      </c>
      <c r="AS34">
        <v>-0.32343011824092399</v>
      </c>
      <c r="AT34" t="s">
        <v>459</v>
      </c>
      <c r="AU34">
        <v>10219.700000000001</v>
      </c>
      <c r="AV34">
        <v>763.05700000000002</v>
      </c>
      <c r="AW34">
        <v>2323.79</v>
      </c>
      <c r="AX34">
        <f t="shared" si="28"/>
        <v>0.67163254855214971</v>
      </c>
      <c r="AY34">
        <v>0.5</v>
      </c>
      <c r="AZ34">
        <f t="shared" si="29"/>
        <v>547.25819977859624</v>
      </c>
      <c r="BA34">
        <f t="shared" si="30"/>
        <v>38.02938354519177</v>
      </c>
      <c r="BB34">
        <f t="shared" si="31"/>
        <v>183.77820971668004</v>
      </c>
      <c r="BC34">
        <f t="shared" si="32"/>
        <v>7.0081752414032458E-2</v>
      </c>
      <c r="BD34">
        <f t="shared" si="33"/>
        <v>0.74383227400066276</v>
      </c>
      <c r="BE34">
        <f t="shared" si="34"/>
        <v>286.32837857908424</v>
      </c>
      <c r="BF34" t="s">
        <v>460</v>
      </c>
      <c r="BG34">
        <v>650.24</v>
      </c>
      <c r="BH34">
        <f t="shared" si="35"/>
        <v>650.24</v>
      </c>
      <c r="BI34">
        <f t="shared" si="36"/>
        <v>0.72018125562120505</v>
      </c>
      <c r="BJ34">
        <f t="shared" si="37"/>
        <v>0.93258821068985087</v>
      </c>
      <c r="BK34">
        <f t="shared" si="38"/>
        <v>0.50807745895134127</v>
      </c>
      <c r="BL34">
        <f t="shared" si="39"/>
        <v>0.77203699288377692</v>
      </c>
      <c r="BM34">
        <f t="shared" si="40"/>
        <v>0.46092518362235768</v>
      </c>
      <c r="BN34">
        <f t="shared" si="41"/>
        <v>0.79470623835305698</v>
      </c>
      <c r="BO34">
        <f t="shared" si="42"/>
        <v>0.20529376164694302</v>
      </c>
      <c r="BP34">
        <f t="shared" si="43"/>
        <v>650.07000000000005</v>
      </c>
      <c r="BQ34">
        <f t="shared" si="44"/>
        <v>547.25819977859624</v>
      </c>
      <c r="BR34">
        <f t="shared" si="45"/>
        <v>0.84184503173288439</v>
      </c>
      <c r="BS34">
        <f t="shared" si="46"/>
        <v>0.16316091124446697</v>
      </c>
      <c r="BT34">
        <v>6</v>
      </c>
      <c r="BU34">
        <v>0.5</v>
      </c>
      <c r="BV34" t="s">
        <v>369</v>
      </c>
      <c r="BW34">
        <v>2</v>
      </c>
      <c r="BX34">
        <v>1629740324.5</v>
      </c>
      <c r="BY34">
        <v>414.98200000000003</v>
      </c>
      <c r="BZ34">
        <v>463.63165371532301</v>
      </c>
      <c r="CA34">
        <v>39.955801381384902</v>
      </c>
      <c r="CB34">
        <v>32.970300000000002</v>
      </c>
      <c r="CC34">
        <v>422.548</v>
      </c>
      <c r="CD34">
        <v>38.1708</v>
      </c>
      <c r="CE34">
        <v>500.05599999999998</v>
      </c>
      <c r="CF34">
        <v>99.1935</v>
      </c>
      <c r="CG34">
        <v>9.9833199999999997E-2</v>
      </c>
      <c r="CH34">
        <v>33.035600000000002</v>
      </c>
      <c r="CI34">
        <v>32.381900000000002</v>
      </c>
      <c r="CJ34">
        <v>999.9</v>
      </c>
      <c r="CK34">
        <v>0</v>
      </c>
      <c r="CL34">
        <v>0</v>
      </c>
      <c r="CM34">
        <v>10006.200000000001</v>
      </c>
      <c r="CN34">
        <v>0</v>
      </c>
      <c r="CO34">
        <v>1837.69</v>
      </c>
      <c r="CP34">
        <v>-30.386399999999998</v>
      </c>
      <c r="CQ34">
        <v>431.43</v>
      </c>
      <c r="CR34">
        <v>460.553</v>
      </c>
      <c r="CS34">
        <v>5.1543200000000002</v>
      </c>
      <c r="CT34">
        <v>445.36799999999999</v>
      </c>
      <c r="CU34">
        <v>32.970300000000002</v>
      </c>
      <c r="CV34">
        <v>3.7817099999999999</v>
      </c>
      <c r="CW34">
        <v>3.2704399999999998</v>
      </c>
      <c r="CX34">
        <v>27.9406</v>
      </c>
      <c r="CY34">
        <v>25.472899999999999</v>
      </c>
      <c r="CZ34">
        <v>650.07000000000005</v>
      </c>
      <c r="DA34">
        <v>0.93802700000000006</v>
      </c>
      <c r="DB34">
        <v>6.1973399999999998E-2</v>
      </c>
      <c r="DC34">
        <v>0</v>
      </c>
      <c r="DD34">
        <v>763.05</v>
      </c>
      <c r="DE34">
        <v>5.0001199999999999</v>
      </c>
      <c r="DF34">
        <v>5656.35</v>
      </c>
      <c r="DG34">
        <v>5531.78</v>
      </c>
      <c r="DH34">
        <v>49.375</v>
      </c>
      <c r="DI34">
        <v>53.061999999999998</v>
      </c>
      <c r="DJ34">
        <v>51.375</v>
      </c>
      <c r="DK34">
        <v>52.561999999999998</v>
      </c>
      <c r="DL34">
        <v>52</v>
      </c>
      <c r="DM34">
        <v>605.09</v>
      </c>
      <c r="DN34">
        <v>39.979999999999997</v>
      </c>
      <c r="DO34">
        <v>0</v>
      </c>
      <c r="DP34">
        <v>378.700000047684</v>
      </c>
      <c r="DQ34">
        <v>0</v>
      </c>
      <c r="DR34">
        <v>763.05700000000002</v>
      </c>
      <c r="DS34">
        <v>-0.41483761974222899</v>
      </c>
      <c r="DT34">
        <v>-26.897093957467501</v>
      </c>
      <c r="DU34">
        <v>5659.5823076923098</v>
      </c>
      <c r="DV34">
        <v>15</v>
      </c>
      <c r="DW34">
        <v>1629740066</v>
      </c>
      <c r="DX34" t="s">
        <v>461</v>
      </c>
      <c r="DY34">
        <v>1629740059.5</v>
      </c>
      <c r="DZ34">
        <v>1629740066</v>
      </c>
      <c r="EA34">
        <v>35</v>
      </c>
      <c r="EB34">
        <v>7.4999999999999997E-2</v>
      </c>
      <c r="EC34">
        <v>-2E-3</v>
      </c>
      <c r="ED34">
        <v>-7.7050000000000001</v>
      </c>
      <c r="EE34">
        <v>-4.5999999999999999E-2</v>
      </c>
      <c r="EF34">
        <v>446</v>
      </c>
      <c r="EG34">
        <v>33</v>
      </c>
      <c r="EH34">
        <v>0.11</v>
      </c>
      <c r="EI34">
        <v>0.02</v>
      </c>
      <c r="EJ34">
        <v>23.4218378183472</v>
      </c>
      <c r="EK34">
        <v>5.1234548506417198E-2</v>
      </c>
      <c r="EL34">
        <v>5.3270428504133299E-2</v>
      </c>
      <c r="EM34">
        <v>1</v>
      </c>
      <c r="EN34">
        <v>0.416233609972392</v>
      </c>
      <c r="EO34">
        <v>-2.5912457815053E-3</v>
      </c>
      <c r="EP34">
        <v>3.9207769134418603E-3</v>
      </c>
      <c r="EQ34">
        <v>1</v>
      </c>
      <c r="ER34">
        <v>2</v>
      </c>
      <c r="ES34">
        <v>2</v>
      </c>
      <c r="ET34" t="s">
        <v>380</v>
      </c>
      <c r="EU34">
        <v>2.92855</v>
      </c>
      <c r="EV34">
        <v>2.7401800000000001</v>
      </c>
      <c r="EW34">
        <v>9.3225100000000005E-2</v>
      </c>
      <c r="EX34">
        <v>9.8609299999999997E-2</v>
      </c>
      <c r="EY34">
        <v>0.157226</v>
      </c>
      <c r="EZ34">
        <v>0.144038</v>
      </c>
      <c r="FA34">
        <v>28048.9</v>
      </c>
      <c r="FB34">
        <v>27494.799999999999</v>
      </c>
      <c r="FC34">
        <v>28208.3</v>
      </c>
      <c r="FD34">
        <v>27965.9</v>
      </c>
      <c r="FE34">
        <v>32770.1</v>
      </c>
      <c r="FF34">
        <v>33707.5</v>
      </c>
      <c r="FG34">
        <v>42648.9</v>
      </c>
      <c r="FH34">
        <v>43657.2</v>
      </c>
      <c r="FI34">
        <v>1.69842</v>
      </c>
      <c r="FJ34">
        <v>1.80755</v>
      </c>
      <c r="FK34">
        <v>-4.0866399999999997E-2</v>
      </c>
      <c r="FL34">
        <v>0</v>
      </c>
      <c r="FM34">
        <v>33.043999999999997</v>
      </c>
      <c r="FN34">
        <v>999.9</v>
      </c>
      <c r="FO34">
        <v>45.305999999999997</v>
      </c>
      <c r="FP34">
        <v>42.893000000000001</v>
      </c>
      <c r="FQ34">
        <v>39.4572</v>
      </c>
      <c r="FR34">
        <v>62.401800000000001</v>
      </c>
      <c r="FS34">
        <v>29.242799999999999</v>
      </c>
      <c r="FT34">
        <v>1</v>
      </c>
      <c r="FU34">
        <v>1.1807700000000001</v>
      </c>
      <c r="FV34">
        <v>3.4644400000000002</v>
      </c>
      <c r="FW34">
        <v>20.313500000000001</v>
      </c>
      <c r="FX34">
        <v>5.2752400000000002</v>
      </c>
      <c r="FY34">
        <v>12.091699999999999</v>
      </c>
      <c r="FZ34">
        <v>5.0118999999999998</v>
      </c>
      <c r="GA34">
        <v>3.2919999999999998</v>
      </c>
      <c r="GB34">
        <v>9999</v>
      </c>
      <c r="GC34">
        <v>9999</v>
      </c>
      <c r="GD34">
        <v>9999</v>
      </c>
      <c r="GE34">
        <v>999.9</v>
      </c>
      <c r="GF34">
        <v>1.8719300000000001</v>
      </c>
      <c r="GG34">
        <v>1.8727100000000001</v>
      </c>
      <c r="GH34">
        <v>1.87225</v>
      </c>
      <c r="GI34">
        <v>1.8759699999999999</v>
      </c>
      <c r="GJ34">
        <v>1.8698300000000001</v>
      </c>
      <c r="GK34">
        <v>1.8727100000000001</v>
      </c>
      <c r="GL34">
        <v>1.8727499999999999</v>
      </c>
      <c r="GM34">
        <v>1.8742099999999999</v>
      </c>
      <c r="GN34">
        <v>5</v>
      </c>
      <c r="GO34">
        <v>0</v>
      </c>
      <c r="GP34">
        <v>0</v>
      </c>
      <c r="GQ34">
        <v>0</v>
      </c>
      <c r="GR34" t="s">
        <v>372</v>
      </c>
      <c r="GS34" t="s">
        <v>373</v>
      </c>
      <c r="GT34" t="s">
        <v>374</v>
      </c>
      <c r="GU34" t="s">
        <v>374</v>
      </c>
      <c r="GV34" t="s">
        <v>374</v>
      </c>
      <c r="GW34" t="s">
        <v>374</v>
      </c>
      <c r="GX34">
        <v>0</v>
      </c>
      <c r="GY34">
        <v>100</v>
      </c>
      <c r="GZ34">
        <v>100</v>
      </c>
      <c r="HA34">
        <v>-7.5659999999999998</v>
      </c>
      <c r="HB34">
        <v>-4.6199999999999998E-2</v>
      </c>
      <c r="HC34">
        <v>-5.5096231431520604</v>
      </c>
      <c r="HD34">
        <v>-5.2264853520813098E-3</v>
      </c>
      <c r="HE34">
        <v>8.80926177612275E-7</v>
      </c>
      <c r="HF34">
        <v>-7.1543816509633199E-11</v>
      </c>
      <c r="HG34">
        <v>-4.6214999999996599E-2</v>
      </c>
      <c r="HH34">
        <v>0</v>
      </c>
      <c r="HI34">
        <v>0</v>
      </c>
      <c r="HJ34">
        <v>0</v>
      </c>
      <c r="HK34">
        <v>3</v>
      </c>
      <c r="HL34">
        <v>2051</v>
      </c>
      <c r="HM34">
        <v>1</v>
      </c>
      <c r="HN34">
        <v>25</v>
      </c>
      <c r="HO34">
        <v>4.4000000000000004</v>
      </c>
      <c r="HP34">
        <v>4.3</v>
      </c>
      <c r="HQ34">
        <v>18</v>
      </c>
      <c r="HR34">
        <v>507.67099999999999</v>
      </c>
      <c r="HS34">
        <v>495.99599999999998</v>
      </c>
      <c r="HT34">
        <v>30.000800000000002</v>
      </c>
      <c r="HU34">
        <v>40.9863</v>
      </c>
      <c r="HV34">
        <v>30.0002</v>
      </c>
      <c r="HW34">
        <v>41.075499999999998</v>
      </c>
      <c r="HX34">
        <v>41.0426</v>
      </c>
      <c r="HY34">
        <v>23.567399999999999</v>
      </c>
      <c r="HZ34">
        <v>17.572700000000001</v>
      </c>
      <c r="IA34">
        <v>15.078799999999999</v>
      </c>
      <c r="IB34">
        <v>30</v>
      </c>
      <c r="IC34">
        <v>445.32600000000002</v>
      </c>
      <c r="ID34">
        <v>32.907899999999998</v>
      </c>
      <c r="IE34">
        <v>98.896100000000004</v>
      </c>
      <c r="IF34">
        <v>96.819500000000005</v>
      </c>
    </row>
    <row r="35" spans="1:240" x14ac:dyDescent="0.3">
      <c r="A35">
        <v>19</v>
      </c>
      <c r="B35">
        <v>1629740707.5</v>
      </c>
      <c r="C35">
        <v>11659.4000000954</v>
      </c>
      <c r="D35" t="s">
        <v>462</v>
      </c>
      <c r="E35" t="s">
        <v>463</v>
      </c>
      <c r="F35">
        <v>0</v>
      </c>
      <c r="G35" t="s">
        <v>364</v>
      </c>
      <c r="H35" t="s">
        <v>515</v>
      </c>
      <c r="I35" t="s">
        <v>365</v>
      </c>
      <c r="J35">
        <f t="shared" si="0"/>
        <v>2.0459691425893616</v>
      </c>
      <c r="K35">
        <v>1629740707.5</v>
      </c>
      <c r="L35">
        <f t="shared" si="1"/>
        <v>5.3052482779682979E-3</v>
      </c>
      <c r="M35">
        <f t="shared" si="2"/>
        <v>5.3052482779682979</v>
      </c>
      <c r="N35">
        <f t="shared" si="3"/>
        <v>10.981154125870031</v>
      </c>
      <c r="O35">
        <f t="shared" si="4"/>
        <v>415.02300000000002</v>
      </c>
      <c r="P35">
        <f t="shared" si="5"/>
        <v>375.7108977837579</v>
      </c>
      <c r="Q35">
        <f t="shared" si="6"/>
        <v>37.30784286574648</v>
      </c>
      <c r="R35">
        <f t="shared" si="7"/>
        <v>41.211508532239513</v>
      </c>
      <c r="S35">
        <f t="shared" si="8"/>
        <v>0.58242360408500171</v>
      </c>
      <c r="T35">
        <f t="shared" si="9"/>
        <v>2.921589012531395</v>
      </c>
      <c r="U35">
        <f t="shared" si="10"/>
        <v>0.52477709123160809</v>
      </c>
      <c r="V35">
        <f t="shared" si="11"/>
        <v>0.33268823627653044</v>
      </c>
      <c r="W35">
        <f t="shared" si="12"/>
        <v>82.09055482359831</v>
      </c>
      <c r="X35">
        <f t="shared" si="13"/>
        <v>32.124494661983803</v>
      </c>
      <c r="Y35">
        <f t="shared" si="14"/>
        <v>32.348700000000001</v>
      </c>
      <c r="Z35">
        <f t="shared" si="15"/>
        <v>4.8701407742345362</v>
      </c>
      <c r="AA35">
        <f t="shared" si="16"/>
        <v>77.32559271383407</v>
      </c>
      <c r="AB35">
        <f t="shared" si="17"/>
        <v>3.9106562842552957</v>
      </c>
      <c r="AC35">
        <f t="shared" si="18"/>
        <v>5.057389341621759</v>
      </c>
      <c r="AD35">
        <f t="shared" si="19"/>
        <v>0.95948448997924052</v>
      </c>
      <c r="AE35">
        <f t="shared" si="20"/>
        <v>-233.96144905840194</v>
      </c>
      <c r="AF35">
        <f t="shared" si="21"/>
        <v>105.51508271452242</v>
      </c>
      <c r="AG35">
        <f t="shared" si="22"/>
        <v>8.2456288307455416</v>
      </c>
      <c r="AH35">
        <f t="shared" si="23"/>
        <v>-38.110182689535677</v>
      </c>
      <c r="AI35">
        <v>4</v>
      </c>
      <c r="AJ35">
        <v>1</v>
      </c>
      <c r="AK35">
        <f t="shared" si="24"/>
        <v>1</v>
      </c>
      <c r="AL35">
        <f t="shared" si="25"/>
        <v>0</v>
      </c>
      <c r="AM35">
        <f t="shared" si="26"/>
        <v>51594.893938139794</v>
      </c>
      <c r="AN35" t="s">
        <v>366</v>
      </c>
      <c r="AO35">
        <v>10238.9</v>
      </c>
      <c r="AP35">
        <v>302.21199999999999</v>
      </c>
      <c r="AQ35">
        <v>4052.3</v>
      </c>
      <c r="AR35">
        <f t="shared" si="27"/>
        <v>0.92542210596451402</v>
      </c>
      <c r="AS35">
        <v>-0.32343011824092399</v>
      </c>
      <c r="AT35" t="s">
        <v>464</v>
      </c>
      <c r="AU35">
        <v>10222.9</v>
      </c>
      <c r="AV35">
        <v>736.31348000000003</v>
      </c>
      <c r="AW35">
        <v>2353.25</v>
      </c>
      <c r="AX35">
        <f t="shared" si="28"/>
        <v>0.68710783809624987</v>
      </c>
      <c r="AY35">
        <v>0.5</v>
      </c>
      <c r="AZ35">
        <f t="shared" si="29"/>
        <v>421.17318446818564</v>
      </c>
      <c r="BA35">
        <f t="shared" si="30"/>
        <v>10.981154125870031</v>
      </c>
      <c r="BB35">
        <f t="shared" si="31"/>
        <v>144.69569812202403</v>
      </c>
      <c r="BC35">
        <f t="shared" si="32"/>
        <v>2.6840702734636887E-2</v>
      </c>
      <c r="BD35">
        <f t="shared" si="33"/>
        <v>0.7220014873047913</v>
      </c>
      <c r="BE35">
        <f t="shared" si="34"/>
        <v>286.77072957751216</v>
      </c>
      <c r="BF35" t="s">
        <v>465</v>
      </c>
      <c r="BG35">
        <v>683.22</v>
      </c>
      <c r="BH35">
        <f t="shared" si="35"/>
        <v>683.22</v>
      </c>
      <c r="BI35">
        <f t="shared" si="36"/>
        <v>0.70966960586423034</v>
      </c>
      <c r="BJ35">
        <f t="shared" si="37"/>
        <v>0.96820806811853677</v>
      </c>
      <c r="BK35">
        <f t="shared" si="38"/>
        <v>0.50430681372956421</v>
      </c>
      <c r="BL35">
        <f t="shared" si="39"/>
        <v>0.7883503474825917</v>
      </c>
      <c r="BM35">
        <f t="shared" si="40"/>
        <v>0.45306936797216496</v>
      </c>
      <c r="BN35">
        <f t="shared" si="41"/>
        <v>0.89839332603274724</v>
      </c>
      <c r="BO35">
        <f t="shared" si="42"/>
        <v>0.10160667396725276</v>
      </c>
      <c r="BP35">
        <f t="shared" si="43"/>
        <v>499.98200000000003</v>
      </c>
      <c r="BQ35">
        <f t="shared" si="44"/>
        <v>421.17318446818564</v>
      </c>
      <c r="BR35">
        <f t="shared" si="45"/>
        <v>0.84237669449737318</v>
      </c>
      <c r="BS35">
        <f t="shared" si="46"/>
        <v>0.1641870203799303</v>
      </c>
      <c r="BT35">
        <v>6</v>
      </c>
      <c r="BU35">
        <v>0.5</v>
      </c>
      <c r="BV35" t="s">
        <v>369</v>
      </c>
      <c r="BW35">
        <v>2</v>
      </c>
      <c r="BX35">
        <v>1629740707.5</v>
      </c>
      <c r="BY35">
        <v>415.02300000000002</v>
      </c>
      <c r="BZ35">
        <v>430.84260829675799</v>
      </c>
      <c r="CA35">
        <v>39.382501657050803</v>
      </c>
      <c r="CB35">
        <v>33.2669</v>
      </c>
      <c r="CC35">
        <v>422.53399999999999</v>
      </c>
      <c r="CD35">
        <v>38.119599999999998</v>
      </c>
      <c r="CE35">
        <v>499.99799999999999</v>
      </c>
      <c r="CF35">
        <v>99.199700000000007</v>
      </c>
      <c r="CG35">
        <v>9.9636500000000003E-2</v>
      </c>
      <c r="CH35">
        <v>33.018599999999999</v>
      </c>
      <c r="CI35">
        <v>32.348700000000001</v>
      </c>
      <c r="CJ35">
        <v>999.9</v>
      </c>
      <c r="CK35">
        <v>0</v>
      </c>
      <c r="CL35">
        <v>0</v>
      </c>
      <c r="CM35">
        <v>10035</v>
      </c>
      <c r="CN35">
        <v>0</v>
      </c>
      <c r="CO35">
        <v>1784.21</v>
      </c>
      <c r="CP35">
        <v>-24.2928</v>
      </c>
      <c r="CQ35">
        <v>431.45</v>
      </c>
      <c r="CR35">
        <v>454.43299999999999</v>
      </c>
      <c r="CS35">
        <v>4.8065300000000004</v>
      </c>
      <c r="CT35">
        <v>439.31599999999997</v>
      </c>
      <c r="CU35">
        <v>33.2669</v>
      </c>
      <c r="CV35">
        <v>3.7768799999999998</v>
      </c>
      <c r="CW35">
        <v>3.3000699999999998</v>
      </c>
      <c r="CX35">
        <v>27.918600000000001</v>
      </c>
      <c r="CY35">
        <v>25.6248</v>
      </c>
      <c r="CZ35">
        <v>499.98200000000003</v>
      </c>
      <c r="DA35">
        <v>0.919983</v>
      </c>
      <c r="DB35">
        <v>8.0017500000000005E-2</v>
      </c>
      <c r="DC35">
        <v>0</v>
      </c>
      <c r="DD35">
        <v>736.20600000000002</v>
      </c>
      <c r="DE35">
        <v>5.0001199999999999</v>
      </c>
      <c r="DF35">
        <v>4262.4399999999996</v>
      </c>
      <c r="DG35">
        <v>4215.21</v>
      </c>
      <c r="DH35">
        <v>48.936999999999998</v>
      </c>
      <c r="DI35">
        <v>53</v>
      </c>
      <c r="DJ35">
        <v>51.061999999999998</v>
      </c>
      <c r="DK35">
        <v>52.5</v>
      </c>
      <c r="DL35">
        <v>51.625</v>
      </c>
      <c r="DM35">
        <v>455.37</v>
      </c>
      <c r="DN35">
        <v>39.61</v>
      </c>
      <c r="DO35">
        <v>0</v>
      </c>
      <c r="DP35">
        <v>382.799999952316</v>
      </c>
      <c r="DQ35">
        <v>0</v>
      </c>
      <c r="DR35">
        <v>736.31348000000003</v>
      </c>
      <c r="DS35">
        <v>-1.19607693135377</v>
      </c>
      <c r="DT35">
        <v>-12.2507692647811</v>
      </c>
      <c r="DU35">
        <v>4263.4912000000004</v>
      </c>
      <c r="DV35">
        <v>15</v>
      </c>
      <c r="DW35">
        <v>1629740428</v>
      </c>
      <c r="DX35" t="s">
        <v>466</v>
      </c>
      <c r="DY35">
        <v>1629740422</v>
      </c>
      <c r="DZ35">
        <v>1629740428</v>
      </c>
      <c r="EA35">
        <v>36</v>
      </c>
      <c r="EB35">
        <v>5.5E-2</v>
      </c>
      <c r="EC35">
        <v>0</v>
      </c>
      <c r="ED35">
        <v>-7.6210000000000004</v>
      </c>
      <c r="EE35">
        <v>-4.5999999999999999E-2</v>
      </c>
      <c r="EF35">
        <v>439</v>
      </c>
      <c r="EG35">
        <v>33</v>
      </c>
      <c r="EH35">
        <v>0.08</v>
      </c>
      <c r="EI35">
        <v>0.02</v>
      </c>
      <c r="EJ35">
        <v>18.615153061832</v>
      </c>
      <c r="EK35">
        <v>-5.7443132883341103E-2</v>
      </c>
      <c r="EL35">
        <v>5.56323217183071E-2</v>
      </c>
      <c r="EM35">
        <v>1</v>
      </c>
      <c r="EN35">
        <v>0.39479463039351798</v>
      </c>
      <c r="EO35">
        <v>-3.9972226151842299E-3</v>
      </c>
      <c r="EP35">
        <v>3.5422426530951601E-3</v>
      </c>
      <c r="EQ35">
        <v>1</v>
      </c>
      <c r="ER35">
        <v>2</v>
      </c>
      <c r="ES35">
        <v>2</v>
      </c>
      <c r="ET35" t="s">
        <v>380</v>
      </c>
      <c r="EU35">
        <v>2.9282699999999999</v>
      </c>
      <c r="EV35">
        <v>2.7402299999999999</v>
      </c>
      <c r="EW35">
        <v>9.3183799999999997E-2</v>
      </c>
      <c r="EX35">
        <v>9.7561300000000004E-2</v>
      </c>
      <c r="EY35">
        <v>0.157029</v>
      </c>
      <c r="EZ35">
        <v>0.14485799999999999</v>
      </c>
      <c r="FA35">
        <v>28037.599999999999</v>
      </c>
      <c r="FB35">
        <v>27510.9</v>
      </c>
      <c r="FC35">
        <v>28196.7</v>
      </c>
      <c r="FD35">
        <v>27950.7</v>
      </c>
      <c r="FE35">
        <v>32764.2</v>
      </c>
      <c r="FF35">
        <v>33659.5</v>
      </c>
      <c r="FG35">
        <v>42629.8</v>
      </c>
      <c r="FH35">
        <v>43635.4</v>
      </c>
      <c r="FI35">
        <v>1.6957</v>
      </c>
      <c r="FJ35">
        <v>1.8056700000000001</v>
      </c>
      <c r="FK35">
        <v>-5.84275E-2</v>
      </c>
      <c r="FL35">
        <v>0</v>
      </c>
      <c r="FM35">
        <v>33.295099999999998</v>
      </c>
      <c r="FN35">
        <v>999.9</v>
      </c>
      <c r="FO35">
        <v>45.726999999999997</v>
      </c>
      <c r="FP35">
        <v>42.841999999999999</v>
      </c>
      <c r="FQ35">
        <v>39.718299999999999</v>
      </c>
      <c r="FR35">
        <v>61.661799999999999</v>
      </c>
      <c r="FS35">
        <v>29.7196</v>
      </c>
      <c r="FT35">
        <v>1</v>
      </c>
      <c r="FU35">
        <v>1.2035199999999999</v>
      </c>
      <c r="FV35">
        <v>3.6277900000000001</v>
      </c>
      <c r="FW35">
        <v>20.311499999999999</v>
      </c>
      <c r="FX35">
        <v>5.2707499999999996</v>
      </c>
      <c r="FY35">
        <v>12.0932</v>
      </c>
      <c r="FZ35">
        <v>5.0107999999999997</v>
      </c>
      <c r="GA35">
        <v>3.2919999999999998</v>
      </c>
      <c r="GB35">
        <v>9999</v>
      </c>
      <c r="GC35">
        <v>9999</v>
      </c>
      <c r="GD35">
        <v>9999</v>
      </c>
      <c r="GE35">
        <v>999.9</v>
      </c>
      <c r="GF35">
        <v>1.8718900000000001</v>
      </c>
      <c r="GG35">
        <v>1.8727100000000001</v>
      </c>
      <c r="GH35">
        <v>1.87225</v>
      </c>
      <c r="GI35">
        <v>1.87601</v>
      </c>
      <c r="GJ35">
        <v>1.86981</v>
      </c>
      <c r="GK35">
        <v>1.8727100000000001</v>
      </c>
      <c r="GL35">
        <v>1.8727499999999999</v>
      </c>
      <c r="GM35">
        <v>1.8742300000000001</v>
      </c>
      <c r="GN35">
        <v>5</v>
      </c>
      <c r="GO35">
        <v>0</v>
      </c>
      <c r="GP35">
        <v>0</v>
      </c>
      <c r="GQ35">
        <v>0</v>
      </c>
      <c r="GR35" t="s">
        <v>372</v>
      </c>
      <c r="GS35" t="s">
        <v>373</v>
      </c>
      <c r="GT35" t="s">
        <v>374</v>
      </c>
      <c r="GU35" t="s">
        <v>374</v>
      </c>
      <c r="GV35" t="s">
        <v>374</v>
      </c>
      <c r="GW35" t="s">
        <v>374</v>
      </c>
      <c r="GX35">
        <v>0</v>
      </c>
      <c r="GY35">
        <v>100</v>
      </c>
      <c r="GZ35">
        <v>100</v>
      </c>
      <c r="HA35">
        <v>-7.5110000000000001</v>
      </c>
      <c r="HB35">
        <v>-4.6100000000000002E-2</v>
      </c>
      <c r="HC35">
        <v>-5.45423727663053</v>
      </c>
      <c r="HD35">
        <v>-5.2264853520813098E-3</v>
      </c>
      <c r="HE35">
        <v>8.80926177612275E-7</v>
      </c>
      <c r="HF35">
        <v>-7.1543816509633199E-11</v>
      </c>
      <c r="HG35">
        <v>-4.6140000000001201E-2</v>
      </c>
      <c r="HH35">
        <v>0</v>
      </c>
      <c r="HI35">
        <v>0</v>
      </c>
      <c r="HJ35">
        <v>0</v>
      </c>
      <c r="HK35">
        <v>3</v>
      </c>
      <c r="HL35">
        <v>2051</v>
      </c>
      <c r="HM35">
        <v>1</v>
      </c>
      <c r="HN35">
        <v>25</v>
      </c>
      <c r="HO35">
        <v>4.8</v>
      </c>
      <c r="HP35">
        <v>4.7</v>
      </c>
      <c r="HQ35">
        <v>18</v>
      </c>
      <c r="HR35">
        <v>506.96199999999999</v>
      </c>
      <c r="HS35">
        <v>496.02100000000002</v>
      </c>
      <c r="HT35">
        <v>30.002199999999998</v>
      </c>
      <c r="HU35">
        <v>41.209299999999999</v>
      </c>
      <c r="HV35">
        <v>30.000499999999999</v>
      </c>
      <c r="HW35">
        <v>41.267499999999998</v>
      </c>
      <c r="HX35">
        <v>41.232700000000001</v>
      </c>
      <c r="HY35">
        <v>23.315999999999999</v>
      </c>
      <c r="HZ35">
        <v>17.2547</v>
      </c>
      <c r="IA35">
        <v>16.997599999999998</v>
      </c>
      <c r="IB35">
        <v>30</v>
      </c>
      <c r="IC35">
        <v>439.404</v>
      </c>
      <c r="ID35">
        <v>33.323999999999998</v>
      </c>
      <c r="IE35">
        <v>98.853099999999998</v>
      </c>
      <c r="IF35">
        <v>96.769599999999997</v>
      </c>
    </row>
    <row r="36" spans="1:240" x14ac:dyDescent="0.3">
      <c r="A36">
        <v>20</v>
      </c>
      <c r="B36">
        <v>1629741908.0999999</v>
      </c>
      <c r="C36">
        <v>12860</v>
      </c>
      <c r="D36" t="s">
        <v>467</v>
      </c>
      <c r="E36" t="s">
        <v>468</v>
      </c>
      <c r="F36">
        <v>0</v>
      </c>
      <c r="G36" t="s">
        <v>364</v>
      </c>
      <c r="H36" t="s">
        <v>515</v>
      </c>
      <c r="I36" t="s">
        <v>365</v>
      </c>
      <c r="J36">
        <f t="shared" si="0"/>
        <v>4.9899201418353201</v>
      </c>
      <c r="K36">
        <v>1629741908.0999999</v>
      </c>
      <c r="L36">
        <f t="shared" si="1"/>
        <v>1.5939231779450677E-3</v>
      </c>
      <c r="M36">
        <f t="shared" si="2"/>
        <v>1.5939231779450678</v>
      </c>
      <c r="N36">
        <f t="shared" si="3"/>
        <v>27.698864361308157</v>
      </c>
      <c r="O36">
        <f t="shared" si="4"/>
        <v>414.95800000000003</v>
      </c>
      <c r="P36">
        <f t="shared" si="5"/>
        <v>85.585698242220801</v>
      </c>
      <c r="Q36">
        <f t="shared" si="6"/>
        <v>8.4959845976968698</v>
      </c>
      <c r="R36">
        <f t="shared" si="7"/>
        <v>41.192358642835998</v>
      </c>
      <c r="S36">
        <f t="shared" si="8"/>
        <v>0.13959987323524742</v>
      </c>
      <c r="T36">
        <f t="shared" si="9"/>
        <v>2.9105445733150246</v>
      </c>
      <c r="U36">
        <f t="shared" si="10"/>
        <v>0.13598395567579599</v>
      </c>
      <c r="V36">
        <f t="shared" si="11"/>
        <v>8.5307047108875017E-2</v>
      </c>
      <c r="W36">
        <f t="shared" si="12"/>
        <v>57.867125315243342</v>
      </c>
      <c r="X36">
        <f t="shared" si="13"/>
        <v>32.198254844986458</v>
      </c>
      <c r="Y36">
        <f t="shared" si="14"/>
        <v>31.8675</v>
      </c>
      <c r="Z36">
        <f t="shared" si="15"/>
        <v>4.7393888173560859</v>
      </c>
      <c r="AA36">
        <f t="shared" si="16"/>
        <v>74.754230180934044</v>
      </c>
      <c r="AB36">
        <f t="shared" si="17"/>
        <v>3.6248398324352249</v>
      </c>
      <c r="AC36">
        <f t="shared" si="18"/>
        <v>4.8490096462256593</v>
      </c>
      <c r="AD36">
        <f t="shared" si="19"/>
        <v>1.114548984920861</v>
      </c>
      <c r="AE36">
        <f t="shared" si="20"/>
        <v>-70.292012147377477</v>
      </c>
      <c r="AF36">
        <f t="shared" si="21"/>
        <v>63.424347386577871</v>
      </c>
      <c r="AG36">
        <f t="shared" si="22"/>
        <v>4.9452693256253326</v>
      </c>
      <c r="AH36">
        <f t="shared" si="23"/>
        <v>55.944729880069069</v>
      </c>
      <c r="AI36">
        <v>4</v>
      </c>
      <c r="AJ36">
        <v>1</v>
      </c>
      <c r="AK36">
        <f t="shared" si="24"/>
        <v>1</v>
      </c>
      <c r="AL36">
        <f t="shared" si="25"/>
        <v>0</v>
      </c>
      <c r="AM36">
        <f t="shared" si="26"/>
        <v>51408.351553710876</v>
      </c>
      <c r="AN36" t="s">
        <v>366</v>
      </c>
      <c r="AO36">
        <v>10238.9</v>
      </c>
      <c r="AP36">
        <v>302.21199999999999</v>
      </c>
      <c r="AQ36">
        <v>4052.3</v>
      </c>
      <c r="AR36">
        <f t="shared" si="27"/>
        <v>0.92542210596451402</v>
      </c>
      <c r="AS36">
        <v>-0.32343011824092399</v>
      </c>
      <c r="AT36" t="s">
        <v>469</v>
      </c>
      <c r="AU36">
        <v>10228</v>
      </c>
      <c r="AV36">
        <v>722.70284615384605</v>
      </c>
      <c r="AW36">
        <v>2408.9699999999998</v>
      </c>
      <c r="AX36">
        <f t="shared" si="28"/>
        <v>0.69999508248178843</v>
      </c>
      <c r="AY36">
        <v>0.5</v>
      </c>
      <c r="AZ36">
        <f t="shared" si="29"/>
        <v>295.08539964520378</v>
      </c>
      <c r="BA36">
        <f t="shared" si="30"/>
        <v>27.698864361308157</v>
      </c>
      <c r="BB36">
        <f t="shared" si="31"/>
        <v>103.27916433190796</v>
      </c>
      <c r="BC36">
        <f t="shared" si="32"/>
        <v>9.4963337776934123E-2</v>
      </c>
      <c r="BD36">
        <f t="shared" si="33"/>
        <v>0.68217121840454653</v>
      </c>
      <c r="BE36">
        <f t="shared" si="34"/>
        <v>287.58133062176609</v>
      </c>
      <c r="BF36" t="s">
        <v>470</v>
      </c>
      <c r="BG36">
        <v>742.63</v>
      </c>
      <c r="BH36">
        <f t="shared" si="35"/>
        <v>742.63</v>
      </c>
      <c r="BI36">
        <f t="shared" si="36"/>
        <v>0.69172301855149709</v>
      </c>
      <c r="BJ36">
        <f t="shared" si="37"/>
        <v>1.0119586362003876</v>
      </c>
      <c r="BK36">
        <f t="shared" si="38"/>
        <v>0.49652382261675648</v>
      </c>
      <c r="BL36">
        <f t="shared" si="39"/>
        <v>0.80040856797323368</v>
      </c>
      <c r="BM36">
        <f t="shared" si="40"/>
        <v>0.43821104998069388</v>
      </c>
      <c r="BN36">
        <f t="shared" si="41"/>
        <v>1.0398614672696547</v>
      </c>
      <c r="BO36">
        <f t="shared" si="42"/>
        <v>-3.9861467269654671E-2</v>
      </c>
      <c r="BP36">
        <f t="shared" si="43"/>
        <v>350.06</v>
      </c>
      <c r="BQ36">
        <f t="shared" si="44"/>
        <v>295.08539964520378</v>
      </c>
      <c r="BR36">
        <f t="shared" si="45"/>
        <v>0.84295663499172657</v>
      </c>
      <c r="BS36">
        <f t="shared" si="46"/>
        <v>0.16530630553403228</v>
      </c>
      <c r="BT36">
        <v>6</v>
      </c>
      <c r="BU36">
        <v>0.5</v>
      </c>
      <c r="BV36" t="s">
        <v>369</v>
      </c>
      <c r="BW36">
        <v>2</v>
      </c>
      <c r="BX36">
        <v>1629741908.0999999</v>
      </c>
      <c r="BY36">
        <v>414.95800000000003</v>
      </c>
      <c r="BZ36">
        <v>448.989513886125</v>
      </c>
      <c r="CA36">
        <v>36.515420256209403</v>
      </c>
      <c r="CB36">
        <v>34.672600000000003</v>
      </c>
      <c r="CC36">
        <v>422.48500000000001</v>
      </c>
      <c r="CD36">
        <v>36.824199999999998</v>
      </c>
      <c r="CE36">
        <v>500.012</v>
      </c>
      <c r="CF36">
        <v>99.168499999999995</v>
      </c>
      <c r="CG36">
        <v>0.100242</v>
      </c>
      <c r="CH36">
        <v>32.271700000000003</v>
      </c>
      <c r="CI36">
        <v>31.8675</v>
      </c>
      <c r="CJ36">
        <v>999.9</v>
      </c>
      <c r="CK36">
        <v>0</v>
      </c>
      <c r="CL36">
        <v>0</v>
      </c>
      <c r="CM36">
        <v>9975</v>
      </c>
      <c r="CN36">
        <v>0</v>
      </c>
      <c r="CO36">
        <v>1133.06</v>
      </c>
      <c r="CP36">
        <v>-14.595700000000001</v>
      </c>
      <c r="CQ36">
        <v>430.8</v>
      </c>
      <c r="CR36">
        <v>444.98200000000003</v>
      </c>
      <c r="CS36">
        <v>2.1012599999999999</v>
      </c>
      <c r="CT36">
        <v>429.553</v>
      </c>
      <c r="CU36">
        <v>34.672600000000003</v>
      </c>
      <c r="CV36">
        <v>3.6468099999999999</v>
      </c>
      <c r="CW36">
        <v>3.4384299999999999</v>
      </c>
      <c r="CX36">
        <v>27.319199999999999</v>
      </c>
      <c r="CY36">
        <v>26.3187</v>
      </c>
      <c r="CZ36">
        <v>350.06</v>
      </c>
      <c r="DA36">
        <v>0.90002099999999996</v>
      </c>
      <c r="DB36">
        <v>9.9978600000000001E-2</v>
      </c>
      <c r="DC36">
        <v>0</v>
      </c>
      <c r="DD36">
        <v>722.67700000000002</v>
      </c>
      <c r="DE36">
        <v>5.0001199999999999</v>
      </c>
      <c r="DF36">
        <v>2779.25</v>
      </c>
      <c r="DG36">
        <v>2915.74</v>
      </c>
      <c r="DH36">
        <v>46.5</v>
      </c>
      <c r="DI36">
        <v>50.061999999999998</v>
      </c>
      <c r="DJ36">
        <v>48.561999999999998</v>
      </c>
      <c r="DK36">
        <v>49.875</v>
      </c>
      <c r="DL36">
        <v>49.311999999999998</v>
      </c>
      <c r="DM36">
        <v>310.56</v>
      </c>
      <c r="DN36">
        <v>34.5</v>
      </c>
      <c r="DO36">
        <v>0</v>
      </c>
      <c r="DP36">
        <v>1199.7999999523199</v>
      </c>
      <c r="DQ36">
        <v>0</v>
      </c>
      <c r="DR36">
        <v>722.70284615384605</v>
      </c>
      <c r="DS36">
        <v>0.91835897316878501</v>
      </c>
      <c r="DT36">
        <v>240.630427725001</v>
      </c>
      <c r="DU36">
        <v>2781.1953846153801</v>
      </c>
      <c r="DV36">
        <v>15</v>
      </c>
      <c r="DW36">
        <v>1629740792</v>
      </c>
      <c r="DX36" t="s">
        <v>471</v>
      </c>
      <c r="DY36">
        <v>1629740790</v>
      </c>
      <c r="DZ36">
        <v>1629740792</v>
      </c>
      <c r="EA36">
        <v>37</v>
      </c>
      <c r="EB36">
        <v>-1.7000000000000001E-2</v>
      </c>
      <c r="EC36">
        <v>-4.0000000000000001E-3</v>
      </c>
      <c r="ED36">
        <v>-7.6070000000000002</v>
      </c>
      <c r="EE36">
        <v>-0.05</v>
      </c>
      <c r="EF36">
        <v>432</v>
      </c>
      <c r="EG36">
        <v>34</v>
      </c>
      <c r="EH36">
        <v>0.19</v>
      </c>
      <c r="EI36">
        <v>0.03</v>
      </c>
      <c r="EJ36">
        <v>11.438104690137401</v>
      </c>
      <c r="EK36">
        <v>-5.3996454163643903E-2</v>
      </c>
      <c r="EL36">
        <v>8.4196323940848902E-2</v>
      </c>
      <c r="EM36">
        <v>1</v>
      </c>
      <c r="EN36">
        <v>0.162294012129688</v>
      </c>
      <c r="EO36">
        <v>5.3388464048712498E-3</v>
      </c>
      <c r="EP36">
        <v>7.3618187753240099E-3</v>
      </c>
      <c r="EQ36">
        <v>0</v>
      </c>
      <c r="ER36">
        <v>1</v>
      </c>
      <c r="ES36">
        <v>2</v>
      </c>
      <c r="ET36" t="s">
        <v>371</v>
      </c>
      <c r="EU36">
        <v>2.9287299999999998</v>
      </c>
      <c r="EV36">
        <v>2.74031</v>
      </c>
      <c r="EW36">
        <v>9.3250399999999997E-2</v>
      </c>
      <c r="EX36">
        <v>9.6009200000000003E-2</v>
      </c>
      <c r="EY36">
        <v>0.15354599999999999</v>
      </c>
      <c r="EZ36">
        <v>0.14904300000000001</v>
      </c>
      <c r="FA36">
        <v>28081.4</v>
      </c>
      <c r="FB36">
        <v>27599</v>
      </c>
      <c r="FC36">
        <v>28239.599999999999</v>
      </c>
      <c r="FD36">
        <v>27988.7</v>
      </c>
      <c r="FE36">
        <v>32952.9</v>
      </c>
      <c r="FF36">
        <v>33534.199999999997</v>
      </c>
      <c r="FG36">
        <v>42706</v>
      </c>
      <c r="FH36">
        <v>43689.8</v>
      </c>
      <c r="FI36">
        <v>1.70198</v>
      </c>
      <c r="FJ36">
        <v>1.8207800000000001</v>
      </c>
      <c r="FK36">
        <v>1.4901200000000001E-5</v>
      </c>
      <c r="FL36">
        <v>0</v>
      </c>
      <c r="FM36">
        <v>31.8673</v>
      </c>
      <c r="FN36">
        <v>999.9</v>
      </c>
      <c r="FO36">
        <v>48.296999999999997</v>
      </c>
      <c r="FP36">
        <v>42.52</v>
      </c>
      <c r="FQ36">
        <v>41.262</v>
      </c>
      <c r="FR36">
        <v>62.399099999999997</v>
      </c>
      <c r="FS36">
        <v>29.535299999999999</v>
      </c>
      <c r="FT36">
        <v>1</v>
      </c>
      <c r="FU36">
        <v>1.13089</v>
      </c>
      <c r="FV36">
        <v>2.4903900000000001</v>
      </c>
      <c r="FW36">
        <v>20.335899999999999</v>
      </c>
      <c r="FX36">
        <v>5.2716500000000002</v>
      </c>
      <c r="FY36">
        <v>12.0937</v>
      </c>
      <c r="FZ36">
        <v>5.0111499999999998</v>
      </c>
      <c r="GA36">
        <v>3.2919999999999998</v>
      </c>
      <c r="GB36">
        <v>9999</v>
      </c>
      <c r="GC36">
        <v>9999</v>
      </c>
      <c r="GD36">
        <v>9999</v>
      </c>
      <c r="GE36">
        <v>999.9</v>
      </c>
      <c r="GF36">
        <v>1.87195</v>
      </c>
      <c r="GG36">
        <v>1.8727100000000001</v>
      </c>
      <c r="GH36">
        <v>1.87225</v>
      </c>
      <c r="GI36">
        <v>1.8760699999999999</v>
      </c>
      <c r="GJ36">
        <v>1.8698999999999999</v>
      </c>
      <c r="GK36">
        <v>1.8727400000000001</v>
      </c>
      <c r="GL36">
        <v>1.8728499999999999</v>
      </c>
      <c r="GM36">
        <v>1.8742399999999999</v>
      </c>
      <c r="GN36">
        <v>5</v>
      </c>
      <c r="GO36">
        <v>0</v>
      </c>
      <c r="GP36">
        <v>0</v>
      </c>
      <c r="GQ36">
        <v>0</v>
      </c>
      <c r="GR36" t="s">
        <v>372</v>
      </c>
      <c r="GS36" t="s">
        <v>373</v>
      </c>
      <c r="GT36" t="s">
        <v>374</v>
      </c>
      <c r="GU36" t="s">
        <v>374</v>
      </c>
      <c r="GV36" t="s">
        <v>374</v>
      </c>
      <c r="GW36" t="s">
        <v>374</v>
      </c>
      <c r="GX36">
        <v>0</v>
      </c>
      <c r="GY36">
        <v>100</v>
      </c>
      <c r="GZ36">
        <v>100</v>
      </c>
      <c r="HA36">
        <v>-7.5270000000000001</v>
      </c>
      <c r="HB36">
        <v>-5.04E-2</v>
      </c>
      <c r="HC36">
        <v>-5.4713497907156903</v>
      </c>
      <c r="HD36">
        <v>-5.2264853520813098E-3</v>
      </c>
      <c r="HE36">
        <v>8.80926177612275E-7</v>
      </c>
      <c r="HF36">
        <v>-7.1543816509633199E-11</v>
      </c>
      <c r="HG36">
        <v>-5.0375000000002501E-2</v>
      </c>
      <c r="HH36">
        <v>0</v>
      </c>
      <c r="HI36">
        <v>0</v>
      </c>
      <c r="HJ36">
        <v>0</v>
      </c>
      <c r="HK36">
        <v>3</v>
      </c>
      <c r="HL36">
        <v>2051</v>
      </c>
      <c r="HM36">
        <v>1</v>
      </c>
      <c r="HN36">
        <v>25</v>
      </c>
      <c r="HO36">
        <v>18.600000000000001</v>
      </c>
      <c r="HP36">
        <v>18.600000000000001</v>
      </c>
      <c r="HQ36">
        <v>18</v>
      </c>
      <c r="HR36">
        <v>508.05399999999997</v>
      </c>
      <c r="HS36">
        <v>503.73599999999999</v>
      </c>
      <c r="HT36">
        <v>29.9969</v>
      </c>
      <c r="HU36">
        <v>40.47</v>
      </c>
      <c r="HV36">
        <v>29.999199999999998</v>
      </c>
      <c r="HW36">
        <v>40.761800000000001</v>
      </c>
      <c r="HX36">
        <v>40.759799999999998</v>
      </c>
      <c r="HY36">
        <v>22.907900000000001</v>
      </c>
      <c r="HZ36">
        <v>18.34</v>
      </c>
      <c r="IA36">
        <v>31.366399999999999</v>
      </c>
      <c r="IB36">
        <v>30</v>
      </c>
      <c r="IC36">
        <v>429.60199999999998</v>
      </c>
      <c r="ID36">
        <v>34.738199999999999</v>
      </c>
      <c r="IE36">
        <v>99.019400000000005</v>
      </c>
      <c r="IF36">
        <v>96.894499999999994</v>
      </c>
    </row>
    <row r="37" spans="1:240" x14ac:dyDescent="0.3">
      <c r="A37">
        <v>21</v>
      </c>
      <c r="B37">
        <v>1629742488.0999999</v>
      </c>
      <c r="C37">
        <v>13440</v>
      </c>
      <c r="D37" t="s">
        <v>472</v>
      </c>
      <c r="E37" t="s">
        <v>473</v>
      </c>
      <c r="F37">
        <v>0</v>
      </c>
      <c r="G37" t="s">
        <v>364</v>
      </c>
      <c r="H37" t="s">
        <v>515</v>
      </c>
      <c r="I37" t="s">
        <v>365</v>
      </c>
      <c r="J37">
        <f t="shared" si="0"/>
        <v>3.3308724398931702</v>
      </c>
      <c r="K37">
        <v>1629742488.0999999</v>
      </c>
      <c r="L37">
        <f t="shared" si="1"/>
        <v>1.3770047460635335E-3</v>
      </c>
      <c r="M37">
        <f t="shared" si="2"/>
        <v>1.3770047460635335</v>
      </c>
      <c r="N37">
        <f t="shared" si="3"/>
        <v>19.198739823302532</v>
      </c>
      <c r="O37">
        <f t="shared" si="4"/>
        <v>415.02800000000002</v>
      </c>
      <c r="P37">
        <f t="shared" si="5"/>
        <v>115.23513069178841</v>
      </c>
      <c r="Q37">
        <f t="shared" si="6"/>
        <v>11.43903243177119</v>
      </c>
      <c r="R37">
        <f t="shared" si="7"/>
        <v>41.1985366232716</v>
      </c>
      <c r="S37">
        <f t="shared" si="8"/>
        <v>0.10621899674744126</v>
      </c>
      <c r="T37">
        <f t="shared" si="9"/>
        <v>2.9164328506183455</v>
      </c>
      <c r="U37">
        <f t="shared" si="10"/>
        <v>0.10411569509327656</v>
      </c>
      <c r="V37">
        <f t="shared" si="11"/>
        <v>6.5257813810781024E-2</v>
      </c>
      <c r="W37">
        <f t="shared" si="12"/>
        <v>33.060800322460146</v>
      </c>
      <c r="X37">
        <f t="shared" si="13"/>
        <v>32.547425138567533</v>
      </c>
      <c r="Y37">
        <f t="shared" si="14"/>
        <v>32.225099999999998</v>
      </c>
      <c r="Z37">
        <f t="shared" si="15"/>
        <v>4.8362599992624897</v>
      </c>
      <c r="AA37">
        <f t="shared" si="16"/>
        <v>72.005003438094604</v>
      </c>
      <c r="AB37">
        <f t="shared" si="17"/>
        <v>3.5790333940854975</v>
      </c>
      <c r="AC37">
        <f t="shared" si="18"/>
        <v>4.9705343006649896</v>
      </c>
      <c r="AD37">
        <f t="shared" si="19"/>
        <v>1.2572266051769923</v>
      </c>
      <c r="AE37">
        <f t="shared" si="20"/>
        <v>-60.725909301401828</v>
      </c>
      <c r="AF37">
        <f t="shared" si="21"/>
        <v>76.335518367551643</v>
      </c>
      <c r="AG37">
        <f t="shared" si="22"/>
        <v>5.9632454330790239</v>
      </c>
      <c r="AH37">
        <f t="shared" si="23"/>
        <v>54.633654821688985</v>
      </c>
      <c r="AI37">
        <v>4</v>
      </c>
      <c r="AJ37">
        <v>1</v>
      </c>
      <c r="AK37">
        <f t="shared" si="24"/>
        <v>1</v>
      </c>
      <c r="AL37">
        <f t="shared" si="25"/>
        <v>0</v>
      </c>
      <c r="AM37">
        <f t="shared" si="26"/>
        <v>51500.573634183609</v>
      </c>
      <c r="AN37" t="s">
        <v>366</v>
      </c>
      <c r="AO37">
        <v>10238.9</v>
      </c>
      <c r="AP37">
        <v>302.21199999999999</v>
      </c>
      <c r="AQ37">
        <v>4052.3</v>
      </c>
      <c r="AR37">
        <f t="shared" si="27"/>
        <v>0.92542210596451402</v>
      </c>
      <c r="AS37">
        <v>-0.32343011824092399</v>
      </c>
      <c r="AT37" t="s">
        <v>474</v>
      </c>
      <c r="AU37">
        <v>10215.5</v>
      </c>
      <c r="AV37">
        <v>686.10396153846204</v>
      </c>
      <c r="AW37">
        <v>2490.41</v>
      </c>
      <c r="AX37">
        <f t="shared" si="28"/>
        <v>0.72450160353577842</v>
      </c>
      <c r="AY37">
        <v>0.5</v>
      </c>
      <c r="AZ37">
        <f t="shared" si="29"/>
        <v>168.64409964894307</v>
      </c>
      <c r="BA37">
        <f t="shared" si="30"/>
        <v>19.198739823302532</v>
      </c>
      <c r="BB37">
        <f t="shared" si="31"/>
        <v>61.091460311253428</v>
      </c>
      <c r="BC37">
        <f t="shared" si="32"/>
        <v>0.11575957879452443</v>
      </c>
      <c r="BD37">
        <f t="shared" si="33"/>
        <v>0.62716179263655403</v>
      </c>
      <c r="BE37">
        <f t="shared" si="34"/>
        <v>288.70841297517762</v>
      </c>
      <c r="BF37" t="s">
        <v>475</v>
      </c>
      <c r="BG37">
        <v>804.36</v>
      </c>
      <c r="BH37">
        <f t="shared" si="35"/>
        <v>804.36</v>
      </c>
      <c r="BI37">
        <f t="shared" si="36"/>
        <v>0.67701703735529484</v>
      </c>
      <c r="BJ37">
        <f t="shared" si="37"/>
        <v>1.0701379190780451</v>
      </c>
      <c r="BK37">
        <f t="shared" si="38"/>
        <v>0.48088634642265571</v>
      </c>
      <c r="BL37">
        <f t="shared" si="39"/>
        <v>0.82456251146447346</v>
      </c>
      <c r="BM37">
        <f t="shared" si="40"/>
        <v>0.4164942262688236</v>
      </c>
      <c r="BN37">
        <f t="shared" si="41"/>
        <v>1.2545855800912213</v>
      </c>
      <c r="BO37">
        <f t="shared" si="42"/>
        <v>-0.25458558009122134</v>
      </c>
      <c r="BP37">
        <f t="shared" si="43"/>
        <v>200.07</v>
      </c>
      <c r="BQ37">
        <f t="shared" si="44"/>
        <v>168.64409964894307</v>
      </c>
      <c r="BR37">
        <f t="shared" si="45"/>
        <v>0.84292547432870035</v>
      </c>
      <c r="BS37">
        <f t="shared" si="46"/>
        <v>0.16524616545439169</v>
      </c>
      <c r="BT37">
        <v>6</v>
      </c>
      <c r="BU37">
        <v>0.5</v>
      </c>
      <c r="BV37" t="s">
        <v>369</v>
      </c>
      <c r="BW37">
        <v>2</v>
      </c>
      <c r="BX37">
        <v>1629742488.0999999</v>
      </c>
      <c r="BY37">
        <v>415.02800000000002</v>
      </c>
      <c r="BZ37">
        <v>438.746732235519</v>
      </c>
      <c r="CA37">
        <v>36.054656141389898</v>
      </c>
      <c r="CB37">
        <v>34.462200000000003</v>
      </c>
      <c r="CC37">
        <v>422.67599999999999</v>
      </c>
      <c r="CD37">
        <v>37.487499999999997</v>
      </c>
      <c r="CE37">
        <v>500.11700000000002</v>
      </c>
      <c r="CF37">
        <v>99.166899999999998</v>
      </c>
      <c r="CG37">
        <v>9.9984699999999996E-2</v>
      </c>
      <c r="CH37">
        <v>32.710599999999999</v>
      </c>
      <c r="CI37">
        <v>32.225099999999998</v>
      </c>
      <c r="CJ37">
        <v>999.9</v>
      </c>
      <c r="CK37">
        <v>0</v>
      </c>
      <c r="CL37">
        <v>0</v>
      </c>
      <c r="CM37">
        <v>10008.799999999999</v>
      </c>
      <c r="CN37">
        <v>0</v>
      </c>
      <c r="CO37">
        <v>1930.93</v>
      </c>
      <c r="CP37">
        <v>-9.4479100000000003</v>
      </c>
      <c r="CQ37">
        <v>431.18299999999999</v>
      </c>
      <c r="CR37">
        <v>439.62599999999998</v>
      </c>
      <c r="CS37">
        <v>3.0048400000000002</v>
      </c>
      <c r="CT37">
        <v>424.476</v>
      </c>
      <c r="CU37">
        <v>34.462200000000003</v>
      </c>
      <c r="CV37">
        <v>3.71549</v>
      </c>
      <c r="CW37">
        <v>3.41751</v>
      </c>
      <c r="CX37">
        <v>27.638000000000002</v>
      </c>
      <c r="CY37">
        <v>26.215399999999999</v>
      </c>
      <c r="CZ37">
        <v>200.07</v>
      </c>
      <c r="DA37">
        <v>0.89999899999999999</v>
      </c>
      <c r="DB37">
        <v>0.10000100000000001</v>
      </c>
      <c r="DC37">
        <v>0</v>
      </c>
      <c r="DD37">
        <v>686.03899999999999</v>
      </c>
      <c r="DE37">
        <v>5.0001199999999999</v>
      </c>
      <c r="DF37">
        <v>2073.67</v>
      </c>
      <c r="DG37">
        <v>1648.31</v>
      </c>
      <c r="DH37">
        <v>46.436999999999998</v>
      </c>
      <c r="DI37">
        <v>51.125</v>
      </c>
      <c r="DJ37">
        <v>48.811999999999998</v>
      </c>
      <c r="DK37">
        <v>50.625</v>
      </c>
      <c r="DL37">
        <v>49.436999999999998</v>
      </c>
      <c r="DM37">
        <v>175.56</v>
      </c>
      <c r="DN37">
        <v>19.510000000000002</v>
      </c>
      <c r="DO37">
        <v>0</v>
      </c>
      <c r="DP37">
        <v>579.40000009536698</v>
      </c>
      <c r="DQ37">
        <v>0</v>
      </c>
      <c r="DR37">
        <v>686.10396153846204</v>
      </c>
      <c r="DS37">
        <v>-0.63483759359519698</v>
      </c>
      <c r="DT37">
        <v>30.627008549982101</v>
      </c>
      <c r="DU37">
        <v>2069.93384615385</v>
      </c>
      <c r="DV37">
        <v>15</v>
      </c>
      <c r="DW37">
        <v>1629742004.0999999</v>
      </c>
      <c r="DX37" t="s">
        <v>476</v>
      </c>
      <c r="DY37">
        <v>1629741995.5999999</v>
      </c>
      <c r="DZ37">
        <v>1629742004.0999999</v>
      </c>
      <c r="EA37">
        <v>38</v>
      </c>
      <c r="EB37">
        <v>-0.12</v>
      </c>
      <c r="EC37">
        <v>0.03</v>
      </c>
      <c r="ED37">
        <v>-7.6859999999999999</v>
      </c>
      <c r="EE37">
        <v>-0.02</v>
      </c>
      <c r="EF37">
        <v>423</v>
      </c>
      <c r="EG37">
        <v>35</v>
      </c>
      <c r="EH37">
        <v>0.16</v>
      </c>
      <c r="EI37">
        <v>7.0000000000000007E-2</v>
      </c>
      <c r="EJ37">
        <v>6.8613172426653497</v>
      </c>
      <c r="EK37">
        <v>-2.6085095766678699E-2</v>
      </c>
      <c r="EL37">
        <v>5.2576511762205201E-2</v>
      </c>
      <c r="EM37">
        <v>1</v>
      </c>
      <c r="EN37">
        <v>0.23450427219685499</v>
      </c>
      <c r="EO37">
        <v>1.10887256682586E-3</v>
      </c>
      <c r="EP37">
        <v>3.9987042773642397E-3</v>
      </c>
      <c r="EQ37">
        <v>1</v>
      </c>
      <c r="ER37">
        <v>2</v>
      </c>
      <c r="ES37">
        <v>2</v>
      </c>
      <c r="ET37" t="s">
        <v>380</v>
      </c>
      <c r="EU37">
        <v>2.9289200000000002</v>
      </c>
      <c r="EV37">
        <v>2.7403499999999998</v>
      </c>
      <c r="EW37">
        <v>9.3306100000000003E-2</v>
      </c>
      <c r="EX37">
        <v>9.5169000000000004E-2</v>
      </c>
      <c r="EY37">
        <v>0.15542300000000001</v>
      </c>
      <c r="EZ37">
        <v>0.14847099999999999</v>
      </c>
      <c r="FA37">
        <v>28064.2</v>
      </c>
      <c r="FB37">
        <v>27618.799999999999</v>
      </c>
      <c r="FC37">
        <v>28224.6</v>
      </c>
      <c r="FD37">
        <v>27983.3</v>
      </c>
      <c r="FE37">
        <v>32854.1</v>
      </c>
      <c r="FF37">
        <v>33553</v>
      </c>
      <c r="FG37">
        <v>42670.7</v>
      </c>
      <c r="FH37">
        <v>43684.4</v>
      </c>
      <c r="FI37">
        <v>1.7015</v>
      </c>
      <c r="FJ37">
        <v>1.8207500000000001</v>
      </c>
      <c r="FK37">
        <v>-6.7077600000000001E-2</v>
      </c>
      <c r="FL37">
        <v>0</v>
      </c>
      <c r="FM37">
        <v>33.311799999999998</v>
      </c>
      <c r="FN37">
        <v>999.9</v>
      </c>
      <c r="FO37">
        <v>48.712000000000003</v>
      </c>
      <c r="FP37">
        <v>42.308999999999997</v>
      </c>
      <c r="FQ37">
        <v>41.153599999999997</v>
      </c>
      <c r="FR37">
        <v>62.5092</v>
      </c>
      <c r="FS37">
        <v>29.350999999999999</v>
      </c>
      <c r="FT37">
        <v>1</v>
      </c>
      <c r="FU37">
        <v>1.1499299999999999</v>
      </c>
      <c r="FV37">
        <v>3.30904</v>
      </c>
      <c r="FW37">
        <v>20.322199999999999</v>
      </c>
      <c r="FX37">
        <v>5.2744900000000001</v>
      </c>
      <c r="FY37">
        <v>12.0937</v>
      </c>
      <c r="FZ37">
        <v>5.0119999999999996</v>
      </c>
      <c r="GA37">
        <v>3.2919999999999998</v>
      </c>
      <c r="GB37">
        <v>9999</v>
      </c>
      <c r="GC37">
        <v>9999</v>
      </c>
      <c r="GD37">
        <v>9999</v>
      </c>
      <c r="GE37">
        <v>999.9</v>
      </c>
      <c r="GF37">
        <v>1.8719399999999999</v>
      </c>
      <c r="GG37">
        <v>1.8727400000000001</v>
      </c>
      <c r="GH37">
        <v>1.8722700000000001</v>
      </c>
      <c r="GI37">
        <v>1.8760600000000001</v>
      </c>
      <c r="GJ37">
        <v>1.8698600000000001</v>
      </c>
      <c r="GK37">
        <v>1.87273</v>
      </c>
      <c r="GL37">
        <v>1.8728199999999999</v>
      </c>
      <c r="GM37">
        <v>1.8742399999999999</v>
      </c>
      <c r="GN37">
        <v>5</v>
      </c>
      <c r="GO37">
        <v>0</v>
      </c>
      <c r="GP37">
        <v>0</v>
      </c>
      <c r="GQ37">
        <v>0</v>
      </c>
      <c r="GR37" t="s">
        <v>372</v>
      </c>
      <c r="GS37" t="s">
        <v>373</v>
      </c>
      <c r="GT37" t="s">
        <v>374</v>
      </c>
      <c r="GU37" t="s">
        <v>374</v>
      </c>
      <c r="GV37" t="s">
        <v>374</v>
      </c>
      <c r="GW37" t="s">
        <v>374</v>
      </c>
      <c r="GX37">
        <v>0</v>
      </c>
      <c r="GY37">
        <v>100</v>
      </c>
      <c r="GZ37">
        <v>100</v>
      </c>
      <c r="HA37">
        <v>-7.6479999999999997</v>
      </c>
      <c r="HB37">
        <v>-2.0400000000000001E-2</v>
      </c>
      <c r="HC37">
        <v>-5.5908149115861496</v>
      </c>
      <c r="HD37">
        <v>-5.2264853520813098E-3</v>
      </c>
      <c r="HE37">
        <v>8.80926177612275E-7</v>
      </c>
      <c r="HF37">
        <v>-7.1543816509633199E-11</v>
      </c>
      <c r="HG37">
        <v>-2.0433333333329501E-2</v>
      </c>
      <c r="HH37">
        <v>0</v>
      </c>
      <c r="HI37">
        <v>0</v>
      </c>
      <c r="HJ37">
        <v>0</v>
      </c>
      <c r="HK37">
        <v>3</v>
      </c>
      <c r="HL37">
        <v>2051</v>
      </c>
      <c r="HM37">
        <v>1</v>
      </c>
      <c r="HN37">
        <v>25</v>
      </c>
      <c r="HO37">
        <v>8.1999999999999993</v>
      </c>
      <c r="HP37">
        <v>8.1</v>
      </c>
      <c r="HQ37">
        <v>18</v>
      </c>
      <c r="HR37">
        <v>506.95</v>
      </c>
      <c r="HS37">
        <v>502.83300000000003</v>
      </c>
      <c r="HT37">
        <v>30.000599999999999</v>
      </c>
      <c r="HU37">
        <v>40.605899999999998</v>
      </c>
      <c r="HV37">
        <v>30.000599999999999</v>
      </c>
      <c r="HW37">
        <v>40.677900000000001</v>
      </c>
      <c r="HX37">
        <v>40.644199999999998</v>
      </c>
      <c r="HY37">
        <v>22.704899999999999</v>
      </c>
      <c r="HZ37">
        <v>18.697700000000001</v>
      </c>
      <c r="IA37">
        <v>32.608400000000003</v>
      </c>
      <c r="IB37">
        <v>30</v>
      </c>
      <c r="IC37">
        <v>424.49700000000001</v>
      </c>
      <c r="ID37">
        <v>34.436599999999999</v>
      </c>
      <c r="IE37">
        <v>98.949200000000005</v>
      </c>
      <c r="IF37">
        <v>96.879900000000006</v>
      </c>
    </row>
    <row r="38" spans="1:240" x14ac:dyDescent="0.3">
      <c r="A38">
        <v>22</v>
      </c>
      <c r="B38">
        <v>1629744252</v>
      </c>
      <c r="C38">
        <v>15203.9000000954</v>
      </c>
      <c r="D38" t="s">
        <v>477</v>
      </c>
      <c r="E38" t="s">
        <v>478</v>
      </c>
      <c r="F38">
        <v>0</v>
      </c>
      <c r="G38" t="s">
        <v>479</v>
      </c>
      <c r="H38" t="s">
        <v>480</v>
      </c>
      <c r="I38" t="s">
        <v>365</v>
      </c>
      <c r="J38">
        <f t="shared" si="0"/>
        <v>6.4850178870513409</v>
      </c>
      <c r="K38">
        <v>1629744252</v>
      </c>
      <c r="L38">
        <f t="shared" si="1"/>
        <v>3.1346321060999639E-3</v>
      </c>
      <c r="M38">
        <f t="shared" si="2"/>
        <v>3.1346321060999638</v>
      </c>
      <c r="N38">
        <f t="shared" si="3"/>
        <v>36.984548643731635</v>
      </c>
      <c r="O38">
        <f t="shared" si="4"/>
        <v>415.17099999999999</v>
      </c>
      <c r="P38">
        <f t="shared" si="5"/>
        <v>120.20741873175565</v>
      </c>
      <c r="Q38">
        <f t="shared" si="6"/>
        <v>11.928779615664693</v>
      </c>
      <c r="R38">
        <f t="shared" si="7"/>
        <v>41.199481812904196</v>
      </c>
      <c r="S38">
        <f t="shared" si="8"/>
        <v>0.21225240153001557</v>
      </c>
      <c r="T38">
        <f t="shared" si="9"/>
        <v>2.9172873304286004</v>
      </c>
      <c r="U38">
        <f t="shared" si="10"/>
        <v>0.20403120553548301</v>
      </c>
      <c r="V38">
        <f t="shared" si="11"/>
        <v>0.12823161310707382</v>
      </c>
      <c r="W38">
        <f t="shared" si="12"/>
        <v>321.51282286142344</v>
      </c>
      <c r="X38">
        <f t="shared" si="13"/>
        <v>34.658435981771781</v>
      </c>
      <c r="Y38">
        <f t="shared" si="14"/>
        <v>33.6995</v>
      </c>
      <c r="Z38">
        <f t="shared" si="15"/>
        <v>5.2541008673136496</v>
      </c>
      <c r="AA38">
        <f t="shared" si="16"/>
        <v>72.797734727562101</v>
      </c>
      <c r="AB38">
        <f t="shared" si="17"/>
        <v>3.7990490498141876</v>
      </c>
      <c r="AC38">
        <f t="shared" si="18"/>
        <v>5.2186363545950032</v>
      </c>
      <c r="AD38">
        <f t="shared" si="19"/>
        <v>1.455051817499462</v>
      </c>
      <c r="AE38">
        <f t="shared" si="20"/>
        <v>-138.23727587900842</v>
      </c>
      <c r="AF38">
        <f t="shared" si="21"/>
        <v>-19.046219820981634</v>
      </c>
      <c r="AG38">
        <f t="shared" si="22"/>
        <v>-1.5046059282429434</v>
      </c>
      <c r="AH38">
        <f t="shared" si="23"/>
        <v>162.72472123319045</v>
      </c>
      <c r="AI38">
        <v>3</v>
      </c>
      <c r="AJ38">
        <v>1</v>
      </c>
      <c r="AK38">
        <f t="shared" si="24"/>
        <v>1</v>
      </c>
      <c r="AL38">
        <f t="shared" si="25"/>
        <v>0</v>
      </c>
      <c r="AM38">
        <f t="shared" si="26"/>
        <v>51378.164045655329</v>
      </c>
      <c r="AN38" t="s">
        <v>366</v>
      </c>
      <c r="AO38">
        <v>10238.9</v>
      </c>
      <c r="AP38">
        <v>302.21199999999999</v>
      </c>
      <c r="AQ38">
        <v>4052.3</v>
      </c>
      <c r="AR38">
        <f t="shared" si="27"/>
        <v>0.92542210596451402</v>
      </c>
      <c r="AS38">
        <v>-0.32343011824092399</v>
      </c>
      <c r="AT38" t="s">
        <v>481</v>
      </c>
      <c r="AU38">
        <v>10244.799999999999</v>
      </c>
      <c r="AV38">
        <v>920.63526923076904</v>
      </c>
      <c r="AW38">
        <v>1544.69</v>
      </c>
      <c r="AX38">
        <f t="shared" si="28"/>
        <v>0.4039999810766115</v>
      </c>
      <c r="AY38">
        <v>0.5</v>
      </c>
      <c r="AZ38">
        <f t="shared" si="29"/>
        <v>1681.2134999281984</v>
      </c>
      <c r="BA38">
        <f t="shared" si="30"/>
        <v>36.984548643731635</v>
      </c>
      <c r="BB38">
        <f t="shared" si="31"/>
        <v>339.605111078368</v>
      </c>
      <c r="BC38">
        <f t="shared" si="32"/>
        <v>2.2191101108553976E-2</v>
      </c>
      <c r="BD38">
        <f t="shared" si="33"/>
        <v>1.623374269270857</v>
      </c>
      <c r="BE38">
        <f t="shared" si="34"/>
        <v>269.57512362005991</v>
      </c>
      <c r="BF38" t="s">
        <v>482</v>
      </c>
      <c r="BG38">
        <v>621.72</v>
      </c>
      <c r="BH38">
        <f t="shared" si="35"/>
        <v>621.72</v>
      </c>
      <c r="BI38">
        <f t="shared" si="36"/>
        <v>0.59751147479429534</v>
      </c>
      <c r="BJ38">
        <f t="shared" si="37"/>
        <v>0.67613761093993408</v>
      </c>
      <c r="BK38">
        <f t="shared" si="38"/>
        <v>0.73095803042051199</v>
      </c>
      <c r="BL38">
        <f t="shared" si="39"/>
        <v>0.5022662218318803</v>
      </c>
      <c r="BM38">
        <f t="shared" si="40"/>
        <v>0.66868030830209846</v>
      </c>
      <c r="BN38">
        <f t="shared" si="41"/>
        <v>0.45660674701808007</v>
      </c>
      <c r="BO38">
        <f t="shared" si="42"/>
        <v>0.54339325298191987</v>
      </c>
      <c r="BP38">
        <f t="shared" si="43"/>
        <v>2000.02</v>
      </c>
      <c r="BQ38">
        <f t="shared" si="44"/>
        <v>1681.2134999281984</v>
      </c>
      <c r="BR38">
        <f t="shared" si="45"/>
        <v>0.84059834398065936</v>
      </c>
      <c r="BS38">
        <f t="shared" si="46"/>
        <v>0.16075480388267291</v>
      </c>
      <c r="BT38">
        <v>6</v>
      </c>
      <c r="BU38">
        <v>0.5</v>
      </c>
      <c r="BV38" t="s">
        <v>369</v>
      </c>
      <c r="BW38">
        <v>2</v>
      </c>
      <c r="BX38">
        <v>1629744252</v>
      </c>
      <c r="BY38">
        <v>415.17099999999999</v>
      </c>
      <c r="BZ38">
        <v>461.10165524959598</v>
      </c>
      <c r="CA38">
        <v>38.283369684673801</v>
      </c>
      <c r="CB38">
        <v>34.666800000000002</v>
      </c>
      <c r="CC38">
        <v>422.60899999999998</v>
      </c>
      <c r="CD38">
        <v>39.511600000000001</v>
      </c>
      <c r="CE38">
        <v>500.13600000000002</v>
      </c>
      <c r="CF38">
        <v>99.135099999999994</v>
      </c>
      <c r="CG38">
        <v>9.9870200000000006E-2</v>
      </c>
      <c r="CH38">
        <v>33.578400000000002</v>
      </c>
      <c r="CI38">
        <v>33.6995</v>
      </c>
      <c r="CJ38">
        <v>999.9</v>
      </c>
      <c r="CK38">
        <v>0</v>
      </c>
      <c r="CL38">
        <v>0</v>
      </c>
      <c r="CM38">
        <v>10016.9</v>
      </c>
      <c r="CN38">
        <v>0</v>
      </c>
      <c r="CO38">
        <v>570.029</v>
      </c>
      <c r="CP38">
        <v>-35.389299999999999</v>
      </c>
      <c r="CQ38">
        <v>432.22699999999998</v>
      </c>
      <c r="CR38">
        <v>466.74099999999999</v>
      </c>
      <c r="CS38">
        <v>4.7932699999999997</v>
      </c>
      <c r="CT38">
        <v>450.56</v>
      </c>
      <c r="CU38">
        <v>34.666800000000002</v>
      </c>
      <c r="CV38">
        <v>3.91188</v>
      </c>
      <c r="CW38">
        <v>3.4367000000000001</v>
      </c>
      <c r="CX38">
        <v>28.522099999999998</v>
      </c>
      <c r="CY38">
        <v>26.310199999999998</v>
      </c>
      <c r="CZ38">
        <v>2000.02</v>
      </c>
      <c r="DA38">
        <v>0.98000699999999996</v>
      </c>
      <c r="DB38">
        <v>1.9993400000000001E-2</v>
      </c>
      <c r="DC38">
        <v>0</v>
      </c>
      <c r="DD38">
        <v>920.31299999999999</v>
      </c>
      <c r="DE38">
        <v>5.0001199999999999</v>
      </c>
      <c r="DF38">
        <v>18884.2</v>
      </c>
      <c r="DG38">
        <v>17384.900000000001</v>
      </c>
      <c r="DH38">
        <v>53.311999999999998</v>
      </c>
      <c r="DI38">
        <v>55.061999999999998</v>
      </c>
      <c r="DJ38">
        <v>54.186999999999998</v>
      </c>
      <c r="DK38">
        <v>54.186999999999998</v>
      </c>
      <c r="DL38">
        <v>55</v>
      </c>
      <c r="DM38">
        <v>1955.13</v>
      </c>
      <c r="DN38">
        <v>39.89</v>
      </c>
      <c r="DO38">
        <v>0</v>
      </c>
      <c r="DP38">
        <v>1763.4000000953699</v>
      </c>
      <c r="DQ38">
        <v>0</v>
      </c>
      <c r="DR38">
        <v>920.63526923076904</v>
      </c>
      <c r="DS38">
        <v>-3.3636581255571301</v>
      </c>
      <c r="DT38">
        <v>-177.75726473834499</v>
      </c>
      <c r="DU38">
        <v>18901.492307692301</v>
      </c>
      <c r="DV38">
        <v>15</v>
      </c>
      <c r="DW38">
        <v>1629743121.0999999</v>
      </c>
      <c r="DX38" t="s">
        <v>483</v>
      </c>
      <c r="DY38">
        <v>1629743114.0999999</v>
      </c>
      <c r="DZ38">
        <v>1629743121.0999999</v>
      </c>
      <c r="EA38">
        <v>40</v>
      </c>
      <c r="EB38">
        <v>1.9E-2</v>
      </c>
      <c r="EC38">
        <v>1E-3</v>
      </c>
      <c r="ED38">
        <v>-7.6440000000000001</v>
      </c>
      <c r="EE38">
        <v>-5.1999999999999998E-2</v>
      </c>
      <c r="EF38">
        <v>461</v>
      </c>
      <c r="EG38">
        <v>30</v>
      </c>
      <c r="EH38">
        <v>0.06</v>
      </c>
      <c r="EI38">
        <v>0.01</v>
      </c>
      <c r="EJ38">
        <v>28.149102689230698</v>
      </c>
      <c r="EK38">
        <v>-0.385091533939379</v>
      </c>
      <c r="EL38">
        <v>0.226469288940153</v>
      </c>
      <c r="EM38">
        <v>1</v>
      </c>
      <c r="EN38">
        <v>0.32104399291887997</v>
      </c>
      <c r="EO38">
        <v>-7.0141285973678198E-3</v>
      </c>
      <c r="EP38">
        <v>6.6932622778030299E-3</v>
      </c>
      <c r="EQ38">
        <v>0</v>
      </c>
      <c r="ER38">
        <v>1</v>
      </c>
      <c r="ES38">
        <v>2</v>
      </c>
      <c r="ET38" t="s">
        <v>371</v>
      </c>
      <c r="EU38">
        <v>2.92902</v>
      </c>
      <c r="EV38">
        <v>2.7403</v>
      </c>
      <c r="EW38">
        <v>9.3292100000000003E-2</v>
      </c>
      <c r="EX38">
        <v>9.9532800000000005E-2</v>
      </c>
      <c r="EY38">
        <v>0.16095499999999999</v>
      </c>
      <c r="EZ38">
        <v>0.14902199999999999</v>
      </c>
      <c r="FA38">
        <v>28067.4</v>
      </c>
      <c r="FB38">
        <v>27480.6</v>
      </c>
      <c r="FC38">
        <v>28226.799999999999</v>
      </c>
      <c r="FD38">
        <v>27977.9</v>
      </c>
      <c r="FE38">
        <v>32643.9</v>
      </c>
      <c r="FF38">
        <v>33526.6</v>
      </c>
      <c r="FG38">
        <v>42675.3</v>
      </c>
      <c r="FH38">
        <v>43678.6</v>
      </c>
      <c r="FI38">
        <v>1.70455</v>
      </c>
      <c r="FJ38">
        <v>1.82148</v>
      </c>
      <c r="FK38">
        <v>2.8058900000000001E-2</v>
      </c>
      <c r="FL38">
        <v>0</v>
      </c>
      <c r="FM38">
        <v>33.2455</v>
      </c>
      <c r="FN38">
        <v>999.9</v>
      </c>
      <c r="FO38">
        <v>47.905999999999999</v>
      </c>
      <c r="FP38">
        <v>42.5</v>
      </c>
      <c r="FQ38">
        <v>40.896500000000003</v>
      </c>
      <c r="FR38">
        <v>62.4191</v>
      </c>
      <c r="FS38">
        <v>29.130600000000001</v>
      </c>
      <c r="FT38">
        <v>1</v>
      </c>
      <c r="FU38">
        <v>1.14486</v>
      </c>
      <c r="FV38">
        <v>3.2549800000000002</v>
      </c>
      <c r="FW38">
        <v>20.305299999999999</v>
      </c>
      <c r="FX38">
        <v>5.2717999999999998</v>
      </c>
      <c r="FY38">
        <v>12.093500000000001</v>
      </c>
      <c r="FZ38">
        <v>5.01105</v>
      </c>
      <c r="GA38">
        <v>3.2919999999999998</v>
      </c>
      <c r="GB38">
        <v>9999</v>
      </c>
      <c r="GC38">
        <v>9999</v>
      </c>
      <c r="GD38">
        <v>9999</v>
      </c>
      <c r="GE38">
        <v>999.9</v>
      </c>
      <c r="GF38">
        <v>1.8718699999999999</v>
      </c>
      <c r="GG38">
        <v>1.8727</v>
      </c>
      <c r="GH38">
        <v>1.87225</v>
      </c>
      <c r="GI38">
        <v>1.87592</v>
      </c>
      <c r="GJ38">
        <v>1.86981</v>
      </c>
      <c r="GK38">
        <v>1.8727100000000001</v>
      </c>
      <c r="GL38">
        <v>1.8727199999999999</v>
      </c>
      <c r="GM38">
        <v>1.87412</v>
      </c>
      <c r="GN38">
        <v>5</v>
      </c>
      <c r="GO38">
        <v>0</v>
      </c>
      <c r="GP38">
        <v>0</v>
      </c>
      <c r="GQ38">
        <v>0</v>
      </c>
      <c r="GR38" t="s">
        <v>372</v>
      </c>
      <c r="GS38" t="s">
        <v>373</v>
      </c>
      <c r="GT38" t="s">
        <v>374</v>
      </c>
      <c r="GU38" t="s">
        <v>374</v>
      </c>
      <c r="GV38" t="s">
        <v>374</v>
      </c>
      <c r="GW38" t="s">
        <v>374</v>
      </c>
      <c r="GX38">
        <v>0</v>
      </c>
      <c r="GY38">
        <v>100</v>
      </c>
      <c r="GZ38">
        <v>100</v>
      </c>
      <c r="HA38">
        <v>-7.4379999999999997</v>
      </c>
      <c r="HB38">
        <v>-5.16E-2</v>
      </c>
      <c r="HC38">
        <v>-5.3805971839625304</v>
      </c>
      <c r="HD38">
        <v>-5.2264853520813098E-3</v>
      </c>
      <c r="HE38">
        <v>8.80926177612275E-7</v>
      </c>
      <c r="HF38">
        <v>-7.1543816509633199E-11</v>
      </c>
      <c r="HG38">
        <v>-5.1525000000001597E-2</v>
      </c>
      <c r="HH38">
        <v>0</v>
      </c>
      <c r="HI38">
        <v>0</v>
      </c>
      <c r="HJ38">
        <v>0</v>
      </c>
      <c r="HK38">
        <v>3</v>
      </c>
      <c r="HL38">
        <v>2051</v>
      </c>
      <c r="HM38">
        <v>1</v>
      </c>
      <c r="HN38">
        <v>25</v>
      </c>
      <c r="HO38">
        <v>19</v>
      </c>
      <c r="HP38">
        <v>18.8</v>
      </c>
      <c r="HQ38">
        <v>18</v>
      </c>
      <c r="HR38">
        <v>509.21800000000002</v>
      </c>
      <c r="HS38">
        <v>503.17899999999997</v>
      </c>
      <c r="HT38">
        <v>29.997699999999998</v>
      </c>
      <c r="HU38">
        <v>40.497999999999998</v>
      </c>
      <c r="HV38">
        <v>30.0002</v>
      </c>
      <c r="HW38">
        <v>40.641399999999997</v>
      </c>
      <c r="HX38">
        <v>40.618299999999998</v>
      </c>
      <c r="HY38">
        <v>23.802399999999999</v>
      </c>
      <c r="HZ38">
        <v>18.237400000000001</v>
      </c>
      <c r="IA38">
        <v>37.644799999999996</v>
      </c>
      <c r="IB38">
        <v>30</v>
      </c>
      <c r="IC38">
        <v>450.42700000000002</v>
      </c>
      <c r="ID38">
        <v>34.713299999999997</v>
      </c>
      <c r="IE38">
        <v>98.958600000000004</v>
      </c>
      <c r="IF38">
        <v>96.864800000000002</v>
      </c>
    </row>
    <row r="39" spans="1:240" x14ac:dyDescent="0.3">
      <c r="A39">
        <v>23</v>
      </c>
      <c r="B39">
        <v>1629744755.5</v>
      </c>
      <c r="C39">
        <v>15707.4000000954</v>
      </c>
      <c r="D39" t="s">
        <v>484</v>
      </c>
      <c r="E39" t="s">
        <v>485</v>
      </c>
      <c r="F39">
        <v>0</v>
      </c>
      <c r="G39" t="s">
        <v>479</v>
      </c>
      <c r="H39" t="s">
        <v>480</v>
      </c>
      <c r="I39" t="s">
        <v>365</v>
      </c>
      <c r="J39">
        <f t="shared" si="0"/>
        <v>6.7748506044301031</v>
      </c>
      <c r="K39">
        <v>1629744755.5</v>
      </c>
      <c r="L39">
        <f t="shared" si="1"/>
        <v>4.4893759003995616E-3</v>
      </c>
      <c r="M39">
        <f t="shared" si="2"/>
        <v>4.4893759003995619</v>
      </c>
      <c r="N39">
        <f t="shared" si="3"/>
        <v>35.802955106093208</v>
      </c>
      <c r="O39">
        <f t="shared" si="4"/>
        <v>415.00799999999998</v>
      </c>
      <c r="P39">
        <f t="shared" si="5"/>
        <v>268.93430647736909</v>
      </c>
      <c r="Q39">
        <f t="shared" si="6"/>
        <v>26.68968787279637</v>
      </c>
      <c r="R39">
        <f t="shared" si="7"/>
        <v>41.186392802755201</v>
      </c>
      <c r="S39">
        <f t="shared" si="8"/>
        <v>0.43801442606935626</v>
      </c>
      <c r="T39">
        <f t="shared" si="9"/>
        <v>2.9190442807102888</v>
      </c>
      <c r="U39">
        <f t="shared" si="10"/>
        <v>0.40450440503628665</v>
      </c>
      <c r="V39">
        <f t="shared" si="11"/>
        <v>0.25561202198457506</v>
      </c>
      <c r="W39">
        <f t="shared" si="12"/>
        <v>177.83864675106759</v>
      </c>
      <c r="X39">
        <f t="shared" si="13"/>
        <v>33.010727193280914</v>
      </c>
      <c r="Y39">
        <f t="shared" si="14"/>
        <v>32.984200000000001</v>
      </c>
      <c r="Z39">
        <f t="shared" si="15"/>
        <v>5.0476235964740503</v>
      </c>
      <c r="AA39">
        <f t="shared" si="16"/>
        <v>78.530311012367434</v>
      </c>
      <c r="AB39">
        <f t="shared" si="17"/>
        <v>3.9963729438621964</v>
      </c>
      <c r="AC39">
        <f t="shared" si="18"/>
        <v>5.0889559615176143</v>
      </c>
      <c r="AD39">
        <f t="shared" si="19"/>
        <v>1.0512506526118539</v>
      </c>
      <c r="AE39">
        <f t="shared" si="20"/>
        <v>-197.98147720762066</v>
      </c>
      <c r="AF39">
        <f t="shared" si="21"/>
        <v>22.850344015991329</v>
      </c>
      <c r="AG39">
        <f t="shared" si="22"/>
        <v>1.7937808835416322</v>
      </c>
      <c r="AH39">
        <f t="shared" si="23"/>
        <v>4.5012944429799013</v>
      </c>
      <c r="AI39">
        <v>2</v>
      </c>
      <c r="AJ39">
        <v>0</v>
      </c>
      <c r="AK39">
        <f t="shared" si="24"/>
        <v>1</v>
      </c>
      <c r="AL39">
        <f t="shared" si="25"/>
        <v>0</v>
      </c>
      <c r="AM39">
        <f t="shared" si="26"/>
        <v>51503.209422034575</v>
      </c>
      <c r="AN39" t="s">
        <v>366</v>
      </c>
      <c r="AO39">
        <v>10238.9</v>
      </c>
      <c r="AP39">
        <v>302.21199999999999</v>
      </c>
      <c r="AQ39">
        <v>4052.3</v>
      </c>
      <c r="AR39">
        <f t="shared" si="27"/>
        <v>0.92542210596451402</v>
      </c>
      <c r="AS39">
        <v>-0.32343011824092399</v>
      </c>
      <c r="AT39" t="s">
        <v>486</v>
      </c>
      <c r="AU39">
        <v>10268.700000000001</v>
      </c>
      <c r="AV39">
        <v>988.09619999999995</v>
      </c>
      <c r="AW39">
        <v>2249.48</v>
      </c>
      <c r="AX39">
        <f t="shared" si="28"/>
        <v>0.56074461653359897</v>
      </c>
      <c r="AY39">
        <v>0.5</v>
      </c>
      <c r="AZ39">
        <f t="shared" si="29"/>
        <v>925.16549987101939</v>
      </c>
      <c r="BA39">
        <f t="shared" si="30"/>
        <v>35.802955106093208</v>
      </c>
      <c r="BB39">
        <f t="shared" si="31"/>
        <v>259.39078672764509</v>
      </c>
      <c r="BC39">
        <f t="shared" si="32"/>
        <v>3.9048565072271543E-2</v>
      </c>
      <c r="BD39">
        <f t="shared" si="33"/>
        <v>0.80143855468819469</v>
      </c>
      <c r="BE39">
        <f t="shared" si="34"/>
        <v>285.16764409163216</v>
      </c>
      <c r="BF39" t="s">
        <v>487</v>
      </c>
      <c r="BG39">
        <v>671.79</v>
      </c>
      <c r="BH39">
        <f t="shared" si="35"/>
        <v>671.79</v>
      </c>
      <c r="BI39">
        <f t="shared" si="36"/>
        <v>0.70135764710066328</v>
      </c>
      <c r="BJ39">
        <f t="shared" si="37"/>
        <v>0.79951308558715595</v>
      </c>
      <c r="BK39">
        <f t="shared" si="38"/>
        <v>0.53329823014870537</v>
      </c>
      <c r="BL39">
        <f t="shared" si="39"/>
        <v>0.64777103100343658</v>
      </c>
      <c r="BM39">
        <f t="shared" si="40"/>
        <v>0.4807407186178031</v>
      </c>
      <c r="BN39">
        <f t="shared" si="41"/>
        <v>0.54357550992160031</v>
      </c>
      <c r="BO39">
        <f t="shared" si="42"/>
        <v>0.45642449007839969</v>
      </c>
      <c r="BP39">
        <f t="shared" si="43"/>
        <v>1099.98</v>
      </c>
      <c r="BQ39">
        <f t="shared" si="44"/>
        <v>925.16549987101939</v>
      </c>
      <c r="BR39">
        <f t="shared" si="45"/>
        <v>0.84107483760706503</v>
      </c>
      <c r="BS39">
        <f t="shared" si="46"/>
        <v>0.16167443658163566</v>
      </c>
      <c r="BT39">
        <v>6</v>
      </c>
      <c r="BU39">
        <v>0.5</v>
      </c>
      <c r="BV39" t="s">
        <v>369</v>
      </c>
      <c r="BW39">
        <v>2</v>
      </c>
      <c r="BX39">
        <v>1629744755.5</v>
      </c>
      <c r="BY39">
        <v>415.00799999999998</v>
      </c>
      <c r="BZ39">
        <v>460.19934474704399</v>
      </c>
      <c r="CA39">
        <v>40.268803112454499</v>
      </c>
      <c r="CB39">
        <v>35.099400000000003</v>
      </c>
      <c r="CC39">
        <v>422.6</v>
      </c>
      <c r="CD39">
        <v>38.384999999999998</v>
      </c>
      <c r="CE39">
        <v>500.08800000000002</v>
      </c>
      <c r="CF39">
        <v>99.142600000000002</v>
      </c>
      <c r="CG39">
        <v>9.9806900000000004E-2</v>
      </c>
      <c r="CH39">
        <v>33.129399999999997</v>
      </c>
      <c r="CI39">
        <v>32.984200000000001</v>
      </c>
      <c r="CJ39">
        <v>999.9</v>
      </c>
      <c r="CK39">
        <v>0</v>
      </c>
      <c r="CL39">
        <v>0</v>
      </c>
      <c r="CM39">
        <v>10026.200000000001</v>
      </c>
      <c r="CN39">
        <v>0</v>
      </c>
      <c r="CO39">
        <v>1852.28</v>
      </c>
      <c r="CP39">
        <v>-28.898199999999999</v>
      </c>
      <c r="CQ39">
        <v>431.56099999999998</v>
      </c>
      <c r="CR39">
        <v>460.053</v>
      </c>
      <c r="CS39">
        <v>3.2570299999999999</v>
      </c>
      <c r="CT39">
        <v>443.90600000000001</v>
      </c>
      <c r="CU39">
        <v>35.099400000000003</v>
      </c>
      <c r="CV39">
        <v>3.8027600000000001</v>
      </c>
      <c r="CW39">
        <v>3.4798499999999999</v>
      </c>
      <c r="CX39">
        <v>28.035799999999998</v>
      </c>
      <c r="CY39">
        <v>26.521699999999999</v>
      </c>
      <c r="CZ39">
        <v>1099.98</v>
      </c>
      <c r="DA39">
        <v>0.96400799999999998</v>
      </c>
      <c r="DB39">
        <v>3.59919E-2</v>
      </c>
      <c r="DC39">
        <v>0</v>
      </c>
      <c r="DD39">
        <v>988.76400000000001</v>
      </c>
      <c r="DE39">
        <v>5.0001199999999999</v>
      </c>
      <c r="DF39">
        <v>11664.7</v>
      </c>
      <c r="DG39">
        <v>9483.9500000000007</v>
      </c>
      <c r="DH39">
        <v>50.5</v>
      </c>
      <c r="DI39">
        <v>53.561999999999998</v>
      </c>
      <c r="DJ39">
        <v>52.186999999999998</v>
      </c>
      <c r="DK39">
        <v>52.75</v>
      </c>
      <c r="DL39">
        <v>52.75</v>
      </c>
      <c r="DM39">
        <v>1055.57</v>
      </c>
      <c r="DN39">
        <v>39.409999999999997</v>
      </c>
      <c r="DO39">
        <v>0</v>
      </c>
      <c r="DP39">
        <v>502.80000019073498</v>
      </c>
      <c r="DQ39">
        <v>0</v>
      </c>
      <c r="DR39">
        <v>988.09619999999995</v>
      </c>
      <c r="DS39">
        <v>4.9258461605752304</v>
      </c>
      <c r="DT39">
        <v>57.799999815987199</v>
      </c>
      <c r="DU39">
        <v>11658.864</v>
      </c>
      <c r="DV39">
        <v>15</v>
      </c>
      <c r="DW39">
        <v>1629744340.5</v>
      </c>
      <c r="DX39" t="s">
        <v>488</v>
      </c>
      <c r="DY39">
        <v>1629744332.5</v>
      </c>
      <c r="DZ39">
        <v>1629744340.5</v>
      </c>
      <c r="EA39">
        <v>41</v>
      </c>
      <c r="EB39">
        <v>-0.155</v>
      </c>
      <c r="EC39">
        <v>2.3E-2</v>
      </c>
      <c r="ED39">
        <v>-7.7290000000000001</v>
      </c>
      <c r="EE39">
        <v>-2.9000000000000001E-2</v>
      </c>
      <c r="EF39">
        <v>445</v>
      </c>
      <c r="EG39">
        <v>35</v>
      </c>
      <c r="EH39">
        <v>0.04</v>
      </c>
      <c r="EI39">
        <v>0.03</v>
      </c>
      <c r="EJ39">
        <v>22.9763348138015</v>
      </c>
      <c r="EK39">
        <v>-5.3806295105186697E-2</v>
      </c>
      <c r="EL39">
        <v>5.8527697570117401E-2</v>
      </c>
      <c r="EM39">
        <v>1</v>
      </c>
      <c r="EN39">
        <v>0.23153009052357201</v>
      </c>
      <c r="EO39">
        <v>-1.3351034567046899E-3</v>
      </c>
      <c r="EP39">
        <v>3.98144505470901E-3</v>
      </c>
      <c r="EQ39">
        <v>1</v>
      </c>
      <c r="ER39">
        <v>2</v>
      </c>
      <c r="ES39">
        <v>2</v>
      </c>
      <c r="ET39" t="s">
        <v>380</v>
      </c>
      <c r="EU39">
        <v>2.9291900000000002</v>
      </c>
      <c r="EV39">
        <v>2.7403300000000002</v>
      </c>
      <c r="EW39">
        <v>9.3390899999999999E-2</v>
      </c>
      <c r="EX39">
        <v>9.8541299999999998E-2</v>
      </c>
      <c r="EY39">
        <v>0.15803600000000001</v>
      </c>
      <c r="EZ39">
        <v>0.150417</v>
      </c>
      <c r="FA39">
        <v>28091.7</v>
      </c>
      <c r="FB39">
        <v>27545.9</v>
      </c>
      <c r="FC39">
        <v>28252.1</v>
      </c>
      <c r="FD39">
        <v>28011.1</v>
      </c>
      <c r="FE39">
        <v>32783.300000000003</v>
      </c>
      <c r="FF39">
        <v>33506.1</v>
      </c>
      <c r="FG39">
        <v>42714.2</v>
      </c>
      <c r="FH39">
        <v>43726.400000000001</v>
      </c>
      <c r="FI39">
        <v>1.7098500000000001</v>
      </c>
      <c r="FJ39">
        <v>1.83053</v>
      </c>
      <c r="FK39">
        <v>3.7997999999999998E-4</v>
      </c>
      <c r="FL39">
        <v>0</v>
      </c>
      <c r="FM39">
        <v>32.978099999999998</v>
      </c>
      <c r="FN39">
        <v>999.9</v>
      </c>
      <c r="FO39">
        <v>49.054000000000002</v>
      </c>
      <c r="FP39">
        <v>42.348999999999997</v>
      </c>
      <c r="FQ39">
        <v>41.543599999999998</v>
      </c>
      <c r="FR39">
        <v>62.2791</v>
      </c>
      <c r="FS39">
        <v>29.314900000000002</v>
      </c>
      <c r="FT39">
        <v>1</v>
      </c>
      <c r="FU39">
        <v>1.09413</v>
      </c>
      <c r="FV39">
        <v>3.0545900000000001</v>
      </c>
      <c r="FW39">
        <v>20.3201</v>
      </c>
      <c r="FX39">
        <v>5.2750899999999996</v>
      </c>
      <c r="FY39">
        <v>12.0938</v>
      </c>
      <c r="FZ39">
        <v>5.0121500000000001</v>
      </c>
      <c r="GA39">
        <v>3.2919999999999998</v>
      </c>
      <c r="GB39">
        <v>9999</v>
      </c>
      <c r="GC39">
        <v>9999</v>
      </c>
      <c r="GD39">
        <v>9999</v>
      </c>
      <c r="GE39">
        <v>999.9</v>
      </c>
      <c r="GF39">
        <v>1.87191</v>
      </c>
      <c r="GG39">
        <v>1.8727100000000001</v>
      </c>
      <c r="GH39">
        <v>1.87225</v>
      </c>
      <c r="GI39">
        <v>1.8760300000000001</v>
      </c>
      <c r="GJ39">
        <v>1.8698600000000001</v>
      </c>
      <c r="GK39">
        <v>1.8727199999999999</v>
      </c>
      <c r="GL39">
        <v>1.87283</v>
      </c>
      <c r="GM39">
        <v>1.8742300000000001</v>
      </c>
      <c r="GN39">
        <v>5</v>
      </c>
      <c r="GO39">
        <v>0</v>
      </c>
      <c r="GP39">
        <v>0</v>
      </c>
      <c r="GQ39">
        <v>0</v>
      </c>
      <c r="GR39" t="s">
        <v>372</v>
      </c>
      <c r="GS39" t="s">
        <v>373</v>
      </c>
      <c r="GT39" t="s">
        <v>374</v>
      </c>
      <c r="GU39" t="s">
        <v>374</v>
      </c>
      <c r="GV39" t="s">
        <v>374</v>
      </c>
      <c r="GW39" t="s">
        <v>374</v>
      </c>
      <c r="GX39">
        <v>0</v>
      </c>
      <c r="GY39">
        <v>100</v>
      </c>
      <c r="GZ39">
        <v>100</v>
      </c>
      <c r="HA39">
        <v>-7.5919999999999996</v>
      </c>
      <c r="HB39">
        <v>-2.8500000000000001E-2</v>
      </c>
      <c r="HC39">
        <v>-5.5352092743995103</v>
      </c>
      <c r="HD39">
        <v>-5.2264853520813098E-3</v>
      </c>
      <c r="HE39">
        <v>8.80926177612275E-7</v>
      </c>
      <c r="HF39">
        <v>-7.1543816509633199E-11</v>
      </c>
      <c r="HG39">
        <v>-2.8504999999988501E-2</v>
      </c>
      <c r="HH39">
        <v>0</v>
      </c>
      <c r="HI39">
        <v>0</v>
      </c>
      <c r="HJ39">
        <v>0</v>
      </c>
      <c r="HK39">
        <v>3</v>
      </c>
      <c r="HL39">
        <v>2051</v>
      </c>
      <c r="HM39">
        <v>1</v>
      </c>
      <c r="HN39">
        <v>25</v>
      </c>
      <c r="HO39">
        <v>7</v>
      </c>
      <c r="HP39">
        <v>6.9</v>
      </c>
      <c r="HQ39">
        <v>18</v>
      </c>
      <c r="HR39">
        <v>509.85500000000002</v>
      </c>
      <c r="HS39">
        <v>506.57799999999997</v>
      </c>
      <c r="HT39">
        <v>30.001300000000001</v>
      </c>
      <c r="HU39">
        <v>39.984000000000002</v>
      </c>
      <c r="HV39">
        <v>30.0002</v>
      </c>
      <c r="HW39">
        <v>40.186700000000002</v>
      </c>
      <c r="HX39">
        <v>40.177500000000002</v>
      </c>
      <c r="HY39">
        <v>23.544699999999999</v>
      </c>
      <c r="HZ39">
        <v>19.050599999999999</v>
      </c>
      <c r="IA39">
        <v>42.184699999999999</v>
      </c>
      <c r="IB39">
        <v>30</v>
      </c>
      <c r="IC39">
        <v>443.88400000000001</v>
      </c>
      <c r="ID39">
        <v>35.011099999999999</v>
      </c>
      <c r="IE39">
        <v>99.048199999999994</v>
      </c>
      <c r="IF39">
        <v>96.974299999999999</v>
      </c>
    </row>
    <row r="40" spans="1:240" x14ac:dyDescent="0.3">
      <c r="A40">
        <v>24</v>
      </c>
      <c r="B40">
        <v>1629745065.0999999</v>
      </c>
      <c r="C40">
        <v>16017</v>
      </c>
      <c r="D40" t="s">
        <v>489</v>
      </c>
      <c r="E40" t="s">
        <v>490</v>
      </c>
      <c r="F40">
        <v>0</v>
      </c>
      <c r="G40" t="s">
        <v>479</v>
      </c>
      <c r="H40" t="s">
        <v>480</v>
      </c>
      <c r="I40" t="s">
        <v>365</v>
      </c>
      <c r="J40">
        <f t="shared" si="0"/>
        <v>5.7407471787565214</v>
      </c>
      <c r="K40">
        <v>1629745065.0999999</v>
      </c>
      <c r="L40">
        <f t="shared" si="1"/>
        <v>3.5221579845754456E-3</v>
      </c>
      <c r="M40">
        <f t="shared" si="2"/>
        <v>3.5221579845754456</v>
      </c>
      <c r="N40">
        <f t="shared" si="3"/>
        <v>30.733549934840454</v>
      </c>
      <c r="O40">
        <f t="shared" si="4"/>
        <v>415.01400000000001</v>
      </c>
      <c r="P40">
        <f t="shared" si="5"/>
        <v>257.12270429993686</v>
      </c>
      <c r="Q40">
        <f t="shared" si="6"/>
        <v>25.51542731536712</v>
      </c>
      <c r="R40">
        <f t="shared" si="7"/>
        <v>41.183681467146002</v>
      </c>
      <c r="S40">
        <f t="shared" si="8"/>
        <v>0.34138354208704447</v>
      </c>
      <c r="T40">
        <f t="shared" si="9"/>
        <v>2.9138812088884913</v>
      </c>
      <c r="U40">
        <f t="shared" si="10"/>
        <v>0.3206185356871421</v>
      </c>
      <c r="V40">
        <f t="shared" si="11"/>
        <v>0.20214689874583003</v>
      </c>
      <c r="W40">
        <f t="shared" si="12"/>
        <v>129.98885474788881</v>
      </c>
      <c r="X40">
        <f t="shared" si="13"/>
        <v>32.617833793291794</v>
      </c>
      <c r="Y40">
        <f t="shared" si="14"/>
        <v>32.484099999999998</v>
      </c>
      <c r="Z40">
        <f t="shared" si="15"/>
        <v>4.9074930611349528</v>
      </c>
      <c r="AA40">
        <f t="shared" si="16"/>
        <v>77.520834875752442</v>
      </c>
      <c r="AB40">
        <f t="shared" si="17"/>
        <v>3.865540305057062</v>
      </c>
      <c r="AC40">
        <f t="shared" si="18"/>
        <v>4.9864533983058985</v>
      </c>
      <c r="AD40">
        <f t="shared" si="19"/>
        <v>1.0419527560778907</v>
      </c>
      <c r="AE40">
        <f t="shared" si="20"/>
        <v>-155.32716711977716</v>
      </c>
      <c r="AF40">
        <f t="shared" si="21"/>
        <v>44.504493285728493</v>
      </c>
      <c r="AG40">
        <f t="shared" si="22"/>
        <v>3.4850831606628345</v>
      </c>
      <c r="AH40">
        <f t="shared" si="23"/>
        <v>22.651264074502983</v>
      </c>
      <c r="AI40">
        <v>3</v>
      </c>
      <c r="AJ40">
        <v>1</v>
      </c>
      <c r="AK40">
        <f t="shared" si="24"/>
        <v>1</v>
      </c>
      <c r="AL40">
        <f t="shared" si="25"/>
        <v>0</v>
      </c>
      <c r="AM40">
        <f t="shared" si="26"/>
        <v>51418.343537578723</v>
      </c>
      <c r="AN40" t="s">
        <v>366</v>
      </c>
      <c r="AO40">
        <v>10238.9</v>
      </c>
      <c r="AP40">
        <v>302.21199999999999</v>
      </c>
      <c r="AQ40">
        <v>4052.3</v>
      </c>
      <c r="AR40">
        <f t="shared" si="27"/>
        <v>0.92542210596451402</v>
      </c>
      <c r="AS40">
        <v>-0.32343011824092399</v>
      </c>
      <c r="AT40" t="s">
        <v>491</v>
      </c>
      <c r="AU40">
        <v>10275.9</v>
      </c>
      <c r="AV40">
        <v>943.83042307692301</v>
      </c>
      <c r="AW40">
        <v>2442.52</v>
      </c>
      <c r="AX40">
        <f t="shared" si="28"/>
        <v>0.61358333889715411</v>
      </c>
      <c r="AY40">
        <v>0.5</v>
      </c>
      <c r="AZ40">
        <f t="shared" si="29"/>
        <v>673.23113385900979</v>
      </c>
      <c r="BA40">
        <f t="shared" si="30"/>
        <v>30.733549934840454</v>
      </c>
      <c r="BB40">
        <f t="shared" si="31"/>
        <v>206.54170348136407</v>
      </c>
      <c r="BC40">
        <f t="shared" si="32"/>
        <v>4.6131229664113295E-2</v>
      </c>
      <c r="BD40">
        <f t="shared" si="33"/>
        <v>0.65906522771563802</v>
      </c>
      <c r="BE40">
        <f t="shared" si="34"/>
        <v>288.05367321641074</v>
      </c>
      <c r="BF40" t="s">
        <v>492</v>
      </c>
      <c r="BG40">
        <v>685.05</v>
      </c>
      <c r="BH40">
        <f t="shared" si="35"/>
        <v>685.05</v>
      </c>
      <c r="BI40">
        <f t="shared" si="36"/>
        <v>0.7195314675007779</v>
      </c>
      <c r="BJ40">
        <f t="shared" si="37"/>
        <v>0.85275400258500955</v>
      </c>
      <c r="BK40">
        <f t="shared" si="38"/>
        <v>0.47806964139876762</v>
      </c>
      <c r="BL40">
        <f t="shared" si="39"/>
        <v>0.70022145267086644</v>
      </c>
      <c r="BM40">
        <f t="shared" si="40"/>
        <v>0.4292645932575449</v>
      </c>
      <c r="BN40">
        <f t="shared" si="41"/>
        <v>0.61894500875105785</v>
      </c>
      <c r="BO40">
        <f t="shared" si="42"/>
        <v>0.38105499124894215</v>
      </c>
      <c r="BP40">
        <f t="shared" si="43"/>
        <v>800.04600000000005</v>
      </c>
      <c r="BQ40">
        <f t="shared" si="44"/>
        <v>673.23113385900979</v>
      </c>
      <c r="BR40">
        <f t="shared" si="45"/>
        <v>0.84149053161819409</v>
      </c>
      <c r="BS40">
        <f t="shared" si="46"/>
        <v>0.16247672602311466</v>
      </c>
      <c r="BT40">
        <v>6</v>
      </c>
      <c r="BU40">
        <v>0.5</v>
      </c>
      <c r="BV40" t="s">
        <v>369</v>
      </c>
      <c r="BW40">
        <v>2</v>
      </c>
      <c r="BX40">
        <v>1629745065.0999999</v>
      </c>
      <c r="BY40">
        <v>415.01400000000001</v>
      </c>
      <c r="BZ40">
        <v>453.63568585742001</v>
      </c>
      <c r="CA40">
        <v>38.953616748486503</v>
      </c>
      <c r="CB40">
        <v>34.893000000000001</v>
      </c>
      <c r="CC40">
        <v>422.524</v>
      </c>
      <c r="CD40">
        <v>37.9176</v>
      </c>
      <c r="CE40">
        <v>500.16399999999999</v>
      </c>
      <c r="CF40">
        <v>99.134299999999996</v>
      </c>
      <c r="CG40">
        <v>0.10013900000000001</v>
      </c>
      <c r="CH40">
        <v>32.767400000000002</v>
      </c>
      <c r="CI40">
        <v>32.484099999999998</v>
      </c>
      <c r="CJ40">
        <v>999.9</v>
      </c>
      <c r="CK40">
        <v>0</v>
      </c>
      <c r="CL40">
        <v>0</v>
      </c>
      <c r="CM40">
        <v>9997.5</v>
      </c>
      <c r="CN40">
        <v>0</v>
      </c>
      <c r="CO40">
        <v>491.56200000000001</v>
      </c>
      <c r="CP40">
        <v>-25.402100000000001</v>
      </c>
      <c r="CQ40">
        <v>431.36799999999999</v>
      </c>
      <c r="CR40">
        <v>456.339</v>
      </c>
      <c r="CS40">
        <v>3.0201699999999998</v>
      </c>
      <c r="CT40">
        <v>440.416</v>
      </c>
      <c r="CU40">
        <v>34.893000000000001</v>
      </c>
      <c r="CV40">
        <v>3.7585000000000002</v>
      </c>
      <c r="CW40">
        <v>3.4590999999999998</v>
      </c>
      <c r="CX40">
        <v>27.835000000000001</v>
      </c>
      <c r="CY40">
        <v>26.420300000000001</v>
      </c>
      <c r="CZ40">
        <v>800.04600000000005</v>
      </c>
      <c r="DA40">
        <v>0.95000300000000004</v>
      </c>
      <c r="DB40">
        <v>4.9997199999999999E-2</v>
      </c>
      <c r="DC40">
        <v>0</v>
      </c>
      <c r="DD40">
        <v>944.83799999999997</v>
      </c>
      <c r="DE40">
        <v>5.0001199999999999</v>
      </c>
      <c r="DF40">
        <v>7648.49</v>
      </c>
      <c r="DG40">
        <v>6849.35</v>
      </c>
      <c r="DH40">
        <v>49.686999999999998</v>
      </c>
      <c r="DI40">
        <v>52.936999999999998</v>
      </c>
      <c r="DJ40">
        <v>51.561999999999998</v>
      </c>
      <c r="DK40">
        <v>52.375</v>
      </c>
      <c r="DL40">
        <v>52.125</v>
      </c>
      <c r="DM40">
        <v>755.3</v>
      </c>
      <c r="DN40">
        <v>39.75</v>
      </c>
      <c r="DO40">
        <v>0</v>
      </c>
      <c r="DP40">
        <v>309</v>
      </c>
      <c r="DQ40">
        <v>0</v>
      </c>
      <c r="DR40">
        <v>943.83042307692301</v>
      </c>
      <c r="DS40">
        <v>6.8225983017221896</v>
      </c>
      <c r="DT40">
        <v>93.311794893943897</v>
      </c>
      <c r="DU40">
        <v>7636.2749999999996</v>
      </c>
      <c r="DV40">
        <v>15</v>
      </c>
      <c r="DW40">
        <v>1629744850.5</v>
      </c>
      <c r="DX40" t="s">
        <v>493</v>
      </c>
      <c r="DY40">
        <v>1629744850.5</v>
      </c>
      <c r="DZ40">
        <v>1629744843.5</v>
      </c>
      <c r="EA40">
        <v>42</v>
      </c>
      <c r="EB40">
        <v>8.2000000000000003E-2</v>
      </c>
      <c r="EC40">
        <v>2.4E-2</v>
      </c>
      <c r="ED40">
        <v>-7.625</v>
      </c>
      <c r="EE40">
        <v>-4.0000000000000001E-3</v>
      </c>
      <c r="EF40">
        <v>440</v>
      </c>
      <c r="EG40">
        <v>35</v>
      </c>
      <c r="EH40">
        <v>0.09</v>
      </c>
      <c r="EI40">
        <v>0.04</v>
      </c>
      <c r="EJ40">
        <v>20.123782820659201</v>
      </c>
      <c r="EK40">
        <v>-0.117120251697776</v>
      </c>
      <c r="EL40">
        <v>7.96349146921774E-2</v>
      </c>
      <c r="EM40">
        <v>1</v>
      </c>
      <c r="EN40">
        <v>0.22548382536504299</v>
      </c>
      <c r="EO40">
        <v>-1.3376205334785999E-3</v>
      </c>
      <c r="EP40">
        <v>3.9722333470244096E-3</v>
      </c>
      <c r="EQ40">
        <v>1</v>
      </c>
      <c r="ER40">
        <v>2</v>
      </c>
      <c r="ES40">
        <v>2</v>
      </c>
      <c r="ET40" t="s">
        <v>380</v>
      </c>
      <c r="EU40">
        <v>2.9292899999999999</v>
      </c>
      <c r="EV40">
        <v>2.7404000000000002</v>
      </c>
      <c r="EW40">
        <v>9.3347200000000005E-2</v>
      </c>
      <c r="EX40">
        <v>9.7933000000000006E-2</v>
      </c>
      <c r="EY40">
        <v>0.15670300000000001</v>
      </c>
      <c r="EZ40">
        <v>0.14979300000000001</v>
      </c>
      <c r="FA40">
        <v>28084.6</v>
      </c>
      <c r="FB40">
        <v>27549.7</v>
      </c>
      <c r="FC40">
        <v>28244.3</v>
      </c>
      <c r="FD40">
        <v>27996.799999999999</v>
      </c>
      <c r="FE40">
        <v>32828.9</v>
      </c>
      <c r="FF40">
        <v>33514.9</v>
      </c>
      <c r="FG40">
        <v>42705.4</v>
      </c>
      <c r="FH40">
        <v>43704.9</v>
      </c>
      <c r="FI40">
        <v>1.7079800000000001</v>
      </c>
      <c r="FJ40">
        <v>1.82765</v>
      </c>
      <c r="FK40">
        <v>-8.28132E-3</v>
      </c>
      <c r="FL40">
        <v>0</v>
      </c>
      <c r="FM40">
        <v>32.618299999999998</v>
      </c>
      <c r="FN40">
        <v>999.9</v>
      </c>
      <c r="FO40">
        <v>49.738</v>
      </c>
      <c r="FP40">
        <v>42.238</v>
      </c>
      <c r="FQ40">
        <v>41.878300000000003</v>
      </c>
      <c r="FR40">
        <v>62.176400000000001</v>
      </c>
      <c r="FS40">
        <v>29.210699999999999</v>
      </c>
      <c r="FT40">
        <v>1</v>
      </c>
      <c r="FU40">
        <v>1.1128800000000001</v>
      </c>
      <c r="FV40">
        <v>2.81298</v>
      </c>
      <c r="FW40">
        <v>20.3262</v>
      </c>
      <c r="FX40">
        <v>5.2746399999999998</v>
      </c>
      <c r="FY40">
        <v>12.0938</v>
      </c>
      <c r="FZ40">
        <v>5.0122499999999999</v>
      </c>
      <c r="GA40">
        <v>3.2919999999999998</v>
      </c>
      <c r="GB40">
        <v>9999</v>
      </c>
      <c r="GC40">
        <v>9999</v>
      </c>
      <c r="GD40">
        <v>9999</v>
      </c>
      <c r="GE40">
        <v>999.9</v>
      </c>
      <c r="GF40">
        <v>1.87195</v>
      </c>
      <c r="GG40">
        <v>1.8727100000000001</v>
      </c>
      <c r="GH40">
        <v>1.87225</v>
      </c>
      <c r="GI40">
        <v>1.87605</v>
      </c>
      <c r="GJ40">
        <v>1.8698399999999999</v>
      </c>
      <c r="GK40">
        <v>1.87273</v>
      </c>
      <c r="GL40">
        <v>1.8727799999999999</v>
      </c>
      <c r="GM40">
        <v>1.8742300000000001</v>
      </c>
      <c r="GN40">
        <v>5</v>
      </c>
      <c r="GO40">
        <v>0</v>
      </c>
      <c r="GP40">
        <v>0</v>
      </c>
      <c r="GQ40">
        <v>0</v>
      </c>
      <c r="GR40" t="s">
        <v>372</v>
      </c>
      <c r="GS40" t="s">
        <v>373</v>
      </c>
      <c r="GT40" t="s">
        <v>374</v>
      </c>
      <c r="GU40" t="s">
        <v>374</v>
      </c>
      <c r="GV40" t="s">
        <v>374</v>
      </c>
      <c r="GW40" t="s">
        <v>374</v>
      </c>
      <c r="GX40">
        <v>0</v>
      </c>
      <c r="GY40">
        <v>100</v>
      </c>
      <c r="GZ40">
        <v>100</v>
      </c>
      <c r="HA40">
        <v>-7.51</v>
      </c>
      <c r="HB40">
        <v>-4.4000000000000003E-3</v>
      </c>
      <c r="HC40">
        <v>-5.4534893825256399</v>
      </c>
      <c r="HD40">
        <v>-5.2264853520813098E-3</v>
      </c>
      <c r="HE40">
        <v>8.80926177612275E-7</v>
      </c>
      <c r="HF40">
        <v>-7.1543816509633199E-11</v>
      </c>
      <c r="HG40">
        <v>-4.4099999999929196E-3</v>
      </c>
      <c r="HH40">
        <v>0</v>
      </c>
      <c r="HI40">
        <v>0</v>
      </c>
      <c r="HJ40">
        <v>0</v>
      </c>
      <c r="HK40">
        <v>3</v>
      </c>
      <c r="HL40">
        <v>2051</v>
      </c>
      <c r="HM40">
        <v>1</v>
      </c>
      <c r="HN40">
        <v>25</v>
      </c>
      <c r="HO40">
        <v>3.6</v>
      </c>
      <c r="HP40">
        <v>3.7</v>
      </c>
      <c r="HQ40">
        <v>18</v>
      </c>
      <c r="HR40">
        <v>508.983</v>
      </c>
      <c r="HS40">
        <v>504.88200000000001</v>
      </c>
      <c r="HT40">
        <v>29.996099999999998</v>
      </c>
      <c r="HU40">
        <v>40.147199999999998</v>
      </c>
      <c r="HV40">
        <v>30</v>
      </c>
      <c r="HW40">
        <v>40.270499999999998</v>
      </c>
      <c r="HX40">
        <v>40.237099999999998</v>
      </c>
      <c r="HY40">
        <v>23.377600000000001</v>
      </c>
      <c r="HZ40">
        <v>20.753499999999999</v>
      </c>
      <c r="IA40">
        <v>44.164700000000003</v>
      </c>
      <c r="IB40">
        <v>30</v>
      </c>
      <c r="IC40">
        <v>440.29199999999997</v>
      </c>
      <c r="ID40">
        <v>34.791200000000003</v>
      </c>
      <c r="IE40">
        <v>99.025099999999995</v>
      </c>
      <c r="IF40">
        <v>96.925899999999999</v>
      </c>
    </row>
    <row r="41" spans="1:240" x14ac:dyDescent="0.3">
      <c r="A41">
        <v>25</v>
      </c>
      <c r="B41">
        <v>1629745473.0999999</v>
      </c>
      <c r="C41">
        <v>16425</v>
      </c>
      <c r="D41" t="s">
        <v>494</v>
      </c>
      <c r="E41" t="s">
        <v>495</v>
      </c>
      <c r="F41">
        <v>0</v>
      </c>
      <c r="G41" t="s">
        <v>479</v>
      </c>
      <c r="H41" t="s">
        <v>480</v>
      </c>
      <c r="I41" t="s">
        <v>365</v>
      </c>
      <c r="J41">
        <f t="shared" si="0"/>
        <v>1.8998207761226629</v>
      </c>
      <c r="K41">
        <v>1629745473.0999999</v>
      </c>
      <c r="L41">
        <f t="shared" si="1"/>
        <v>3.4237687440226076E-3</v>
      </c>
      <c r="M41">
        <f t="shared" si="2"/>
        <v>3.4237687440226074</v>
      </c>
      <c r="N41">
        <f t="shared" si="3"/>
        <v>10.205472283500502</v>
      </c>
      <c r="O41">
        <f t="shared" si="4"/>
        <v>414.99900000000002</v>
      </c>
      <c r="P41">
        <f t="shared" si="5"/>
        <v>356.93058224275234</v>
      </c>
      <c r="Q41">
        <f t="shared" si="6"/>
        <v>35.421369803683696</v>
      </c>
      <c r="R41">
        <f t="shared" si="7"/>
        <v>41.184011061180001</v>
      </c>
      <c r="S41">
        <f t="shared" si="8"/>
        <v>0.33491732365381216</v>
      </c>
      <c r="T41">
        <f t="shared" si="9"/>
        <v>2.9113330968679048</v>
      </c>
      <c r="U41">
        <f t="shared" si="10"/>
        <v>0.31489036714504592</v>
      </c>
      <c r="V41">
        <f t="shared" si="11"/>
        <v>0.19850595068429225</v>
      </c>
      <c r="W41">
        <f t="shared" si="12"/>
        <v>106.05616273550712</v>
      </c>
      <c r="X41">
        <f t="shared" si="13"/>
        <v>32.322827381045101</v>
      </c>
      <c r="Y41">
        <f t="shared" si="14"/>
        <v>32.259099999999997</v>
      </c>
      <c r="Z41">
        <f t="shared" si="15"/>
        <v>4.8455594343343105</v>
      </c>
      <c r="AA41">
        <f t="shared" si="16"/>
        <v>77.254996179333872</v>
      </c>
      <c r="AB41">
        <f t="shared" si="17"/>
        <v>3.8136216961170848</v>
      </c>
      <c r="AC41">
        <f t="shared" si="18"/>
        <v>4.9364078502630857</v>
      </c>
      <c r="AD41">
        <f t="shared" si="19"/>
        <v>1.0319377382172257</v>
      </c>
      <c r="AE41">
        <f t="shared" si="20"/>
        <v>-150.98820161139699</v>
      </c>
      <c r="AF41">
        <f t="shared" si="21"/>
        <v>51.669846041118376</v>
      </c>
      <c r="AG41">
        <f t="shared" si="22"/>
        <v>4.0417068084340277</v>
      </c>
      <c r="AH41">
        <f t="shared" si="23"/>
        <v>10.779513973662532</v>
      </c>
      <c r="AI41">
        <v>2</v>
      </c>
      <c r="AJ41">
        <v>0</v>
      </c>
      <c r="AK41">
        <f t="shared" si="24"/>
        <v>1</v>
      </c>
      <c r="AL41">
        <f t="shared" si="25"/>
        <v>0</v>
      </c>
      <c r="AM41">
        <f t="shared" si="26"/>
        <v>51376.701320365457</v>
      </c>
      <c r="AN41" t="s">
        <v>366</v>
      </c>
      <c r="AO41">
        <v>10238.9</v>
      </c>
      <c r="AP41">
        <v>302.21199999999999</v>
      </c>
      <c r="AQ41">
        <v>4052.3</v>
      </c>
      <c r="AR41">
        <f t="shared" si="27"/>
        <v>0.92542210596451402</v>
      </c>
      <c r="AS41">
        <v>-0.32343011824092399</v>
      </c>
      <c r="AT41" t="s">
        <v>496</v>
      </c>
      <c r="AU41">
        <v>10285.5</v>
      </c>
      <c r="AV41">
        <v>905.83707692307701</v>
      </c>
      <c r="AW41">
        <v>2519.2800000000002</v>
      </c>
      <c r="AX41">
        <f t="shared" si="28"/>
        <v>0.64043811052242039</v>
      </c>
      <c r="AY41">
        <v>0.5</v>
      </c>
      <c r="AZ41">
        <f t="shared" si="29"/>
        <v>547.20084162461501</v>
      </c>
      <c r="BA41">
        <f t="shared" si="30"/>
        <v>10.205472283500502</v>
      </c>
      <c r="BB41">
        <f t="shared" si="31"/>
        <v>175.22413654317333</v>
      </c>
      <c r="BC41">
        <f t="shared" si="32"/>
        <v>1.9241385613519128E-2</v>
      </c>
      <c r="BD41">
        <f t="shared" si="33"/>
        <v>0.60851513130735757</v>
      </c>
      <c r="BE41">
        <f t="shared" si="34"/>
        <v>289.09246999941786</v>
      </c>
      <c r="BF41" t="s">
        <v>497</v>
      </c>
      <c r="BG41">
        <v>697.61</v>
      </c>
      <c r="BH41">
        <f t="shared" si="35"/>
        <v>697.61</v>
      </c>
      <c r="BI41">
        <f t="shared" si="36"/>
        <v>0.72309151821155249</v>
      </c>
      <c r="BJ41">
        <f t="shared" si="37"/>
        <v>0.88569440298019031</v>
      </c>
      <c r="BK41">
        <f t="shared" si="38"/>
        <v>0.45697814105029078</v>
      </c>
      <c r="BL41">
        <f t="shared" si="39"/>
        <v>0.72773722911382199</v>
      </c>
      <c r="BM41">
        <f t="shared" si="40"/>
        <v>0.40879574025996185</v>
      </c>
      <c r="BN41">
        <f t="shared" si="41"/>
        <v>0.68209757383940639</v>
      </c>
      <c r="BO41">
        <f t="shared" si="42"/>
        <v>0.31790242616059361</v>
      </c>
      <c r="BP41">
        <f t="shared" si="43"/>
        <v>650.00099999999998</v>
      </c>
      <c r="BQ41">
        <f t="shared" si="44"/>
        <v>547.20084162461501</v>
      </c>
      <c r="BR41">
        <f t="shared" si="45"/>
        <v>0.84184615350532543</v>
      </c>
      <c r="BS41">
        <f t="shared" si="46"/>
        <v>0.16316307626527823</v>
      </c>
      <c r="BT41">
        <v>6</v>
      </c>
      <c r="BU41">
        <v>0.5</v>
      </c>
      <c r="BV41" t="s">
        <v>369</v>
      </c>
      <c r="BW41">
        <v>2</v>
      </c>
      <c r="BX41">
        <v>1629745473.0999999</v>
      </c>
      <c r="BY41">
        <v>414.99900000000002</v>
      </c>
      <c r="BZ41">
        <v>428.94739133619402</v>
      </c>
      <c r="CA41">
        <v>38.428728758736597</v>
      </c>
      <c r="CB41">
        <v>34.478999999999999</v>
      </c>
      <c r="CC41">
        <v>422.596</v>
      </c>
      <c r="CD41">
        <v>37.212000000000003</v>
      </c>
      <c r="CE41">
        <v>500.11500000000001</v>
      </c>
      <c r="CF41">
        <v>99.1387</v>
      </c>
      <c r="CG41">
        <v>0.10012</v>
      </c>
      <c r="CH41">
        <v>32.588299999999997</v>
      </c>
      <c r="CI41">
        <v>32.259099999999997</v>
      </c>
      <c r="CJ41">
        <v>999.9</v>
      </c>
      <c r="CK41">
        <v>0</v>
      </c>
      <c r="CL41">
        <v>0</v>
      </c>
      <c r="CM41">
        <v>9982.5</v>
      </c>
      <c r="CN41">
        <v>0</v>
      </c>
      <c r="CO41">
        <v>1742.83</v>
      </c>
      <c r="CP41">
        <v>-22.617799999999999</v>
      </c>
      <c r="CQ41">
        <v>431.02600000000001</v>
      </c>
      <c r="CR41">
        <v>453.24400000000003</v>
      </c>
      <c r="CS41">
        <v>2.7049699999999999</v>
      </c>
      <c r="CT41">
        <v>437.61700000000002</v>
      </c>
      <c r="CU41">
        <v>34.478999999999999</v>
      </c>
      <c r="CV41">
        <v>3.6863700000000001</v>
      </c>
      <c r="CW41">
        <v>3.4182000000000001</v>
      </c>
      <c r="CX41">
        <v>27.503499999999999</v>
      </c>
      <c r="CY41">
        <v>26.218800000000002</v>
      </c>
      <c r="CZ41">
        <v>650.00099999999998</v>
      </c>
      <c r="DA41">
        <v>0.93798099999999995</v>
      </c>
      <c r="DB41">
        <v>6.2019199999999997E-2</v>
      </c>
      <c r="DC41">
        <v>0</v>
      </c>
      <c r="DD41">
        <v>905.702</v>
      </c>
      <c r="DE41">
        <v>5.0001199999999999</v>
      </c>
      <c r="DF41">
        <v>6495.17</v>
      </c>
      <c r="DG41">
        <v>5531.09</v>
      </c>
      <c r="DH41">
        <v>47.936999999999998</v>
      </c>
      <c r="DI41">
        <v>51.5</v>
      </c>
      <c r="DJ41">
        <v>49.936999999999998</v>
      </c>
      <c r="DK41">
        <v>50.811999999999998</v>
      </c>
      <c r="DL41">
        <v>50.5</v>
      </c>
      <c r="DM41">
        <v>605</v>
      </c>
      <c r="DN41">
        <v>40</v>
      </c>
      <c r="DO41">
        <v>0</v>
      </c>
      <c r="DP41">
        <v>407.39999985694902</v>
      </c>
      <c r="DQ41">
        <v>0</v>
      </c>
      <c r="DR41">
        <v>905.83707692307701</v>
      </c>
      <c r="DS41">
        <v>-0.210461545677984</v>
      </c>
      <c r="DT41">
        <v>-5.8461509089690999E-2</v>
      </c>
      <c r="DU41">
        <v>6495.7680769230801</v>
      </c>
      <c r="DV41">
        <v>15</v>
      </c>
      <c r="DW41">
        <v>1629745137.0999999</v>
      </c>
      <c r="DX41" t="s">
        <v>498</v>
      </c>
      <c r="DY41">
        <v>1629745137.0999999</v>
      </c>
      <c r="DZ41">
        <v>1629745132.0999999</v>
      </c>
      <c r="EA41">
        <v>43</v>
      </c>
      <c r="EB41">
        <v>-8.5999999999999993E-2</v>
      </c>
      <c r="EC41">
        <v>-2.4E-2</v>
      </c>
      <c r="ED41">
        <v>-7.6970000000000001</v>
      </c>
      <c r="EE41">
        <v>-2.8000000000000001E-2</v>
      </c>
      <c r="EF41">
        <v>437</v>
      </c>
      <c r="EG41">
        <v>35</v>
      </c>
      <c r="EH41">
        <v>0.09</v>
      </c>
      <c r="EI41">
        <v>0.03</v>
      </c>
      <c r="EJ41">
        <v>17.894512812823699</v>
      </c>
      <c r="EK41">
        <v>1.2978287288762E-2</v>
      </c>
      <c r="EL41">
        <v>4.7874659279256701E-2</v>
      </c>
      <c r="EM41">
        <v>1</v>
      </c>
      <c r="EN41">
        <v>0.20237354357207901</v>
      </c>
      <c r="EO41">
        <v>-2.4115241110823598E-3</v>
      </c>
      <c r="EP41">
        <v>3.90116176473344E-3</v>
      </c>
      <c r="EQ41">
        <v>1</v>
      </c>
      <c r="ER41">
        <v>2</v>
      </c>
      <c r="ES41">
        <v>2</v>
      </c>
      <c r="ET41" t="s">
        <v>380</v>
      </c>
      <c r="EU41">
        <v>2.9294600000000002</v>
      </c>
      <c r="EV41">
        <v>2.7402500000000001</v>
      </c>
      <c r="EW41">
        <v>9.3452900000000005E-2</v>
      </c>
      <c r="EX41">
        <v>9.7555600000000006E-2</v>
      </c>
      <c r="EY41">
        <v>0.154887</v>
      </c>
      <c r="EZ41">
        <v>0.148732</v>
      </c>
      <c r="FA41">
        <v>28110.5</v>
      </c>
      <c r="FB41">
        <v>27597.4</v>
      </c>
      <c r="FC41">
        <v>28271.3</v>
      </c>
      <c r="FD41">
        <v>28031.200000000001</v>
      </c>
      <c r="FE41">
        <v>32926.1</v>
      </c>
      <c r="FF41">
        <v>33593.300000000003</v>
      </c>
      <c r="FG41">
        <v>42744.3</v>
      </c>
      <c r="FH41">
        <v>43755.8</v>
      </c>
      <c r="FI41">
        <v>1.7144999999999999</v>
      </c>
      <c r="FJ41">
        <v>1.8362000000000001</v>
      </c>
      <c r="FK41">
        <v>-2.0489100000000001E-3</v>
      </c>
      <c r="FL41">
        <v>0</v>
      </c>
      <c r="FM41">
        <v>32.292400000000001</v>
      </c>
      <c r="FN41">
        <v>999.9</v>
      </c>
      <c r="FO41">
        <v>49.615000000000002</v>
      </c>
      <c r="FP41">
        <v>42.076999999999998</v>
      </c>
      <c r="FQ41">
        <v>41.423299999999998</v>
      </c>
      <c r="FR41">
        <v>62.5364</v>
      </c>
      <c r="FS41">
        <v>29.242799999999999</v>
      </c>
      <c r="FT41">
        <v>1</v>
      </c>
      <c r="FU41">
        <v>1.05857</v>
      </c>
      <c r="FV41">
        <v>2.5931899999999999</v>
      </c>
      <c r="FW41">
        <v>20.332599999999999</v>
      </c>
      <c r="FX41">
        <v>5.2753899999999998</v>
      </c>
      <c r="FY41">
        <v>12.0937</v>
      </c>
      <c r="FZ41">
        <v>5.01295</v>
      </c>
      <c r="GA41">
        <v>3.2919999999999998</v>
      </c>
      <c r="GB41">
        <v>9999</v>
      </c>
      <c r="GC41">
        <v>9999</v>
      </c>
      <c r="GD41">
        <v>9999</v>
      </c>
      <c r="GE41">
        <v>999.9</v>
      </c>
      <c r="GF41">
        <v>1.87195</v>
      </c>
      <c r="GG41">
        <v>1.8727100000000001</v>
      </c>
      <c r="GH41">
        <v>1.87226</v>
      </c>
      <c r="GI41">
        <v>1.8760699999999999</v>
      </c>
      <c r="GJ41">
        <v>1.8698600000000001</v>
      </c>
      <c r="GK41">
        <v>1.8727400000000001</v>
      </c>
      <c r="GL41">
        <v>1.8728199999999999</v>
      </c>
      <c r="GM41">
        <v>1.8742300000000001</v>
      </c>
      <c r="GN41">
        <v>5</v>
      </c>
      <c r="GO41">
        <v>0</v>
      </c>
      <c r="GP41">
        <v>0</v>
      </c>
      <c r="GQ41">
        <v>0</v>
      </c>
      <c r="GR41" t="s">
        <v>372</v>
      </c>
      <c r="GS41" t="s">
        <v>373</v>
      </c>
      <c r="GT41" t="s">
        <v>374</v>
      </c>
      <c r="GU41" t="s">
        <v>374</v>
      </c>
      <c r="GV41" t="s">
        <v>374</v>
      </c>
      <c r="GW41" t="s">
        <v>374</v>
      </c>
      <c r="GX41">
        <v>0</v>
      </c>
      <c r="GY41">
        <v>100</v>
      </c>
      <c r="GZ41">
        <v>100</v>
      </c>
      <c r="HA41">
        <v>-7.5970000000000004</v>
      </c>
      <c r="HB41">
        <v>-2.81E-2</v>
      </c>
      <c r="HC41">
        <v>-5.5396402119649899</v>
      </c>
      <c r="HD41">
        <v>-5.2264853520813098E-3</v>
      </c>
      <c r="HE41">
        <v>8.80926177612275E-7</v>
      </c>
      <c r="HF41">
        <v>-7.1543816509633199E-11</v>
      </c>
      <c r="HG41">
        <v>-2.8061904761898401E-2</v>
      </c>
      <c r="HH41">
        <v>0</v>
      </c>
      <c r="HI41">
        <v>0</v>
      </c>
      <c r="HJ41">
        <v>0</v>
      </c>
      <c r="HK41">
        <v>3</v>
      </c>
      <c r="HL41">
        <v>2051</v>
      </c>
      <c r="HM41">
        <v>1</v>
      </c>
      <c r="HN41">
        <v>25</v>
      </c>
      <c r="HO41">
        <v>5.6</v>
      </c>
      <c r="HP41">
        <v>5.7</v>
      </c>
      <c r="HQ41">
        <v>18</v>
      </c>
      <c r="HR41">
        <v>510.91699999999997</v>
      </c>
      <c r="HS41">
        <v>508.24700000000001</v>
      </c>
      <c r="HT41">
        <v>30.0016</v>
      </c>
      <c r="HU41">
        <v>39.616199999999999</v>
      </c>
      <c r="HV41">
        <v>29.9999</v>
      </c>
      <c r="HW41">
        <v>39.850299999999997</v>
      </c>
      <c r="HX41">
        <v>39.843600000000002</v>
      </c>
      <c r="HY41">
        <v>23.2683</v>
      </c>
      <c r="HZ41">
        <v>20.131900000000002</v>
      </c>
      <c r="IA41">
        <v>44.278300000000002</v>
      </c>
      <c r="IB41">
        <v>30</v>
      </c>
      <c r="IC41">
        <v>437.74700000000001</v>
      </c>
      <c r="ID41">
        <v>34.504100000000001</v>
      </c>
      <c r="IE41">
        <v>99.117099999999994</v>
      </c>
      <c r="IF41">
        <v>97.041200000000003</v>
      </c>
    </row>
    <row r="42" spans="1:240" x14ac:dyDescent="0.3">
      <c r="A42">
        <v>26</v>
      </c>
      <c r="B42">
        <v>1629745788.0999999</v>
      </c>
      <c r="C42">
        <v>16740</v>
      </c>
      <c r="D42" t="s">
        <v>499</v>
      </c>
      <c r="E42" t="s">
        <v>500</v>
      </c>
      <c r="F42">
        <v>0</v>
      </c>
      <c r="G42" t="s">
        <v>479</v>
      </c>
      <c r="H42" t="s">
        <v>480</v>
      </c>
      <c r="I42" t="s">
        <v>365</v>
      </c>
      <c r="J42">
        <f t="shared" si="0"/>
        <v>0.28366288153377317</v>
      </c>
      <c r="K42">
        <v>1629745788.0999999</v>
      </c>
      <c r="L42">
        <f t="shared" si="1"/>
        <v>3.6088302916355247E-3</v>
      </c>
      <c r="M42">
        <f t="shared" si="2"/>
        <v>3.6088302916355248</v>
      </c>
      <c r="N42">
        <f t="shared" si="3"/>
        <v>1.506525500000238</v>
      </c>
      <c r="O42">
        <f t="shared" si="4"/>
        <v>415.00799999999998</v>
      </c>
      <c r="P42">
        <f t="shared" si="5"/>
        <v>401.19560305830976</v>
      </c>
      <c r="Q42">
        <f t="shared" si="6"/>
        <v>39.814000145966851</v>
      </c>
      <c r="R42">
        <f t="shared" si="7"/>
        <v>41.184719988508796</v>
      </c>
      <c r="S42">
        <f t="shared" si="8"/>
        <v>0.36561063915502195</v>
      </c>
      <c r="T42">
        <f t="shared" si="9"/>
        <v>2.9152707247421321</v>
      </c>
      <c r="U42">
        <f t="shared" si="10"/>
        <v>0.34191407235239507</v>
      </c>
      <c r="V42">
        <f t="shared" si="11"/>
        <v>0.21569722156168297</v>
      </c>
      <c r="W42">
        <f t="shared" si="12"/>
        <v>82.099191568982803</v>
      </c>
      <c r="X42">
        <f t="shared" si="13"/>
        <v>32.185650148856666</v>
      </c>
      <c r="Y42">
        <f t="shared" si="14"/>
        <v>32.348300000000002</v>
      </c>
      <c r="Z42">
        <f t="shared" si="15"/>
        <v>4.8700307953773567</v>
      </c>
      <c r="AA42">
        <f t="shared" si="16"/>
        <v>78.141634601969585</v>
      </c>
      <c r="AB42">
        <f t="shared" si="17"/>
        <v>3.8687086162191417</v>
      </c>
      <c r="AC42">
        <f t="shared" si="18"/>
        <v>4.9508928702671771</v>
      </c>
      <c r="AD42">
        <f t="shared" si="19"/>
        <v>1.001322179158215</v>
      </c>
      <c r="AE42">
        <f t="shared" si="20"/>
        <v>-159.14941586112664</v>
      </c>
      <c r="AF42">
        <f t="shared" si="21"/>
        <v>45.89307799119122</v>
      </c>
      <c r="AG42">
        <f t="shared" si="22"/>
        <v>3.5874754371214927</v>
      </c>
      <c r="AH42">
        <f t="shared" si="23"/>
        <v>-27.569670863831121</v>
      </c>
      <c r="AI42">
        <v>2</v>
      </c>
      <c r="AJ42">
        <v>0</v>
      </c>
      <c r="AK42">
        <f t="shared" si="24"/>
        <v>1</v>
      </c>
      <c r="AL42">
        <f t="shared" si="25"/>
        <v>0</v>
      </c>
      <c r="AM42">
        <f t="shared" si="26"/>
        <v>51479.020981946021</v>
      </c>
      <c r="AN42" t="s">
        <v>366</v>
      </c>
      <c r="AO42">
        <v>10238.9</v>
      </c>
      <c r="AP42">
        <v>302.21199999999999</v>
      </c>
      <c r="AQ42">
        <v>4052.3</v>
      </c>
      <c r="AR42">
        <f t="shared" si="27"/>
        <v>0.92542210596451402</v>
      </c>
      <c r="AS42">
        <v>-0.32343011824092399</v>
      </c>
      <c r="AT42" t="s">
        <v>501</v>
      </c>
      <c r="AU42">
        <v>10288.700000000001</v>
      </c>
      <c r="AV42">
        <v>855.14035999999999</v>
      </c>
      <c r="AW42">
        <v>2547.65</v>
      </c>
      <c r="AX42">
        <f t="shared" si="28"/>
        <v>0.66434150687888838</v>
      </c>
      <c r="AY42">
        <v>0.5</v>
      </c>
      <c r="AZ42">
        <f t="shared" si="29"/>
        <v>421.2185539735662</v>
      </c>
      <c r="BA42">
        <f t="shared" si="30"/>
        <v>1.506525500000238</v>
      </c>
      <c r="BB42">
        <f t="shared" si="31"/>
        <v>139.91648443607266</v>
      </c>
      <c r="BC42">
        <f t="shared" si="32"/>
        <v>4.3444326015040684E-3</v>
      </c>
      <c r="BD42">
        <f t="shared" si="33"/>
        <v>0.590603104822091</v>
      </c>
      <c r="BE42">
        <f t="shared" si="34"/>
        <v>289.46235950582223</v>
      </c>
      <c r="BF42" t="s">
        <v>502</v>
      </c>
      <c r="BG42">
        <v>715.38</v>
      </c>
      <c r="BH42">
        <f t="shared" si="35"/>
        <v>715.38</v>
      </c>
      <c r="BI42">
        <f t="shared" si="36"/>
        <v>0.71920004710223151</v>
      </c>
      <c r="BJ42">
        <f t="shared" si="37"/>
        <v>0.92372283560828927</v>
      </c>
      <c r="BK42">
        <f t="shared" si="38"/>
        <v>0.45090982103256899</v>
      </c>
      <c r="BL42">
        <f t="shared" si="39"/>
        <v>0.75375478637130044</v>
      </c>
      <c r="BM42">
        <f t="shared" si="40"/>
        <v>0.4012305844556181</v>
      </c>
      <c r="BN42">
        <f t="shared" si="41"/>
        <v>0.77275365898699722</v>
      </c>
      <c r="BO42">
        <f t="shared" si="42"/>
        <v>0.22724634101300278</v>
      </c>
      <c r="BP42">
        <f t="shared" si="43"/>
        <v>500.036</v>
      </c>
      <c r="BQ42">
        <f t="shared" si="44"/>
        <v>421.2185539735662</v>
      </c>
      <c r="BR42">
        <f t="shared" si="45"/>
        <v>0.84237645684223972</v>
      </c>
      <c r="BS42">
        <f t="shared" si="46"/>
        <v>0.16418656170552282</v>
      </c>
      <c r="BT42">
        <v>6</v>
      </c>
      <c r="BU42">
        <v>0.5</v>
      </c>
      <c r="BV42" t="s">
        <v>369</v>
      </c>
      <c r="BW42">
        <v>2</v>
      </c>
      <c r="BX42">
        <v>1629745788.0999999</v>
      </c>
      <c r="BY42">
        <v>415.00799999999998</v>
      </c>
      <c r="BZ42">
        <v>418.61291132372997</v>
      </c>
      <c r="CA42">
        <v>38.983997605127499</v>
      </c>
      <c r="CB42">
        <v>34.822400000000002</v>
      </c>
      <c r="CC42">
        <v>422.43</v>
      </c>
      <c r="CD42">
        <v>37.440199999999997</v>
      </c>
      <c r="CE42">
        <v>500.02100000000002</v>
      </c>
      <c r="CF42">
        <v>99.1387</v>
      </c>
      <c r="CG42">
        <v>9.9676100000000004E-2</v>
      </c>
      <c r="CH42">
        <v>32.640300000000003</v>
      </c>
      <c r="CI42">
        <v>32.348300000000002</v>
      </c>
      <c r="CJ42">
        <v>999.9</v>
      </c>
      <c r="CK42">
        <v>0</v>
      </c>
      <c r="CL42">
        <v>0</v>
      </c>
      <c r="CM42">
        <v>10005</v>
      </c>
      <c r="CN42">
        <v>0</v>
      </c>
      <c r="CO42">
        <v>1779.84</v>
      </c>
      <c r="CP42">
        <v>-18.8371</v>
      </c>
      <c r="CQ42">
        <v>431.15199999999999</v>
      </c>
      <c r="CR42">
        <v>449.49700000000001</v>
      </c>
      <c r="CS42">
        <v>2.6218400000000002</v>
      </c>
      <c r="CT42">
        <v>433.84500000000003</v>
      </c>
      <c r="CU42">
        <v>34.822400000000002</v>
      </c>
      <c r="CV42">
        <v>3.71217</v>
      </c>
      <c r="CW42">
        <v>3.4522499999999998</v>
      </c>
      <c r="CX42">
        <v>27.622699999999998</v>
      </c>
      <c r="CY42">
        <v>26.386700000000001</v>
      </c>
      <c r="CZ42">
        <v>500.036</v>
      </c>
      <c r="DA42">
        <v>0.91997799999999996</v>
      </c>
      <c r="DB42">
        <v>8.0021999999999996E-2</v>
      </c>
      <c r="DC42">
        <v>0</v>
      </c>
      <c r="DD42">
        <v>855.35500000000002</v>
      </c>
      <c r="DE42">
        <v>5.0001199999999999</v>
      </c>
      <c r="DF42">
        <v>4895.66</v>
      </c>
      <c r="DG42">
        <v>4215.66</v>
      </c>
      <c r="DH42">
        <v>47.561999999999998</v>
      </c>
      <c r="DI42">
        <v>51.561999999999998</v>
      </c>
      <c r="DJ42">
        <v>49.75</v>
      </c>
      <c r="DK42">
        <v>50.875</v>
      </c>
      <c r="DL42">
        <v>50.25</v>
      </c>
      <c r="DM42">
        <v>455.42</v>
      </c>
      <c r="DN42">
        <v>39.61</v>
      </c>
      <c r="DO42">
        <v>0</v>
      </c>
      <c r="DP42">
        <v>314.39999985694902</v>
      </c>
      <c r="DQ42">
        <v>0</v>
      </c>
      <c r="DR42">
        <v>855.14035999999999</v>
      </c>
      <c r="DS42">
        <v>0.55507694574698896</v>
      </c>
      <c r="DT42">
        <v>52.0338461594433</v>
      </c>
      <c r="DU42">
        <v>4889.9736000000003</v>
      </c>
      <c r="DV42">
        <v>15</v>
      </c>
      <c r="DW42">
        <v>1629745564.5999999</v>
      </c>
      <c r="DX42" t="s">
        <v>503</v>
      </c>
      <c r="DY42">
        <v>1629745564.5999999</v>
      </c>
      <c r="DZ42">
        <v>1629745564.5999999</v>
      </c>
      <c r="EA42">
        <v>44</v>
      </c>
      <c r="EB42">
        <v>0.17399999999999999</v>
      </c>
      <c r="EC42">
        <v>3.2000000000000001E-2</v>
      </c>
      <c r="ED42">
        <v>-7.508</v>
      </c>
      <c r="EE42">
        <v>4.0000000000000001E-3</v>
      </c>
      <c r="EF42">
        <v>434</v>
      </c>
      <c r="EG42">
        <v>35</v>
      </c>
      <c r="EH42">
        <v>0.14000000000000001</v>
      </c>
      <c r="EI42">
        <v>0.04</v>
      </c>
      <c r="EJ42">
        <v>14.7079768700578</v>
      </c>
      <c r="EK42">
        <v>-4.3217634734858099E-4</v>
      </c>
      <c r="EL42">
        <v>3.9470214588072101E-2</v>
      </c>
      <c r="EM42">
        <v>1</v>
      </c>
      <c r="EN42">
        <v>0.19721840583936701</v>
      </c>
      <c r="EO42">
        <v>-3.94887807248536E-3</v>
      </c>
      <c r="EP42">
        <v>3.7381235951382901E-3</v>
      </c>
      <c r="EQ42">
        <v>1</v>
      </c>
      <c r="ER42">
        <v>2</v>
      </c>
      <c r="ES42">
        <v>2</v>
      </c>
      <c r="ET42" t="s">
        <v>380</v>
      </c>
      <c r="EU42">
        <v>2.9291800000000001</v>
      </c>
      <c r="EV42">
        <v>2.7400199999999999</v>
      </c>
      <c r="EW42">
        <v>9.3429499999999999E-2</v>
      </c>
      <c r="EX42">
        <v>9.6929299999999996E-2</v>
      </c>
      <c r="EY42">
        <v>0.155528</v>
      </c>
      <c r="EZ42">
        <v>0.149732</v>
      </c>
      <c r="FA42">
        <v>28103.200000000001</v>
      </c>
      <c r="FB42">
        <v>27609.4</v>
      </c>
      <c r="FC42">
        <v>28263.7</v>
      </c>
      <c r="FD42">
        <v>28024.3</v>
      </c>
      <c r="FE42">
        <v>32891</v>
      </c>
      <c r="FF42">
        <v>33547</v>
      </c>
      <c r="FG42">
        <v>42730.3</v>
      </c>
      <c r="FH42">
        <v>43746.3</v>
      </c>
      <c r="FI42">
        <v>1.7132000000000001</v>
      </c>
      <c r="FJ42">
        <v>1.8354299999999999</v>
      </c>
      <c r="FK42">
        <v>-2.4657700000000001E-2</v>
      </c>
      <c r="FL42">
        <v>0</v>
      </c>
      <c r="FM42">
        <v>32.747900000000001</v>
      </c>
      <c r="FN42">
        <v>999.9</v>
      </c>
      <c r="FO42">
        <v>49.786000000000001</v>
      </c>
      <c r="FP42">
        <v>42.036999999999999</v>
      </c>
      <c r="FQ42">
        <v>41.4816</v>
      </c>
      <c r="FR42">
        <v>62.386400000000002</v>
      </c>
      <c r="FS42">
        <v>29.6434</v>
      </c>
      <c r="FT42">
        <v>1</v>
      </c>
      <c r="FU42">
        <v>1.07121</v>
      </c>
      <c r="FV42">
        <v>2.7827799999999998</v>
      </c>
      <c r="FW42">
        <v>20.330500000000001</v>
      </c>
      <c r="FX42">
        <v>5.27135</v>
      </c>
      <c r="FY42">
        <v>12.0938</v>
      </c>
      <c r="FZ42">
        <v>5.0127499999999996</v>
      </c>
      <c r="GA42">
        <v>3.2919999999999998</v>
      </c>
      <c r="GB42">
        <v>9999</v>
      </c>
      <c r="GC42">
        <v>9999</v>
      </c>
      <c r="GD42">
        <v>9999</v>
      </c>
      <c r="GE42">
        <v>999.9</v>
      </c>
      <c r="GF42">
        <v>1.87195</v>
      </c>
      <c r="GG42">
        <v>1.8727100000000001</v>
      </c>
      <c r="GH42">
        <v>1.87226</v>
      </c>
      <c r="GI42">
        <v>1.87602</v>
      </c>
      <c r="GJ42">
        <v>1.86981</v>
      </c>
      <c r="GK42">
        <v>1.8727100000000001</v>
      </c>
      <c r="GL42">
        <v>1.87277</v>
      </c>
      <c r="GM42">
        <v>1.87422</v>
      </c>
      <c r="GN42">
        <v>5</v>
      </c>
      <c r="GO42">
        <v>0</v>
      </c>
      <c r="GP42">
        <v>0</v>
      </c>
      <c r="GQ42">
        <v>0</v>
      </c>
      <c r="GR42" t="s">
        <v>372</v>
      </c>
      <c r="GS42" t="s">
        <v>373</v>
      </c>
      <c r="GT42" t="s">
        <v>374</v>
      </c>
      <c r="GU42" t="s">
        <v>374</v>
      </c>
      <c r="GV42" t="s">
        <v>374</v>
      </c>
      <c r="GW42" t="s">
        <v>374</v>
      </c>
      <c r="GX42">
        <v>0</v>
      </c>
      <c r="GY42">
        <v>100</v>
      </c>
      <c r="GZ42">
        <v>100</v>
      </c>
      <c r="HA42">
        <v>-7.4219999999999997</v>
      </c>
      <c r="HB42">
        <v>4.0000000000000001E-3</v>
      </c>
      <c r="HC42">
        <v>-5.36597025873641</v>
      </c>
      <c r="HD42">
        <v>-5.2264853520813098E-3</v>
      </c>
      <c r="HE42">
        <v>8.80926177612275E-7</v>
      </c>
      <c r="HF42">
        <v>-7.1543816509633199E-11</v>
      </c>
      <c r="HG42">
        <v>3.9849999999930202E-3</v>
      </c>
      <c r="HH42">
        <v>0</v>
      </c>
      <c r="HI42">
        <v>0</v>
      </c>
      <c r="HJ42">
        <v>0</v>
      </c>
      <c r="HK42">
        <v>3</v>
      </c>
      <c r="HL42">
        <v>2051</v>
      </c>
      <c r="HM42">
        <v>1</v>
      </c>
      <c r="HN42">
        <v>25</v>
      </c>
      <c r="HO42">
        <v>3.7</v>
      </c>
      <c r="HP42">
        <v>3.7</v>
      </c>
      <c r="HQ42">
        <v>18</v>
      </c>
      <c r="HR42">
        <v>509.72</v>
      </c>
      <c r="HS42">
        <v>507.44</v>
      </c>
      <c r="HT42">
        <v>30.000800000000002</v>
      </c>
      <c r="HU42">
        <v>39.7057</v>
      </c>
      <c r="HV42">
        <v>30.000399999999999</v>
      </c>
      <c r="HW42">
        <v>39.8384</v>
      </c>
      <c r="HX42">
        <v>39.814900000000002</v>
      </c>
      <c r="HY42">
        <v>23.111000000000001</v>
      </c>
      <c r="HZ42">
        <v>19.438500000000001</v>
      </c>
      <c r="IA42">
        <v>44.777799999999999</v>
      </c>
      <c r="IB42">
        <v>30</v>
      </c>
      <c r="IC42">
        <v>433.76799999999997</v>
      </c>
      <c r="ID42">
        <v>34.747700000000002</v>
      </c>
      <c r="IE42">
        <v>99.086799999999997</v>
      </c>
      <c r="IF42">
        <v>97.019000000000005</v>
      </c>
    </row>
    <row r="43" spans="1:240" x14ac:dyDescent="0.3">
      <c r="A43">
        <v>27</v>
      </c>
      <c r="B43">
        <v>1629746202.5999999</v>
      </c>
      <c r="C43">
        <v>17154.5</v>
      </c>
      <c r="D43" t="s">
        <v>504</v>
      </c>
      <c r="E43" t="s">
        <v>505</v>
      </c>
      <c r="F43">
        <v>0</v>
      </c>
      <c r="G43" t="s">
        <v>479</v>
      </c>
      <c r="H43" t="s">
        <v>480</v>
      </c>
      <c r="I43" t="s">
        <v>365</v>
      </c>
      <c r="J43">
        <f t="shared" si="0"/>
        <v>3.4769651064281231</v>
      </c>
      <c r="K43">
        <v>1629746202.5999999</v>
      </c>
      <c r="L43">
        <f t="shared" si="1"/>
        <v>3.4297473196409061E-3</v>
      </c>
      <c r="M43">
        <f t="shared" si="2"/>
        <v>3.4297473196409061</v>
      </c>
      <c r="N43">
        <f t="shared" si="3"/>
        <v>18.298671201827894</v>
      </c>
      <c r="O43">
        <f t="shared" si="4"/>
        <v>415.03199999999998</v>
      </c>
      <c r="P43">
        <f t="shared" si="5"/>
        <v>328.14510511710188</v>
      </c>
      <c r="Q43">
        <f t="shared" si="6"/>
        <v>32.564881342184663</v>
      </c>
      <c r="R43">
        <f t="shared" si="7"/>
        <v>41.187473536703997</v>
      </c>
      <c r="S43">
        <f t="shared" si="8"/>
        <v>0.38291819141725203</v>
      </c>
      <c r="T43">
        <f t="shared" si="9"/>
        <v>2.9060719182268895</v>
      </c>
      <c r="U43">
        <f t="shared" si="10"/>
        <v>0.35693419197828613</v>
      </c>
      <c r="V43">
        <f t="shared" si="11"/>
        <v>0.22527132624953999</v>
      </c>
      <c r="W43">
        <f t="shared" si="12"/>
        <v>57.869160173425705</v>
      </c>
      <c r="X43">
        <f t="shared" si="13"/>
        <v>31.726717649317912</v>
      </c>
      <c r="Y43">
        <f t="shared" si="14"/>
        <v>31.8627</v>
      </c>
      <c r="Z43">
        <f t="shared" si="15"/>
        <v>4.7381001088368535</v>
      </c>
      <c r="AA43">
        <f t="shared" si="16"/>
        <v>78.861014886530512</v>
      </c>
      <c r="AB43">
        <f t="shared" si="17"/>
        <v>3.8256634133020073</v>
      </c>
      <c r="AC43">
        <f t="shared" si="18"/>
        <v>4.8511465631105288</v>
      </c>
      <c r="AD43">
        <f t="shared" si="19"/>
        <v>0.91243669553484619</v>
      </c>
      <c r="AE43">
        <f t="shared" si="20"/>
        <v>-151.25185679616396</v>
      </c>
      <c r="AF43">
        <f t="shared" si="21"/>
        <v>65.300951809670536</v>
      </c>
      <c r="AG43">
        <f t="shared" si="22"/>
        <v>5.0995020197267777</v>
      </c>
      <c r="AH43">
        <f t="shared" si="23"/>
        <v>-22.982242793340944</v>
      </c>
      <c r="AI43">
        <v>3</v>
      </c>
      <c r="AJ43">
        <v>1</v>
      </c>
      <c r="AK43">
        <f t="shared" si="24"/>
        <v>1</v>
      </c>
      <c r="AL43">
        <f t="shared" si="25"/>
        <v>0</v>
      </c>
      <c r="AM43">
        <f t="shared" si="26"/>
        <v>51280.249256442075</v>
      </c>
      <c r="AN43" t="s">
        <v>366</v>
      </c>
      <c r="AO43">
        <v>10238.9</v>
      </c>
      <c r="AP43">
        <v>302.21199999999999</v>
      </c>
      <c r="AQ43">
        <v>4052.3</v>
      </c>
      <c r="AR43">
        <f t="shared" si="27"/>
        <v>0.92542210596451402</v>
      </c>
      <c r="AS43">
        <v>-0.32343011824092399</v>
      </c>
      <c r="AT43" t="s">
        <v>506</v>
      </c>
      <c r="AU43">
        <v>10286.9</v>
      </c>
      <c r="AV43">
        <v>807.83769230769201</v>
      </c>
      <c r="AW43">
        <v>2595.54</v>
      </c>
      <c r="AX43">
        <f t="shared" si="28"/>
        <v>0.68875929775395794</v>
      </c>
      <c r="AY43">
        <v>0.5</v>
      </c>
      <c r="AZ43">
        <f t="shared" si="29"/>
        <v>295.09629894996147</v>
      </c>
      <c r="BA43">
        <f t="shared" si="30"/>
        <v>18.298671201827894</v>
      </c>
      <c r="BB43">
        <f t="shared" si="31"/>
        <v>101.62515981728374</v>
      </c>
      <c r="BC43">
        <f t="shared" si="32"/>
        <v>6.310516731769146E-2</v>
      </c>
      <c r="BD43">
        <f t="shared" si="33"/>
        <v>0.56125507601501046</v>
      </c>
      <c r="BE43">
        <f t="shared" si="34"/>
        <v>290.07045662165655</v>
      </c>
      <c r="BF43" t="s">
        <v>507</v>
      </c>
      <c r="BG43">
        <v>757.3</v>
      </c>
      <c r="BH43">
        <f t="shared" si="35"/>
        <v>757.3</v>
      </c>
      <c r="BI43">
        <f t="shared" si="36"/>
        <v>0.70823027192799959</v>
      </c>
      <c r="BJ43">
        <f t="shared" si="37"/>
        <v>0.97250756576524711</v>
      </c>
      <c r="BK43">
        <f t="shared" si="38"/>
        <v>0.44211229135053115</v>
      </c>
      <c r="BL43">
        <f t="shared" si="39"/>
        <v>0.77952316794296672</v>
      </c>
      <c r="BM43">
        <f t="shared" si="40"/>
        <v>0.3884602174668968</v>
      </c>
      <c r="BN43">
        <f t="shared" si="41"/>
        <v>0.91166825535234941</v>
      </c>
      <c r="BO43">
        <f t="shared" si="42"/>
        <v>8.833174464765059E-2</v>
      </c>
      <c r="BP43">
        <f t="shared" si="43"/>
        <v>350.07299999999998</v>
      </c>
      <c r="BQ43">
        <f t="shared" si="44"/>
        <v>295.09629894996147</v>
      </c>
      <c r="BR43">
        <f t="shared" si="45"/>
        <v>0.84295646607982189</v>
      </c>
      <c r="BS43">
        <f t="shared" si="46"/>
        <v>0.16530597953405635</v>
      </c>
      <c r="BT43">
        <v>6</v>
      </c>
      <c r="BU43">
        <v>0.5</v>
      </c>
      <c r="BV43" t="s">
        <v>369</v>
      </c>
      <c r="BW43">
        <v>2</v>
      </c>
      <c r="BX43">
        <v>1629746202.5999999</v>
      </c>
      <c r="BY43">
        <v>415.03199999999998</v>
      </c>
      <c r="BZ43">
        <v>438.69590095276499</v>
      </c>
      <c r="CA43">
        <v>38.549893970423398</v>
      </c>
      <c r="CB43">
        <v>34.593299999999999</v>
      </c>
      <c r="CC43">
        <v>422.44299999999998</v>
      </c>
      <c r="CD43">
        <v>36.778199999999998</v>
      </c>
      <c r="CE43">
        <v>500.05599999999998</v>
      </c>
      <c r="CF43">
        <v>99.138599999999997</v>
      </c>
      <c r="CG43">
        <v>0.100672</v>
      </c>
      <c r="CH43">
        <v>32.279499999999999</v>
      </c>
      <c r="CI43">
        <v>31.8627</v>
      </c>
      <c r="CJ43">
        <v>999.9</v>
      </c>
      <c r="CK43">
        <v>0</v>
      </c>
      <c r="CL43">
        <v>0</v>
      </c>
      <c r="CM43">
        <v>9952.5</v>
      </c>
      <c r="CN43">
        <v>0</v>
      </c>
      <c r="CO43">
        <v>836.96100000000001</v>
      </c>
      <c r="CP43">
        <v>-13.5168</v>
      </c>
      <c r="CQ43">
        <v>430.87900000000002</v>
      </c>
      <c r="CR43">
        <v>443.90499999999997</v>
      </c>
      <c r="CS43">
        <v>2.18458</v>
      </c>
      <c r="CT43">
        <v>428.54899999999998</v>
      </c>
      <c r="CU43">
        <v>34.593299999999999</v>
      </c>
      <c r="CV43">
        <v>3.6461000000000001</v>
      </c>
      <c r="CW43">
        <v>3.4295300000000002</v>
      </c>
      <c r="CX43">
        <v>27.315899999999999</v>
      </c>
      <c r="CY43">
        <v>26.274799999999999</v>
      </c>
      <c r="CZ43">
        <v>350.07299999999998</v>
      </c>
      <c r="DA43">
        <v>0.90002899999999997</v>
      </c>
      <c r="DB43">
        <v>9.9970699999999996E-2</v>
      </c>
      <c r="DC43">
        <v>0</v>
      </c>
      <c r="DD43">
        <v>808.34299999999996</v>
      </c>
      <c r="DE43">
        <v>5.0001199999999999</v>
      </c>
      <c r="DF43">
        <v>2997.65</v>
      </c>
      <c r="DG43">
        <v>2915.86</v>
      </c>
      <c r="DH43">
        <v>46.811999999999998</v>
      </c>
      <c r="DI43">
        <v>50.625</v>
      </c>
      <c r="DJ43">
        <v>49.061999999999998</v>
      </c>
      <c r="DK43">
        <v>50.25</v>
      </c>
      <c r="DL43">
        <v>49.625</v>
      </c>
      <c r="DM43">
        <v>310.58</v>
      </c>
      <c r="DN43">
        <v>34.5</v>
      </c>
      <c r="DO43">
        <v>0</v>
      </c>
      <c r="DP43">
        <v>414.10000014305098</v>
      </c>
      <c r="DQ43">
        <v>0</v>
      </c>
      <c r="DR43">
        <v>807.83769230769201</v>
      </c>
      <c r="DS43">
        <v>1.55623931888158</v>
      </c>
      <c r="DT43">
        <v>199.96000030581601</v>
      </c>
      <c r="DU43">
        <v>2981.5226923076898</v>
      </c>
      <c r="DV43">
        <v>15</v>
      </c>
      <c r="DW43">
        <v>1629745865.0999999</v>
      </c>
      <c r="DX43" t="s">
        <v>508</v>
      </c>
      <c r="DY43">
        <v>1629745863.0999999</v>
      </c>
      <c r="DZ43">
        <v>1629745865.0999999</v>
      </c>
      <c r="EA43">
        <v>45</v>
      </c>
      <c r="EB43">
        <v>1.0999999999999999E-2</v>
      </c>
      <c r="EC43">
        <v>-4.0000000000000001E-3</v>
      </c>
      <c r="ED43">
        <v>-7.4740000000000002</v>
      </c>
      <c r="EE43">
        <v>0</v>
      </c>
      <c r="EF43">
        <v>429</v>
      </c>
      <c r="EG43">
        <v>35</v>
      </c>
      <c r="EH43">
        <v>0.12</v>
      </c>
      <c r="EI43">
        <v>0.03</v>
      </c>
      <c r="EJ43">
        <v>10.602570879802</v>
      </c>
      <c r="EK43">
        <v>-6.5044502912362898E-2</v>
      </c>
      <c r="EL43">
        <v>5.5658512672824297E-2</v>
      </c>
      <c r="EM43">
        <v>1</v>
      </c>
      <c r="EN43">
        <v>0.175266763430447</v>
      </c>
      <c r="EO43">
        <v>-2.7058731949652602E-3</v>
      </c>
      <c r="EP43">
        <v>3.9958654045084696E-3</v>
      </c>
      <c r="EQ43">
        <v>1</v>
      </c>
      <c r="ER43">
        <v>2</v>
      </c>
      <c r="ES43">
        <v>2</v>
      </c>
      <c r="ET43" t="s">
        <v>380</v>
      </c>
      <c r="EU43">
        <v>2.9291800000000001</v>
      </c>
      <c r="EV43">
        <v>2.7405499999999998</v>
      </c>
      <c r="EW43">
        <v>9.3398499999999995E-2</v>
      </c>
      <c r="EX43">
        <v>9.6003900000000003E-2</v>
      </c>
      <c r="EY43">
        <v>0.15363599999999999</v>
      </c>
      <c r="EZ43">
        <v>0.149036</v>
      </c>
      <c r="FA43">
        <v>28100.3</v>
      </c>
      <c r="FB43">
        <v>27626.7</v>
      </c>
      <c r="FC43">
        <v>28260.3</v>
      </c>
      <c r="FD43">
        <v>28013.7</v>
      </c>
      <c r="FE43">
        <v>32966.199999999997</v>
      </c>
      <c r="FF43">
        <v>33562.5</v>
      </c>
      <c r="FG43">
        <v>42732</v>
      </c>
      <c r="FH43">
        <v>43730</v>
      </c>
      <c r="FI43">
        <v>1.71133</v>
      </c>
      <c r="FJ43">
        <v>1.8324199999999999</v>
      </c>
      <c r="FK43">
        <v>-1.21184E-2</v>
      </c>
      <c r="FL43">
        <v>0</v>
      </c>
      <c r="FM43">
        <v>32.059199999999997</v>
      </c>
      <c r="FN43">
        <v>999.9</v>
      </c>
      <c r="FO43">
        <v>49.738</v>
      </c>
      <c r="FP43">
        <v>42.127000000000002</v>
      </c>
      <c r="FQ43">
        <v>41.636499999999998</v>
      </c>
      <c r="FR43">
        <v>62.686399999999999</v>
      </c>
      <c r="FS43">
        <v>29.0946</v>
      </c>
      <c r="FT43">
        <v>1</v>
      </c>
      <c r="FU43">
        <v>1.0842700000000001</v>
      </c>
      <c r="FV43">
        <v>2.4663499999999998</v>
      </c>
      <c r="FW43">
        <v>20.3369</v>
      </c>
      <c r="FX43">
        <v>5.2744900000000001</v>
      </c>
      <c r="FY43">
        <v>12.0937</v>
      </c>
      <c r="FZ43">
        <v>5.0122</v>
      </c>
      <c r="GA43">
        <v>3.2919999999999998</v>
      </c>
      <c r="GB43">
        <v>9999</v>
      </c>
      <c r="GC43">
        <v>9999</v>
      </c>
      <c r="GD43">
        <v>9999</v>
      </c>
      <c r="GE43">
        <v>999.9</v>
      </c>
      <c r="GF43">
        <v>1.87195</v>
      </c>
      <c r="GG43">
        <v>1.8727100000000001</v>
      </c>
      <c r="GH43">
        <v>1.87226</v>
      </c>
      <c r="GI43">
        <v>1.8760300000000001</v>
      </c>
      <c r="GJ43">
        <v>1.86982</v>
      </c>
      <c r="GK43">
        <v>1.8727100000000001</v>
      </c>
      <c r="GL43">
        <v>1.8728</v>
      </c>
      <c r="GM43">
        <v>1.87422</v>
      </c>
      <c r="GN43">
        <v>5</v>
      </c>
      <c r="GO43">
        <v>0</v>
      </c>
      <c r="GP43">
        <v>0</v>
      </c>
      <c r="GQ43">
        <v>0</v>
      </c>
      <c r="GR43" t="s">
        <v>372</v>
      </c>
      <c r="GS43" t="s">
        <v>373</v>
      </c>
      <c r="GT43" t="s">
        <v>374</v>
      </c>
      <c r="GU43" t="s">
        <v>374</v>
      </c>
      <c r="GV43" t="s">
        <v>374</v>
      </c>
      <c r="GW43" t="s">
        <v>374</v>
      </c>
      <c r="GX43">
        <v>0</v>
      </c>
      <c r="GY43">
        <v>100</v>
      </c>
      <c r="GZ43">
        <v>100</v>
      </c>
      <c r="HA43">
        <v>-7.4109999999999996</v>
      </c>
      <c r="HB43">
        <v>-4.0000000000000002E-4</v>
      </c>
      <c r="HC43">
        <v>-5.3552055262446201</v>
      </c>
      <c r="HD43">
        <v>-5.2264853520813098E-3</v>
      </c>
      <c r="HE43">
        <v>8.80926177612275E-7</v>
      </c>
      <c r="HF43">
        <v>-7.1543816509633199E-11</v>
      </c>
      <c r="HG43">
        <v>-4.05000000000655E-4</v>
      </c>
      <c r="HH43">
        <v>0</v>
      </c>
      <c r="HI43">
        <v>0</v>
      </c>
      <c r="HJ43">
        <v>0</v>
      </c>
      <c r="HK43">
        <v>3</v>
      </c>
      <c r="HL43">
        <v>2051</v>
      </c>
      <c r="HM43">
        <v>1</v>
      </c>
      <c r="HN43">
        <v>25</v>
      </c>
      <c r="HO43">
        <v>5.7</v>
      </c>
      <c r="HP43">
        <v>5.6</v>
      </c>
      <c r="HQ43">
        <v>18</v>
      </c>
      <c r="HR43">
        <v>509.161</v>
      </c>
      <c r="HS43">
        <v>506.04399999999998</v>
      </c>
      <c r="HT43">
        <v>29.998000000000001</v>
      </c>
      <c r="HU43">
        <v>39.834299999999999</v>
      </c>
      <c r="HV43">
        <v>29.999600000000001</v>
      </c>
      <c r="HW43">
        <v>39.958199999999998</v>
      </c>
      <c r="HX43">
        <v>39.924599999999998</v>
      </c>
      <c r="HY43">
        <v>22.872399999999999</v>
      </c>
      <c r="HZ43">
        <v>20.344899999999999</v>
      </c>
      <c r="IA43">
        <v>45.786700000000003</v>
      </c>
      <c r="IB43">
        <v>30</v>
      </c>
      <c r="IC43">
        <v>428.53699999999998</v>
      </c>
      <c r="ID43">
        <v>34.620399999999997</v>
      </c>
      <c r="IE43">
        <v>99.084500000000006</v>
      </c>
      <c r="IF43">
        <v>96.982699999999994</v>
      </c>
    </row>
    <row r="44" spans="1:240" x14ac:dyDescent="0.3">
      <c r="A44">
        <v>28</v>
      </c>
      <c r="B44">
        <v>1629746858</v>
      </c>
      <c r="C44">
        <v>17809.9000000954</v>
      </c>
      <c r="D44" t="s">
        <v>509</v>
      </c>
      <c r="E44" t="s">
        <v>510</v>
      </c>
      <c r="F44">
        <v>0</v>
      </c>
      <c r="G44" t="s">
        <v>479</v>
      </c>
      <c r="H44" t="s">
        <v>480</v>
      </c>
      <c r="I44" t="s">
        <v>365</v>
      </c>
      <c r="J44">
        <f t="shared" si="0"/>
        <v>3.0247968763093049</v>
      </c>
      <c r="K44">
        <v>1629746858</v>
      </c>
      <c r="L44">
        <f t="shared" si="1"/>
        <v>1.1857929372768043E-4</v>
      </c>
      <c r="M44">
        <f t="shared" si="2"/>
        <v>0.11857929372768043</v>
      </c>
      <c r="N44">
        <f t="shared" si="3"/>
        <v>17.305965803199683</v>
      </c>
      <c r="O44">
        <f t="shared" si="4"/>
        <v>414.988</v>
      </c>
      <c r="P44">
        <f t="shared" si="5"/>
        <v>-2585.185367793657</v>
      </c>
      <c r="Q44">
        <f t="shared" si="6"/>
        <v>-256.49325577038104</v>
      </c>
      <c r="R44">
        <f t="shared" si="7"/>
        <v>41.173690889517204</v>
      </c>
      <c r="S44">
        <f t="shared" si="8"/>
        <v>9.1744181181232318E-3</v>
      </c>
      <c r="T44">
        <f t="shared" si="9"/>
        <v>2.9129127458222803</v>
      </c>
      <c r="U44">
        <f t="shared" si="10"/>
        <v>9.1583953619581958E-3</v>
      </c>
      <c r="V44">
        <f t="shared" si="11"/>
        <v>5.725434320574159E-3</v>
      </c>
      <c r="W44">
        <f t="shared" si="12"/>
        <v>33.087271357547486</v>
      </c>
      <c r="X44">
        <f t="shared" si="13"/>
        <v>32.342058733468477</v>
      </c>
      <c r="Y44">
        <f t="shared" si="14"/>
        <v>31.831800000000001</v>
      </c>
      <c r="Z44">
        <f t="shared" si="15"/>
        <v>4.7298113488277842</v>
      </c>
      <c r="AA44">
        <f t="shared" si="16"/>
        <v>72.533045562459336</v>
      </c>
      <c r="AB44">
        <f t="shared" si="17"/>
        <v>3.4984623713144245</v>
      </c>
      <c r="AC44">
        <f t="shared" si="18"/>
        <v>4.8232668905400429</v>
      </c>
      <c r="AD44">
        <f t="shared" si="19"/>
        <v>1.2313489775133597</v>
      </c>
      <c r="AE44">
        <f t="shared" si="20"/>
        <v>-5.229346853390707</v>
      </c>
      <c r="AF44">
        <f t="shared" si="21"/>
        <v>54.289057090072987</v>
      </c>
      <c r="AG44">
        <f t="shared" si="22"/>
        <v>4.2268374994150939</v>
      </c>
      <c r="AH44">
        <f t="shared" si="23"/>
        <v>86.373819093644855</v>
      </c>
      <c r="AI44">
        <v>2</v>
      </c>
      <c r="AJ44">
        <v>0</v>
      </c>
      <c r="AK44">
        <f t="shared" si="24"/>
        <v>1</v>
      </c>
      <c r="AL44">
        <f t="shared" si="25"/>
        <v>0</v>
      </c>
      <c r="AM44">
        <f t="shared" si="26"/>
        <v>51490.002535405714</v>
      </c>
      <c r="AN44" t="s">
        <v>366</v>
      </c>
      <c r="AO44">
        <v>10238.9</v>
      </c>
      <c r="AP44">
        <v>302.21199999999999</v>
      </c>
      <c r="AQ44">
        <v>4052.3</v>
      </c>
      <c r="AR44">
        <f t="shared" si="27"/>
        <v>0.92542210596451402</v>
      </c>
      <c r="AS44">
        <v>-0.32343011824092399</v>
      </c>
      <c r="AT44" t="s">
        <v>511</v>
      </c>
      <c r="AU44">
        <v>10279.700000000001</v>
      </c>
      <c r="AV44">
        <v>765.61065384615404</v>
      </c>
      <c r="AW44">
        <v>2733.69</v>
      </c>
      <c r="AX44">
        <f t="shared" si="28"/>
        <v>0.71993508633160519</v>
      </c>
      <c r="AY44">
        <v>0.5</v>
      </c>
      <c r="AZ44">
        <f t="shared" si="29"/>
        <v>168.78352795727849</v>
      </c>
      <c r="BA44">
        <f t="shared" si="30"/>
        <v>17.305965803199683</v>
      </c>
      <c r="BB44">
        <f t="shared" si="31"/>
        <v>60.756591885638095</v>
      </c>
      <c r="BC44">
        <f t="shared" si="32"/>
        <v>0.10444974183679143</v>
      </c>
      <c r="BD44">
        <f t="shared" si="33"/>
        <v>0.48235535119197864</v>
      </c>
      <c r="BE44">
        <f t="shared" si="34"/>
        <v>291.7180143716127</v>
      </c>
      <c r="BF44" t="s">
        <v>512</v>
      </c>
      <c r="BG44">
        <v>851.44</v>
      </c>
      <c r="BH44">
        <f t="shared" si="35"/>
        <v>851.44</v>
      </c>
      <c r="BI44">
        <f t="shared" si="36"/>
        <v>0.68853820294181123</v>
      </c>
      <c r="BJ44">
        <f t="shared" si="37"/>
        <v>1.0455993338578011</v>
      </c>
      <c r="BK44">
        <f t="shared" si="38"/>
        <v>0.41195491211736845</v>
      </c>
      <c r="BL44">
        <f t="shared" si="39"/>
        <v>0.80941688395035694</v>
      </c>
      <c r="BM44">
        <f t="shared" si="40"/>
        <v>0.35162108195861003</v>
      </c>
      <c r="BN44">
        <f t="shared" si="41"/>
        <v>1.1628170171712122</v>
      </c>
      <c r="BO44">
        <f t="shared" si="42"/>
        <v>-0.16281701717121222</v>
      </c>
      <c r="BP44">
        <f t="shared" si="43"/>
        <v>200.23599999999999</v>
      </c>
      <c r="BQ44">
        <f t="shared" si="44"/>
        <v>168.78352795727849</v>
      </c>
      <c r="BR44">
        <f t="shared" si="45"/>
        <v>0.84292299065741672</v>
      </c>
      <c r="BS44">
        <f t="shared" si="46"/>
        <v>0.16524137196881422</v>
      </c>
      <c r="BT44">
        <v>6</v>
      </c>
      <c r="BU44">
        <v>0.5</v>
      </c>
      <c r="BV44" t="s">
        <v>369</v>
      </c>
      <c r="BW44">
        <v>2</v>
      </c>
      <c r="BX44">
        <v>1629746858</v>
      </c>
      <c r="BY44">
        <v>414.988</v>
      </c>
      <c r="BZ44">
        <v>435.81208568783399</v>
      </c>
      <c r="CA44">
        <v>35.2608637015989</v>
      </c>
      <c r="CB44">
        <v>35.123600000000003</v>
      </c>
      <c r="CC44">
        <v>422.45499999999998</v>
      </c>
      <c r="CD44">
        <v>36.510300000000001</v>
      </c>
      <c r="CE44">
        <v>500.05099999999999</v>
      </c>
      <c r="CF44">
        <v>99.116600000000005</v>
      </c>
      <c r="CG44">
        <v>9.9981899999999999E-2</v>
      </c>
      <c r="CH44">
        <v>32.177500000000002</v>
      </c>
      <c r="CI44">
        <v>31.831800000000001</v>
      </c>
      <c r="CJ44">
        <v>999.9</v>
      </c>
      <c r="CK44">
        <v>0</v>
      </c>
      <c r="CL44">
        <v>0</v>
      </c>
      <c r="CM44">
        <v>9993.75</v>
      </c>
      <c r="CN44">
        <v>0</v>
      </c>
      <c r="CO44">
        <v>1068.9100000000001</v>
      </c>
      <c r="CP44">
        <v>-7.1741599999999996</v>
      </c>
      <c r="CQ44">
        <v>430.70800000000003</v>
      </c>
      <c r="CR44">
        <v>437.53</v>
      </c>
      <c r="CS44">
        <v>1.3740699999999999</v>
      </c>
      <c r="CT44">
        <v>422.16199999999998</v>
      </c>
      <c r="CU44">
        <v>35.123600000000003</v>
      </c>
      <c r="CV44">
        <v>3.6175199999999998</v>
      </c>
      <c r="CW44">
        <v>3.4813299999999998</v>
      </c>
      <c r="CX44">
        <v>27.1816</v>
      </c>
      <c r="CY44">
        <v>26.529</v>
      </c>
      <c r="CZ44">
        <v>200.23599999999999</v>
      </c>
      <c r="DA44">
        <v>0.90009300000000003</v>
      </c>
      <c r="DB44">
        <v>9.9906700000000001E-2</v>
      </c>
      <c r="DC44">
        <v>0</v>
      </c>
      <c r="DD44">
        <v>765.57899999999995</v>
      </c>
      <c r="DE44">
        <v>5.0001199999999999</v>
      </c>
      <c r="DF44">
        <v>1770.61</v>
      </c>
      <c r="DG44">
        <v>1649.78</v>
      </c>
      <c r="DH44">
        <v>45.125</v>
      </c>
      <c r="DI44">
        <v>49.125</v>
      </c>
      <c r="DJ44">
        <v>47.375</v>
      </c>
      <c r="DK44">
        <v>48.811999999999998</v>
      </c>
      <c r="DL44">
        <v>48.061999999999998</v>
      </c>
      <c r="DM44">
        <v>175.73</v>
      </c>
      <c r="DN44">
        <v>19.510000000000002</v>
      </c>
      <c r="DO44">
        <v>0</v>
      </c>
      <c r="DP44">
        <v>655.20000004768394</v>
      </c>
      <c r="DQ44">
        <v>0</v>
      </c>
      <c r="DR44">
        <v>765.61065384615404</v>
      </c>
      <c r="DS44">
        <v>0.98601708989732295</v>
      </c>
      <c r="DT44">
        <v>-2275.75487187103</v>
      </c>
      <c r="DU44">
        <v>2027.13807692308</v>
      </c>
      <c r="DV44">
        <v>15</v>
      </c>
      <c r="DW44">
        <v>1629746264.5999999</v>
      </c>
      <c r="DX44" t="s">
        <v>513</v>
      </c>
      <c r="DY44">
        <v>1629746255.0999999</v>
      </c>
      <c r="DZ44">
        <v>1629746264.5999999</v>
      </c>
      <c r="EA44">
        <v>46</v>
      </c>
      <c r="EB44">
        <v>-5.5E-2</v>
      </c>
      <c r="EC44">
        <v>-1.2E-2</v>
      </c>
      <c r="ED44">
        <v>-7.5019999999999998</v>
      </c>
      <c r="EE44">
        <v>-1.2999999999999999E-2</v>
      </c>
      <c r="EF44">
        <v>423</v>
      </c>
      <c r="EG44">
        <v>35</v>
      </c>
      <c r="EH44">
        <v>0.53</v>
      </c>
      <c r="EI44">
        <v>0.06</v>
      </c>
      <c r="EJ44">
        <v>5.5157692571100903</v>
      </c>
      <c r="EK44">
        <v>-8.5705184532121101E-2</v>
      </c>
      <c r="EL44">
        <v>6.5661594211279206E-2</v>
      </c>
      <c r="EM44">
        <v>1</v>
      </c>
      <c r="EN44">
        <v>0.10792054087934</v>
      </c>
      <c r="EO44">
        <v>-3.4907235824662101E-3</v>
      </c>
      <c r="EP44">
        <v>3.93336344825877E-3</v>
      </c>
      <c r="EQ44">
        <v>1</v>
      </c>
      <c r="ER44">
        <v>2</v>
      </c>
      <c r="ES44">
        <v>2</v>
      </c>
      <c r="ET44" t="s">
        <v>380</v>
      </c>
      <c r="EU44">
        <v>2.9295</v>
      </c>
      <c r="EV44">
        <v>2.7402099999999998</v>
      </c>
      <c r="EW44">
        <v>9.3490599999999993E-2</v>
      </c>
      <c r="EX44">
        <v>9.5008599999999999E-2</v>
      </c>
      <c r="EY44">
        <v>0.15301200000000001</v>
      </c>
      <c r="EZ44">
        <v>0.15068200000000001</v>
      </c>
      <c r="FA44">
        <v>28129.599999999999</v>
      </c>
      <c r="FB44">
        <v>27696.400000000001</v>
      </c>
      <c r="FC44">
        <v>28290.1</v>
      </c>
      <c r="FD44">
        <v>28050.799999999999</v>
      </c>
      <c r="FE44">
        <v>33022.300000000003</v>
      </c>
      <c r="FF44">
        <v>33536.800000000003</v>
      </c>
      <c r="FG44">
        <v>42777.3</v>
      </c>
      <c r="FH44">
        <v>43784.4</v>
      </c>
      <c r="FI44">
        <v>1.7178199999999999</v>
      </c>
      <c r="FJ44">
        <v>1.8424199999999999</v>
      </c>
      <c r="FK44">
        <v>-1.7754700000000002E-2</v>
      </c>
      <c r="FL44">
        <v>0</v>
      </c>
      <c r="FM44">
        <v>32.119799999999998</v>
      </c>
      <c r="FN44">
        <v>999.9</v>
      </c>
      <c r="FO44">
        <v>49.713000000000001</v>
      </c>
      <c r="FP44">
        <v>42.127000000000002</v>
      </c>
      <c r="FQ44">
        <v>41.622700000000002</v>
      </c>
      <c r="FR44">
        <v>62.516399999999997</v>
      </c>
      <c r="FS44">
        <v>29.7957</v>
      </c>
      <c r="FT44">
        <v>1</v>
      </c>
      <c r="FU44">
        <v>1.0292699999999999</v>
      </c>
      <c r="FV44">
        <v>2.4312399999999998</v>
      </c>
      <c r="FW44">
        <v>20.3398</v>
      </c>
      <c r="FX44">
        <v>5.2717999999999998</v>
      </c>
      <c r="FY44">
        <v>12.0938</v>
      </c>
      <c r="FZ44">
        <v>5.0122</v>
      </c>
      <c r="GA44">
        <v>3.2919999999999998</v>
      </c>
      <c r="GB44">
        <v>9999</v>
      </c>
      <c r="GC44">
        <v>9999</v>
      </c>
      <c r="GD44">
        <v>9999</v>
      </c>
      <c r="GE44">
        <v>999.9</v>
      </c>
      <c r="GF44">
        <v>1.87195</v>
      </c>
      <c r="GG44">
        <v>1.8727100000000001</v>
      </c>
      <c r="GH44">
        <v>1.87225</v>
      </c>
      <c r="GI44">
        <v>1.8760600000000001</v>
      </c>
      <c r="GJ44">
        <v>1.86982</v>
      </c>
      <c r="GK44">
        <v>1.8727199999999999</v>
      </c>
      <c r="GL44">
        <v>1.87279</v>
      </c>
      <c r="GM44">
        <v>1.8742399999999999</v>
      </c>
      <c r="GN44">
        <v>5</v>
      </c>
      <c r="GO44">
        <v>0</v>
      </c>
      <c r="GP44">
        <v>0</v>
      </c>
      <c r="GQ44">
        <v>0</v>
      </c>
      <c r="GR44" t="s">
        <v>372</v>
      </c>
      <c r="GS44" t="s">
        <v>373</v>
      </c>
      <c r="GT44" t="s">
        <v>374</v>
      </c>
      <c r="GU44" t="s">
        <v>374</v>
      </c>
      <c r="GV44" t="s">
        <v>374</v>
      </c>
      <c r="GW44" t="s">
        <v>374</v>
      </c>
      <c r="GX44">
        <v>0</v>
      </c>
      <c r="GY44">
        <v>100</v>
      </c>
      <c r="GZ44">
        <v>100</v>
      </c>
      <c r="HA44">
        <v>-7.4669999999999996</v>
      </c>
      <c r="HB44">
        <v>-1.2699999999999999E-2</v>
      </c>
      <c r="HC44">
        <v>-5.4105290988503203</v>
      </c>
      <c r="HD44">
        <v>-5.2264853520813098E-3</v>
      </c>
      <c r="HE44">
        <v>8.80926177612275E-7</v>
      </c>
      <c r="HF44">
        <v>-7.1543816509633199E-11</v>
      </c>
      <c r="HG44">
        <v>-1.2695238095240299E-2</v>
      </c>
      <c r="HH44">
        <v>0</v>
      </c>
      <c r="HI44">
        <v>0</v>
      </c>
      <c r="HJ44">
        <v>0</v>
      </c>
      <c r="HK44">
        <v>3</v>
      </c>
      <c r="HL44">
        <v>2051</v>
      </c>
      <c r="HM44">
        <v>1</v>
      </c>
      <c r="HN44">
        <v>25</v>
      </c>
      <c r="HO44">
        <v>10</v>
      </c>
      <c r="HP44">
        <v>9.9</v>
      </c>
      <c r="HQ44">
        <v>18</v>
      </c>
      <c r="HR44">
        <v>510.41300000000001</v>
      </c>
      <c r="HS44">
        <v>509.84199999999998</v>
      </c>
      <c r="HT44">
        <v>30.000299999999999</v>
      </c>
      <c r="HU44">
        <v>39.261699999999998</v>
      </c>
      <c r="HV44">
        <v>29.9999</v>
      </c>
      <c r="HW44">
        <v>39.464199999999998</v>
      </c>
      <c r="HX44">
        <v>39.450499999999998</v>
      </c>
      <c r="HY44">
        <v>22.624500000000001</v>
      </c>
      <c r="HZ44">
        <v>19.045300000000001</v>
      </c>
      <c r="IA44">
        <v>48.427500000000002</v>
      </c>
      <c r="IB44">
        <v>30</v>
      </c>
      <c r="IC44">
        <v>422.07400000000001</v>
      </c>
      <c r="ID44">
        <v>35.0627</v>
      </c>
      <c r="IE44">
        <v>99.189400000000006</v>
      </c>
      <c r="IF44">
        <v>97.106399999999994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11</v>
      </c>
    </row>
    <row r="14" spans="1:2" x14ac:dyDescent="0.3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2021-08-23T14:30:39Z</dcterms:created>
  <dcterms:modified xsi:type="dcterms:W3CDTF">2022-07-17T15:01:50Z</dcterms:modified>
</cp:coreProperties>
</file>