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23 Ball-Berry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S44" i="1" l="1"/>
  <c r="W44" i="1" s="1"/>
  <c r="BR44" i="1"/>
  <c r="BP44" i="1"/>
  <c r="BM44" i="1"/>
  <c r="BL44" i="1"/>
  <c r="BH44" i="1"/>
  <c r="BK44" i="1" s="1"/>
  <c r="BD44" i="1"/>
  <c r="AX44" i="1"/>
  <c r="AR44" i="1"/>
  <c r="BE44" i="1" s="1"/>
  <c r="AM44" i="1"/>
  <c r="AK44" i="1" s="1"/>
  <c r="AC44" i="1"/>
  <c r="AB44" i="1"/>
  <c r="AA44" i="1" s="1"/>
  <c r="T44" i="1"/>
  <c r="BS43" i="1"/>
  <c r="W43" i="1" s="1"/>
  <c r="BR43" i="1"/>
  <c r="BQ43" i="1" s="1"/>
  <c r="AZ43" i="1" s="1"/>
  <c r="BB43" i="1" s="1"/>
  <c r="BP43" i="1"/>
  <c r="BM43" i="1"/>
  <c r="BL43" i="1"/>
  <c r="BK43" i="1"/>
  <c r="BJ43" i="1"/>
  <c r="BN43" i="1" s="1"/>
  <c r="BO43" i="1" s="1"/>
  <c r="BI43" i="1"/>
  <c r="BH43" i="1"/>
  <c r="BD43" i="1"/>
  <c r="AX43" i="1"/>
  <c r="AR43" i="1"/>
  <c r="BE43" i="1" s="1"/>
  <c r="AM43" i="1"/>
  <c r="AK43" i="1"/>
  <c r="O43" i="1" s="1"/>
  <c r="AC43" i="1"/>
  <c r="AB43" i="1"/>
  <c r="AA43" i="1" s="1"/>
  <c r="T43" i="1"/>
  <c r="BS42" i="1"/>
  <c r="BR42" i="1"/>
  <c r="BP42" i="1"/>
  <c r="BM42" i="1"/>
  <c r="BL42" i="1"/>
  <c r="BJ42" i="1"/>
  <c r="BN42" i="1" s="1"/>
  <c r="BO42" i="1" s="1"/>
  <c r="BH42" i="1"/>
  <c r="BK42" i="1" s="1"/>
  <c r="BD42" i="1"/>
  <c r="AX42" i="1"/>
  <c r="AR42" i="1"/>
  <c r="BE42" i="1" s="1"/>
  <c r="AM42" i="1"/>
  <c r="AK42" i="1" s="1"/>
  <c r="AC42" i="1"/>
  <c r="AB42" i="1"/>
  <c r="T42" i="1"/>
  <c r="BS41" i="1"/>
  <c r="BR41" i="1"/>
  <c r="BP41" i="1"/>
  <c r="BQ41" i="1" s="1"/>
  <c r="AZ41" i="1" s="1"/>
  <c r="BM41" i="1"/>
  <c r="BL41" i="1"/>
  <c r="BK41" i="1"/>
  <c r="BJ41" i="1"/>
  <c r="BN41" i="1" s="1"/>
  <c r="BO41" i="1" s="1"/>
  <c r="BI41" i="1"/>
  <c r="BH41" i="1"/>
  <c r="BD41" i="1"/>
  <c r="AX41" i="1"/>
  <c r="AR41" i="1"/>
  <c r="BE41" i="1" s="1"/>
  <c r="AM41" i="1"/>
  <c r="AK41" i="1"/>
  <c r="N41" i="1" s="1"/>
  <c r="AC41" i="1"/>
  <c r="AB41" i="1"/>
  <c r="AA41" i="1" s="1"/>
  <c r="T41" i="1"/>
  <c r="BS40" i="1"/>
  <c r="BR40" i="1"/>
  <c r="BP40" i="1"/>
  <c r="BM40" i="1"/>
  <c r="BL40" i="1"/>
  <c r="BH40" i="1"/>
  <c r="BD40" i="1"/>
  <c r="AX40" i="1"/>
  <c r="AR40" i="1"/>
  <c r="BE40" i="1" s="1"/>
  <c r="AM40" i="1"/>
  <c r="AK40" i="1" s="1"/>
  <c r="AC40" i="1"/>
  <c r="AB40" i="1"/>
  <c r="AA40" i="1" s="1"/>
  <c r="T40" i="1"/>
  <c r="BS39" i="1"/>
  <c r="BR39" i="1"/>
  <c r="BP39" i="1"/>
  <c r="BM39" i="1"/>
  <c r="BL39" i="1"/>
  <c r="BH39" i="1"/>
  <c r="BK39" i="1" s="1"/>
  <c r="BE39" i="1"/>
  <c r="BD39" i="1"/>
  <c r="AX39" i="1"/>
  <c r="AR39" i="1"/>
  <c r="AM39" i="1"/>
  <c r="AK39" i="1" s="1"/>
  <c r="AC39" i="1"/>
  <c r="AA39" i="1" s="1"/>
  <c r="AB39" i="1"/>
  <c r="T39" i="1"/>
  <c r="M39" i="1"/>
  <c r="L39" i="1" s="1"/>
  <c r="AE39" i="1" s="1"/>
  <c r="BS38" i="1"/>
  <c r="BR38" i="1"/>
  <c r="BP38" i="1"/>
  <c r="BM38" i="1"/>
  <c r="BL38" i="1"/>
  <c r="BH38" i="1"/>
  <c r="BK38" i="1" s="1"/>
  <c r="BD38" i="1"/>
  <c r="AX38" i="1"/>
  <c r="AR38" i="1"/>
  <c r="BE38" i="1" s="1"/>
  <c r="AM38" i="1"/>
  <c r="AK38" i="1" s="1"/>
  <c r="AL38" i="1" s="1"/>
  <c r="AC38" i="1"/>
  <c r="AB38" i="1"/>
  <c r="T38" i="1"/>
  <c r="BS37" i="1"/>
  <c r="BR37" i="1"/>
  <c r="BP37" i="1"/>
  <c r="BM37" i="1"/>
  <c r="BL37" i="1"/>
  <c r="BH37" i="1"/>
  <c r="BK37" i="1" s="1"/>
  <c r="BD37" i="1"/>
  <c r="AX37" i="1"/>
  <c r="AR37" i="1"/>
  <c r="BE37" i="1" s="1"/>
  <c r="AM37" i="1"/>
  <c r="AK37" i="1" s="1"/>
  <c r="AC37" i="1"/>
  <c r="AB37" i="1"/>
  <c r="AA37" i="1" s="1"/>
  <c r="T37" i="1"/>
  <c r="BS36" i="1"/>
  <c r="BR36" i="1"/>
  <c r="BP36" i="1"/>
  <c r="BM36" i="1"/>
  <c r="BL36" i="1"/>
  <c r="BH36" i="1"/>
  <c r="BK36" i="1" s="1"/>
  <c r="BD36" i="1"/>
  <c r="AX36" i="1"/>
  <c r="AR36" i="1"/>
  <c r="BE36" i="1" s="1"/>
  <c r="AM36" i="1"/>
  <c r="AK36" i="1" s="1"/>
  <c r="AC36" i="1"/>
  <c r="AB36" i="1"/>
  <c r="AA36" i="1" s="1"/>
  <c r="T36" i="1"/>
  <c r="BS35" i="1"/>
  <c r="W35" i="1" s="1"/>
  <c r="BR35" i="1"/>
  <c r="BP35" i="1"/>
  <c r="BM35" i="1"/>
  <c r="BL35" i="1"/>
  <c r="BH35" i="1"/>
  <c r="BJ35" i="1" s="1"/>
  <c r="BN35" i="1" s="1"/>
  <c r="BO35" i="1" s="1"/>
  <c r="BE35" i="1"/>
  <c r="BD35" i="1"/>
  <c r="AX35" i="1"/>
  <c r="AR35" i="1"/>
  <c r="AM35" i="1"/>
  <c r="AK35" i="1"/>
  <c r="O35" i="1" s="1"/>
  <c r="AC35" i="1"/>
  <c r="AB35" i="1"/>
  <c r="AA35" i="1" s="1"/>
  <c r="T35" i="1"/>
  <c r="R35" i="1"/>
  <c r="BS34" i="1"/>
  <c r="BR34" i="1"/>
  <c r="BP34" i="1"/>
  <c r="BQ34" i="1" s="1"/>
  <c r="AZ34" i="1" s="1"/>
  <c r="BB34" i="1" s="1"/>
  <c r="BM34" i="1"/>
  <c r="BL34" i="1"/>
  <c r="BK34" i="1"/>
  <c r="BJ34" i="1"/>
  <c r="BN34" i="1" s="1"/>
  <c r="BO34" i="1" s="1"/>
  <c r="BH34" i="1"/>
  <c r="BI34" i="1" s="1"/>
  <c r="BD34" i="1"/>
  <c r="AX34" i="1"/>
  <c r="AR34" i="1"/>
  <c r="BE34" i="1" s="1"/>
  <c r="AM34" i="1"/>
  <c r="AK34" i="1"/>
  <c r="O34" i="1" s="1"/>
  <c r="AC34" i="1"/>
  <c r="AB34" i="1"/>
  <c r="AA34" i="1" s="1"/>
  <c r="T34" i="1"/>
  <c r="BS33" i="1"/>
  <c r="BR33" i="1"/>
  <c r="BP33" i="1"/>
  <c r="BQ33" i="1" s="1"/>
  <c r="AZ33" i="1" s="1"/>
  <c r="BM33" i="1"/>
  <c r="BL33" i="1"/>
  <c r="BI33" i="1"/>
  <c r="BH33" i="1"/>
  <c r="BK33" i="1" s="1"/>
  <c r="BD33" i="1"/>
  <c r="AX33" i="1"/>
  <c r="AR33" i="1"/>
  <c r="BE33" i="1" s="1"/>
  <c r="AM33" i="1"/>
  <c r="AK33" i="1" s="1"/>
  <c r="AC33" i="1"/>
  <c r="AB33" i="1"/>
  <c r="AA33" i="1" s="1"/>
  <c r="T33" i="1"/>
  <c r="BS32" i="1"/>
  <c r="BR32" i="1"/>
  <c r="BP32" i="1"/>
  <c r="BM32" i="1"/>
  <c r="BL32" i="1"/>
  <c r="BH32" i="1"/>
  <c r="BD32" i="1"/>
  <c r="AX32" i="1"/>
  <c r="AR32" i="1"/>
  <c r="BE32" i="1" s="1"/>
  <c r="AM32" i="1"/>
  <c r="AK32" i="1"/>
  <c r="M32" i="1" s="1"/>
  <c r="L32" i="1" s="1"/>
  <c r="AC32" i="1"/>
  <c r="AB32" i="1"/>
  <c r="AA32" i="1" s="1"/>
  <c r="T32" i="1"/>
  <c r="R32" i="1"/>
  <c r="BS31" i="1"/>
  <c r="BR31" i="1"/>
  <c r="BP31" i="1"/>
  <c r="BQ31" i="1" s="1"/>
  <c r="AZ31" i="1" s="1"/>
  <c r="BM31" i="1"/>
  <c r="BL31" i="1"/>
  <c r="BH31" i="1"/>
  <c r="BK31" i="1" s="1"/>
  <c r="BD31" i="1"/>
  <c r="AX31" i="1"/>
  <c r="AR31" i="1"/>
  <c r="BE31" i="1" s="1"/>
  <c r="AM31" i="1"/>
  <c r="AK31" i="1" s="1"/>
  <c r="M31" i="1" s="1"/>
  <c r="L31" i="1" s="1"/>
  <c r="AE31" i="1" s="1"/>
  <c r="AC31" i="1"/>
  <c r="AB31" i="1"/>
  <c r="T31" i="1"/>
  <c r="BS30" i="1"/>
  <c r="BR30" i="1"/>
  <c r="BP30" i="1"/>
  <c r="BM30" i="1"/>
  <c r="BL30" i="1"/>
  <c r="BH30" i="1"/>
  <c r="BK30" i="1" s="1"/>
  <c r="BE30" i="1"/>
  <c r="BD30" i="1"/>
  <c r="AX30" i="1"/>
  <c r="AR30" i="1"/>
  <c r="AM30" i="1"/>
  <c r="AK30" i="1" s="1"/>
  <c r="AL30" i="1"/>
  <c r="AC30" i="1"/>
  <c r="AB30" i="1"/>
  <c r="AA30" i="1" s="1"/>
  <c r="T30" i="1"/>
  <c r="BS29" i="1"/>
  <c r="BR29" i="1"/>
  <c r="BP29" i="1"/>
  <c r="BQ29" i="1" s="1"/>
  <c r="AZ29" i="1" s="1"/>
  <c r="BM29" i="1"/>
  <c r="BL29" i="1"/>
  <c r="BH29" i="1"/>
  <c r="BK29" i="1" s="1"/>
  <c r="BE29" i="1"/>
  <c r="BD29" i="1"/>
  <c r="AX29" i="1"/>
  <c r="AR29" i="1"/>
  <c r="AM29" i="1"/>
  <c r="AK29" i="1" s="1"/>
  <c r="AC29" i="1"/>
  <c r="AB29" i="1"/>
  <c r="AA29" i="1"/>
  <c r="W29" i="1"/>
  <c r="T29" i="1"/>
  <c r="BS28" i="1"/>
  <c r="BR28" i="1"/>
  <c r="BP28" i="1"/>
  <c r="BM28" i="1"/>
  <c r="BL28" i="1"/>
  <c r="BK28" i="1"/>
  <c r="BH28" i="1"/>
  <c r="BJ28" i="1" s="1"/>
  <c r="BN28" i="1" s="1"/>
  <c r="BO28" i="1" s="1"/>
  <c r="BD28" i="1"/>
  <c r="AX28" i="1"/>
  <c r="AR28" i="1"/>
  <c r="BE28" i="1" s="1"/>
  <c r="AM28" i="1"/>
  <c r="AK28" i="1"/>
  <c r="O28" i="1" s="1"/>
  <c r="AC28" i="1"/>
  <c r="AB28" i="1"/>
  <c r="AA28" i="1" s="1"/>
  <c r="T28" i="1"/>
  <c r="BS27" i="1"/>
  <c r="BR27" i="1"/>
  <c r="BP27" i="1"/>
  <c r="BM27" i="1"/>
  <c r="BL27" i="1"/>
  <c r="BI27" i="1"/>
  <c r="BH27" i="1"/>
  <c r="BK27" i="1" s="1"/>
  <c r="BD27" i="1"/>
  <c r="AX27" i="1"/>
  <c r="AR27" i="1"/>
  <c r="BE27" i="1" s="1"/>
  <c r="AM27" i="1"/>
  <c r="AK27" i="1" s="1"/>
  <c r="AC27" i="1"/>
  <c r="AB27" i="1"/>
  <c r="AA27" i="1" s="1"/>
  <c r="T27" i="1"/>
  <c r="BS26" i="1"/>
  <c r="W26" i="1" s="1"/>
  <c r="BR26" i="1"/>
  <c r="BP26" i="1"/>
  <c r="BM26" i="1"/>
  <c r="BL26" i="1"/>
  <c r="BH26" i="1"/>
  <c r="BI26" i="1" s="1"/>
  <c r="BD26" i="1"/>
  <c r="AX26" i="1"/>
  <c r="AR26" i="1"/>
  <c r="BE26" i="1" s="1"/>
  <c r="AM26" i="1"/>
  <c r="AK26" i="1" s="1"/>
  <c r="AC26" i="1"/>
  <c r="AB26" i="1"/>
  <c r="AA26" i="1"/>
  <c r="T26" i="1"/>
  <c r="BS25" i="1"/>
  <c r="W25" i="1" s="1"/>
  <c r="BR25" i="1"/>
  <c r="BQ25" i="1" s="1"/>
  <c r="AZ25" i="1" s="1"/>
  <c r="BP25" i="1"/>
  <c r="BM25" i="1"/>
  <c r="BL25" i="1"/>
  <c r="BH25" i="1"/>
  <c r="BK25" i="1" s="1"/>
  <c r="BD25" i="1"/>
  <c r="AX25" i="1"/>
  <c r="AR25" i="1"/>
  <c r="BE25" i="1" s="1"/>
  <c r="AM25" i="1"/>
  <c r="AK25" i="1" s="1"/>
  <c r="AC25" i="1"/>
  <c r="AB25" i="1"/>
  <c r="T25" i="1"/>
  <c r="O25" i="1"/>
  <c r="BS24" i="1"/>
  <c r="BR24" i="1"/>
  <c r="BP24" i="1"/>
  <c r="BQ24" i="1" s="1"/>
  <c r="AZ24" i="1" s="1"/>
  <c r="BM24" i="1"/>
  <c r="BL24" i="1"/>
  <c r="BH24" i="1"/>
  <c r="BK24" i="1" s="1"/>
  <c r="BD24" i="1"/>
  <c r="AX24" i="1"/>
  <c r="AR24" i="1"/>
  <c r="BE24" i="1" s="1"/>
  <c r="AM24" i="1"/>
  <c r="AK24" i="1" s="1"/>
  <c r="AC24" i="1"/>
  <c r="AB24" i="1"/>
  <c r="W24" i="1"/>
  <c r="T24" i="1"/>
  <c r="BS23" i="1"/>
  <c r="BR23" i="1"/>
  <c r="BP23" i="1"/>
  <c r="BQ23" i="1" s="1"/>
  <c r="AZ23" i="1" s="1"/>
  <c r="BM23" i="1"/>
  <c r="BL23" i="1"/>
  <c r="BH23" i="1"/>
  <c r="BK23" i="1" s="1"/>
  <c r="BD23" i="1"/>
  <c r="AX23" i="1"/>
  <c r="AR23" i="1"/>
  <c r="BE23" i="1" s="1"/>
  <c r="AM23" i="1"/>
  <c r="AK23" i="1" s="1"/>
  <c r="AC23" i="1"/>
  <c r="AB23" i="1"/>
  <c r="T23" i="1"/>
  <c r="BS22" i="1"/>
  <c r="BR22" i="1"/>
  <c r="BQ22" i="1" s="1"/>
  <c r="AZ22" i="1" s="1"/>
  <c r="BB22" i="1" s="1"/>
  <c r="BP22" i="1"/>
  <c r="BM22" i="1"/>
  <c r="BL22" i="1"/>
  <c r="BI22" i="1"/>
  <c r="BH22" i="1"/>
  <c r="BJ22" i="1" s="1"/>
  <c r="BN22" i="1" s="1"/>
  <c r="BO22" i="1" s="1"/>
  <c r="BD22" i="1"/>
  <c r="AX22" i="1"/>
  <c r="AR22" i="1"/>
  <c r="BE22" i="1" s="1"/>
  <c r="AM22" i="1"/>
  <c r="AK22" i="1"/>
  <c r="R22" i="1" s="1"/>
  <c r="AC22" i="1"/>
  <c r="AB22" i="1"/>
  <c r="AA22" i="1" s="1"/>
  <c r="T22" i="1"/>
  <c r="BS21" i="1"/>
  <c r="BR21" i="1"/>
  <c r="BP21" i="1"/>
  <c r="BM21" i="1"/>
  <c r="BL21" i="1"/>
  <c r="BK21" i="1"/>
  <c r="BH21" i="1"/>
  <c r="BJ21" i="1" s="1"/>
  <c r="BN21" i="1" s="1"/>
  <c r="BO21" i="1" s="1"/>
  <c r="BD21" i="1"/>
  <c r="AX21" i="1"/>
  <c r="AR21" i="1"/>
  <c r="BE21" i="1" s="1"/>
  <c r="AM21" i="1"/>
  <c r="AK21" i="1" s="1"/>
  <c r="AC21" i="1"/>
  <c r="AB21" i="1"/>
  <c r="AA21" i="1" s="1"/>
  <c r="T21" i="1"/>
  <c r="BS20" i="1"/>
  <c r="W20" i="1" s="1"/>
  <c r="BR20" i="1"/>
  <c r="BQ20" i="1" s="1"/>
  <c r="AZ20" i="1" s="1"/>
  <c r="BP20" i="1"/>
  <c r="BM20" i="1"/>
  <c r="BL20" i="1"/>
  <c r="BH20" i="1"/>
  <c r="BI20" i="1" s="1"/>
  <c r="BD20" i="1"/>
  <c r="AX20" i="1"/>
  <c r="AR20" i="1"/>
  <c r="BE20" i="1" s="1"/>
  <c r="AM20" i="1"/>
  <c r="AK20" i="1" s="1"/>
  <c r="O20" i="1" s="1"/>
  <c r="AC20" i="1"/>
  <c r="AB20" i="1"/>
  <c r="AA20" i="1"/>
  <c r="T20" i="1"/>
  <c r="BS19" i="1"/>
  <c r="BR19" i="1"/>
  <c r="BP19" i="1"/>
  <c r="BQ19" i="1" s="1"/>
  <c r="AZ19" i="1" s="1"/>
  <c r="BB19" i="1" s="1"/>
  <c r="BM19" i="1"/>
  <c r="BL19" i="1"/>
  <c r="BH19" i="1"/>
  <c r="BI19" i="1" s="1"/>
  <c r="BD19" i="1"/>
  <c r="AX19" i="1"/>
  <c r="AR19" i="1"/>
  <c r="BE19" i="1" s="1"/>
  <c r="AM19" i="1"/>
  <c r="AK19" i="1" s="1"/>
  <c r="AC19" i="1"/>
  <c r="AB19" i="1"/>
  <c r="T19" i="1"/>
  <c r="BS18" i="1"/>
  <c r="W18" i="1" s="1"/>
  <c r="BR18" i="1"/>
  <c r="BP18" i="1"/>
  <c r="BQ18" i="1" s="1"/>
  <c r="AZ18" i="1" s="1"/>
  <c r="BM18" i="1"/>
  <c r="BL18" i="1"/>
  <c r="BI18" i="1"/>
  <c r="BH18" i="1"/>
  <c r="BK18" i="1" s="1"/>
  <c r="BD18" i="1"/>
  <c r="AX18" i="1"/>
  <c r="AR18" i="1"/>
  <c r="BE18" i="1" s="1"/>
  <c r="AM18" i="1"/>
  <c r="AK18" i="1" s="1"/>
  <c r="AC18" i="1"/>
  <c r="AB18" i="1"/>
  <c r="T18" i="1"/>
  <c r="BS17" i="1"/>
  <c r="BR17" i="1"/>
  <c r="BP17" i="1"/>
  <c r="BM17" i="1"/>
  <c r="BL17" i="1"/>
  <c r="BH17" i="1"/>
  <c r="BJ17" i="1" s="1"/>
  <c r="BN17" i="1" s="1"/>
  <c r="BO17" i="1" s="1"/>
  <c r="BD17" i="1"/>
  <c r="AX17" i="1"/>
  <c r="AR17" i="1"/>
  <c r="BE17" i="1" s="1"/>
  <c r="AM17" i="1"/>
  <c r="AK17" i="1" s="1"/>
  <c r="AC17" i="1"/>
  <c r="AB17" i="1"/>
  <c r="AA17" i="1" s="1"/>
  <c r="T17" i="1"/>
  <c r="AA42" i="1" l="1"/>
  <c r="O44" i="1"/>
  <c r="R44" i="1"/>
  <c r="O42" i="1"/>
  <c r="R42" i="1"/>
  <c r="O27" i="1"/>
  <c r="R27" i="1"/>
  <c r="O36" i="1"/>
  <c r="R36" i="1"/>
  <c r="N33" i="1"/>
  <c r="BA33" i="1" s="1"/>
  <c r="BC33" i="1" s="1"/>
  <c r="O33" i="1"/>
  <c r="R33" i="1"/>
  <c r="O21" i="1"/>
  <c r="AL21" i="1"/>
  <c r="R21" i="1"/>
  <c r="M40" i="1"/>
  <c r="L40" i="1" s="1"/>
  <c r="AE40" i="1" s="1"/>
  <c r="N40" i="1"/>
  <c r="O40" i="1"/>
  <c r="R40" i="1"/>
  <c r="O26" i="1"/>
  <c r="R26" i="1"/>
  <c r="N26" i="1"/>
  <c r="M26" i="1"/>
  <c r="L26" i="1" s="1"/>
  <c r="AE26" i="1" s="1"/>
  <c r="BB38" i="1"/>
  <c r="BQ42" i="1"/>
  <c r="AZ42" i="1" s="1"/>
  <c r="BB42" i="1" s="1"/>
  <c r="BK22" i="1"/>
  <c r="AA24" i="1"/>
  <c r="W33" i="1"/>
  <c r="O41" i="1"/>
  <c r="W42" i="1"/>
  <c r="W22" i="1"/>
  <c r="BI25" i="1"/>
  <c r="AA31" i="1"/>
  <c r="BB33" i="1"/>
  <c r="BJ20" i="1"/>
  <c r="BN20" i="1" s="1"/>
  <c r="BO20" i="1" s="1"/>
  <c r="BJ25" i="1"/>
  <c r="BN25" i="1" s="1"/>
  <c r="BO25" i="1" s="1"/>
  <c r="BJ26" i="1"/>
  <c r="BN26" i="1" s="1"/>
  <c r="BO26" i="1" s="1"/>
  <c r="BQ27" i="1"/>
  <c r="AZ27" i="1" s="1"/>
  <c r="BB27" i="1" s="1"/>
  <c r="BQ17" i="1"/>
  <c r="AZ17" i="1" s="1"/>
  <c r="BB17" i="1" s="1"/>
  <c r="AA19" i="1"/>
  <c r="BK20" i="1"/>
  <c r="BQ21" i="1"/>
  <c r="AZ21" i="1" s="1"/>
  <c r="BB21" i="1" s="1"/>
  <c r="AA23" i="1"/>
  <c r="AA25" i="1"/>
  <c r="BK26" i="1"/>
  <c r="W27" i="1"/>
  <c r="BQ28" i="1"/>
  <c r="AZ28" i="1" s="1"/>
  <c r="BB28" i="1" s="1"/>
  <c r="BQ30" i="1"/>
  <c r="AZ30" i="1" s="1"/>
  <c r="BK35" i="1"/>
  <c r="AA38" i="1"/>
  <c r="R41" i="1"/>
  <c r="BI42" i="1"/>
  <c r="R43" i="1"/>
  <c r="BJ18" i="1"/>
  <c r="BN18" i="1" s="1"/>
  <c r="BO18" i="1" s="1"/>
  <c r="BJ24" i="1"/>
  <c r="BN24" i="1" s="1"/>
  <c r="BO24" i="1" s="1"/>
  <c r="W21" i="1"/>
  <c r="R28" i="1"/>
  <c r="BB31" i="1"/>
  <c r="BI21" i="1"/>
  <c r="BJ27" i="1"/>
  <c r="BN27" i="1" s="1"/>
  <c r="BO27" i="1" s="1"/>
  <c r="N32" i="1"/>
  <c r="BA32" i="1" s="1"/>
  <c r="BJ33" i="1"/>
  <c r="BN33" i="1" s="1"/>
  <c r="BO33" i="1" s="1"/>
  <c r="R34" i="1"/>
  <c r="BQ39" i="1"/>
  <c r="AZ39" i="1" s="1"/>
  <c r="W41" i="1"/>
  <c r="AA18" i="1"/>
  <c r="BJ19" i="1"/>
  <c r="BN19" i="1" s="1"/>
  <c r="BO19" i="1" s="1"/>
  <c r="BB23" i="1"/>
  <c r="BB20" i="1"/>
  <c r="W28" i="1"/>
  <c r="BB29" i="1"/>
  <c r="O32" i="1"/>
  <c r="W34" i="1"/>
  <c r="BQ35" i="1"/>
  <c r="AZ35" i="1" s="1"/>
  <c r="BB35" i="1" s="1"/>
  <c r="BQ38" i="1"/>
  <c r="AZ38" i="1" s="1"/>
  <c r="BQ44" i="1"/>
  <c r="AZ44" i="1" s="1"/>
  <c r="BB44" i="1" s="1"/>
  <c r="BQ36" i="1"/>
  <c r="AZ36" i="1" s="1"/>
  <c r="BB36" i="1" s="1"/>
  <c r="BQ37" i="1"/>
  <c r="AZ37" i="1" s="1"/>
  <c r="BB37" i="1" s="1"/>
  <c r="BB39" i="1"/>
  <c r="N18" i="1"/>
  <c r="O18" i="1"/>
  <c r="M18" i="1"/>
  <c r="L18" i="1" s="1"/>
  <c r="AL18" i="1"/>
  <c r="R18" i="1"/>
  <c r="M17" i="1"/>
  <c r="L17" i="1" s="1"/>
  <c r="AL17" i="1"/>
  <c r="N17" i="1"/>
  <c r="R17" i="1"/>
  <c r="O17" i="1"/>
  <c r="BB18" i="1"/>
  <c r="O19" i="1"/>
  <c r="N19" i="1"/>
  <c r="M19" i="1"/>
  <c r="L19" i="1" s="1"/>
  <c r="AL19" i="1"/>
  <c r="R19" i="1"/>
  <c r="R23" i="1"/>
  <c r="O23" i="1"/>
  <c r="AL23" i="1"/>
  <c r="N23" i="1"/>
  <c r="M23" i="1"/>
  <c r="L23" i="1" s="1"/>
  <c r="BK40" i="1"/>
  <c r="BJ40" i="1"/>
  <c r="BN40" i="1" s="1"/>
  <c r="BO40" i="1" s="1"/>
  <c r="BI40" i="1"/>
  <c r="W17" i="1"/>
  <c r="BI17" i="1"/>
  <c r="X18" i="1"/>
  <c r="Y18" i="1" s="1"/>
  <c r="BK19" i="1"/>
  <c r="R20" i="1"/>
  <c r="AL22" i="1"/>
  <c r="AL24" i="1"/>
  <c r="R24" i="1"/>
  <c r="BB41" i="1"/>
  <c r="M22" i="1"/>
  <c r="L22" i="1" s="1"/>
  <c r="J40" i="1"/>
  <c r="BA40" i="1"/>
  <c r="BK17" i="1"/>
  <c r="AL20" i="1"/>
  <c r="M21" i="1"/>
  <c r="L21" i="1" s="1"/>
  <c r="N22" i="1"/>
  <c r="W23" i="1"/>
  <c r="BI23" i="1"/>
  <c r="BB24" i="1"/>
  <c r="N25" i="1"/>
  <c r="M25" i="1"/>
  <c r="L25" i="1" s="1"/>
  <c r="AL25" i="1"/>
  <c r="R25" i="1"/>
  <c r="R29" i="1"/>
  <c r="O29" i="1"/>
  <c r="N29" i="1"/>
  <c r="M29" i="1"/>
  <c r="L29" i="1" s="1"/>
  <c r="X29" i="1" s="1"/>
  <c r="Y29" i="1" s="1"/>
  <c r="AF29" i="1" s="1"/>
  <c r="AL29" i="1"/>
  <c r="AE32" i="1"/>
  <c r="BQ32" i="1"/>
  <c r="AZ32" i="1" s="1"/>
  <c r="BB32" i="1" s="1"/>
  <c r="W32" i="1"/>
  <c r="R37" i="1"/>
  <c r="O37" i="1"/>
  <c r="N37" i="1"/>
  <c r="M37" i="1"/>
  <c r="L37" i="1" s="1"/>
  <c r="AL37" i="1"/>
  <c r="BQ40" i="1"/>
  <c r="AZ40" i="1" s="1"/>
  <c r="BB40" i="1" s="1"/>
  <c r="W40" i="1"/>
  <c r="M20" i="1"/>
  <c r="L20" i="1" s="1"/>
  <c r="X20" i="1" s="1"/>
  <c r="Y20" i="1" s="1"/>
  <c r="N21" i="1"/>
  <c r="O22" i="1"/>
  <c r="BJ23" i="1"/>
  <c r="BN23" i="1" s="1"/>
  <c r="BO23" i="1" s="1"/>
  <c r="M24" i="1"/>
  <c r="L24" i="1" s="1"/>
  <c r="X24" i="1" s="1"/>
  <c r="Y24" i="1" s="1"/>
  <c r="N20" i="1"/>
  <c r="N24" i="1"/>
  <c r="BB25" i="1"/>
  <c r="BQ26" i="1"/>
  <c r="AZ26" i="1" s="1"/>
  <c r="BB26" i="1" s="1"/>
  <c r="R30" i="1"/>
  <c r="O30" i="1"/>
  <c r="N30" i="1"/>
  <c r="M30" i="1"/>
  <c r="L30" i="1" s="1"/>
  <c r="R38" i="1"/>
  <c r="O38" i="1"/>
  <c r="N38" i="1"/>
  <c r="M38" i="1"/>
  <c r="L38" i="1" s="1"/>
  <c r="O24" i="1"/>
  <c r="AL31" i="1"/>
  <c r="R31" i="1"/>
  <c r="O31" i="1"/>
  <c r="N31" i="1"/>
  <c r="J33" i="1"/>
  <c r="AL39" i="1"/>
  <c r="R39" i="1"/>
  <c r="O39" i="1"/>
  <c r="N39" i="1"/>
  <c r="J41" i="1"/>
  <c r="BA41" i="1"/>
  <c r="BC41" i="1" s="1"/>
  <c r="BK32" i="1"/>
  <c r="BJ32" i="1"/>
  <c r="BN32" i="1" s="1"/>
  <c r="BO32" i="1" s="1"/>
  <c r="BI32" i="1"/>
  <c r="W19" i="1"/>
  <c r="BI24" i="1"/>
  <c r="BB30" i="1"/>
  <c r="AL28" i="1"/>
  <c r="W31" i="1"/>
  <c r="BI31" i="1"/>
  <c r="AL36" i="1"/>
  <c r="W39" i="1"/>
  <c r="BI39" i="1"/>
  <c r="AL44" i="1"/>
  <c r="AL27" i="1"/>
  <c r="M28" i="1"/>
  <c r="L28" i="1" s="1"/>
  <c r="W30" i="1"/>
  <c r="BI30" i="1"/>
  <c r="BJ31" i="1"/>
  <c r="BN31" i="1" s="1"/>
  <c r="BO31" i="1" s="1"/>
  <c r="AL35" i="1"/>
  <c r="M36" i="1"/>
  <c r="L36" i="1" s="1"/>
  <c r="W38" i="1"/>
  <c r="BI38" i="1"/>
  <c r="BJ39" i="1"/>
  <c r="BN39" i="1" s="1"/>
  <c r="BO39" i="1" s="1"/>
  <c r="AL43" i="1"/>
  <c r="M44" i="1"/>
  <c r="L44" i="1" s="1"/>
  <c r="X44" i="1" s="1"/>
  <c r="Y44" i="1" s="1"/>
  <c r="AL26" i="1"/>
  <c r="M27" i="1"/>
  <c r="L27" i="1" s="1"/>
  <c r="X27" i="1" s="1"/>
  <c r="Y27" i="1" s="1"/>
  <c r="N28" i="1"/>
  <c r="BI29" i="1"/>
  <c r="BJ30" i="1"/>
  <c r="BN30" i="1" s="1"/>
  <c r="BO30" i="1" s="1"/>
  <c r="AL34" i="1"/>
  <c r="M35" i="1"/>
  <c r="L35" i="1" s="1"/>
  <c r="X35" i="1" s="1"/>
  <c r="Y35" i="1" s="1"/>
  <c r="N36" i="1"/>
  <c r="W37" i="1"/>
  <c r="BI37" i="1"/>
  <c r="BJ38" i="1"/>
  <c r="BN38" i="1" s="1"/>
  <c r="BO38" i="1" s="1"/>
  <c r="AL42" i="1"/>
  <c r="M43" i="1"/>
  <c r="L43" i="1" s="1"/>
  <c r="N44" i="1"/>
  <c r="N27" i="1"/>
  <c r="BI28" i="1"/>
  <c r="BJ29" i="1"/>
  <c r="BN29" i="1" s="1"/>
  <c r="BO29" i="1" s="1"/>
  <c r="AL33" i="1"/>
  <c r="M34" i="1"/>
  <c r="L34" i="1" s="1"/>
  <c r="N35" i="1"/>
  <c r="W36" i="1"/>
  <c r="BI36" i="1"/>
  <c r="BJ37" i="1"/>
  <c r="BN37" i="1" s="1"/>
  <c r="BO37" i="1" s="1"/>
  <c r="AL41" i="1"/>
  <c r="M42" i="1"/>
  <c r="L42" i="1" s="1"/>
  <c r="N43" i="1"/>
  <c r="BI44" i="1"/>
  <c r="AL32" i="1"/>
  <c r="M33" i="1"/>
  <c r="L33" i="1" s="1"/>
  <c r="X33" i="1" s="1"/>
  <c r="Y33" i="1" s="1"/>
  <c r="N34" i="1"/>
  <c r="BI35" i="1"/>
  <c r="BJ36" i="1"/>
  <c r="BN36" i="1" s="1"/>
  <c r="BO36" i="1" s="1"/>
  <c r="AL40" i="1"/>
  <c r="M41" i="1"/>
  <c r="L41" i="1" s="1"/>
  <c r="N42" i="1"/>
  <c r="BJ44" i="1"/>
  <c r="BN44" i="1" s="1"/>
  <c r="BO44" i="1" s="1"/>
  <c r="J32" i="1" l="1"/>
  <c r="J26" i="1"/>
  <c r="BA26" i="1"/>
  <c r="BC26" i="1" s="1"/>
  <c r="X26" i="1"/>
  <c r="Y26" i="1" s="1"/>
  <c r="Z33" i="1"/>
  <c r="AD33" i="1" s="1"/>
  <c r="AG33" i="1"/>
  <c r="AF33" i="1"/>
  <c r="AF20" i="1"/>
  <c r="AG20" i="1"/>
  <c r="Z20" i="1"/>
  <c r="AD20" i="1" s="1"/>
  <c r="Z35" i="1"/>
  <c r="AD35" i="1" s="1"/>
  <c r="AG35" i="1"/>
  <c r="AF35" i="1"/>
  <c r="AG44" i="1"/>
  <c r="Z44" i="1"/>
  <c r="AD44" i="1" s="1"/>
  <c r="AF44" i="1"/>
  <c r="J35" i="1"/>
  <c r="BA35" i="1"/>
  <c r="BC35" i="1" s="1"/>
  <c r="J39" i="1"/>
  <c r="BA39" i="1"/>
  <c r="BC39" i="1" s="1"/>
  <c r="J38" i="1"/>
  <c r="BA38" i="1"/>
  <c r="BC38" i="1" s="1"/>
  <c r="BC40" i="1"/>
  <c r="AE19" i="1"/>
  <c r="AE17" i="1"/>
  <c r="J42" i="1"/>
  <c r="BA42" i="1"/>
  <c r="BC42" i="1" s="1"/>
  <c r="J43" i="1"/>
  <c r="BA43" i="1"/>
  <c r="BC43" i="1" s="1"/>
  <c r="X38" i="1"/>
  <c r="Y38" i="1" s="1"/>
  <c r="U38" i="1" s="1"/>
  <c r="S38" i="1" s="1"/>
  <c r="V38" i="1" s="1"/>
  <c r="P38" i="1" s="1"/>
  <c r="Q38" i="1" s="1"/>
  <c r="BA21" i="1"/>
  <c r="BC21" i="1" s="1"/>
  <c r="J21" i="1"/>
  <c r="AE22" i="1"/>
  <c r="J19" i="1"/>
  <c r="BA19" i="1"/>
  <c r="BC19" i="1" s="1"/>
  <c r="X28" i="1"/>
  <c r="Y28" i="1" s="1"/>
  <c r="U28" i="1" s="1"/>
  <c r="S28" i="1" s="1"/>
  <c r="V28" i="1" s="1"/>
  <c r="P28" i="1" s="1"/>
  <c r="Q28" i="1" s="1"/>
  <c r="AE28" i="1"/>
  <c r="AE38" i="1"/>
  <c r="AE34" i="1"/>
  <c r="X34" i="1"/>
  <c r="Y34" i="1" s="1"/>
  <c r="U34" i="1" s="1"/>
  <c r="S34" i="1" s="1"/>
  <c r="V34" i="1" s="1"/>
  <c r="P34" i="1" s="1"/>
  <c r="Q34" i="1" s="1"/>
  <c r="AE41" i="1"/>
  <c r="AE42" i="1"/>
  <c r="X42" i="1"/>
  <c r="Y42" i="1" s="1"/>
  <c r="BA28" i="1"/>
  <c r="BC28" i="1" s="1"/>
  <c r="J28" i="1"/>
  <c r="AE36" i="1"/>
  <c r="J24" i="1"/>
  <c r="BA24" i="1"/>
  <c r="BC24" i="1" s="1"/>
  <c r="AE20" i="1"/>
  <c r="U20" i="1"/>
  <c r="S20" i="1" s="1"/>
  <c r="V20" i="1" s="1"/>
  <c r="P20" i="1" s="1"/>
  <c r="Q20" i="1" s="1"/>
  <c r="AE37" i="1"/>
  <c r="AE25" i="1"/>
  <c r="X23" i="1"/>
  <c r="Y23" i="1" s="1"/>
  <c r="U23" i="1" s="1"/>
  <c r="S23" i="1" s="1"/>
  <c r="V23" i="1" s="1"/>
  <c r="P23" i="1" s="1"/>
  <c r="Q23" i="1" s="1"/>
  <c r="AE43" i="1"/>
  <c r="Z29" i="1"/>
  <c r="AD29" i="1" s="1"/>
  <c r="AG29" i="1"/>
  <c r="AE27" i="1"/>
  <c r="U27" i="1"/>
  <c r="S27" i="1" s="1"/>
  <c r="V27" i="1" s="1"/>
  <c r="P27" i="1" s="1"/>
  <c r="Q27" i="1" s="1"/>
  <c r="X39" i="1"/>
  <c r="Y39" i="1" s="1"/>
  <c r="J20" i="1"/>
  <c r="BA20" i="1"/>
  <c r="BC20" i="1" s="1"/>
  <c r="BA37" i="1"/>
  <c r="BC37" i="1" s="1"/>
  <c r="J37" i="1"/>
  <c r="J25" i="1"/>
  <c r="BA25" i="1"/>
  <c r="BC25" i="1" s="1"/>
  <c r="BA22" i="1"/>
  <c r="BC22" i="1" s="1"/>
  <c r="J22" i="1"/>
  <c r="U18" i="1"/>
  <c r="S18" i="1" s="1"/>
  <c r="V18" i="1" s="1"/>
  <c r="P18" i="1" s="1"/>
  <c r="Q18" i="1" s="1"/>
  <c r="AE18" i="1"/>
  <c r="X25" i="1"/>
  <c r="Y25" i="1" s="1"/>
  <c r="U25" i="1" s="1"/>
  <c r="S25" i="1" s="1"/>
  <c r="V25" i="1" s="1"/>
  <c r="P25" i="1" s="1"/>
  <c r="Q25" i="1" s="1"/>
  <c r="BA44" i="1"/>
  <c r="BC44" i="1" s="1"/>
  <c r="J44" i="1"/>
  <c r="X37" i="1"/>
  <c r="Y37" i="1" s="1"/>
  <c r="U37" i="1" s="1"/>
  <c r="S37" i="1" s="1"/>
  <c r="V37" i="1" s="1"/>
  <c r="P37" i="1" s="1"/>
  <c r="Q37" i="1" s="1"/>
  <c r="Z27" i="1"/>
  <c r="AD27" i="1" s="1"/>
  <c r="AG27" i="1"/>
  <c r="AE30" i="1"/>
  <c r="X40" i="1"/>
  <c r="Y40" i="1" s="1"/>
  <c r="AE29" i="1"/>
  <c r="U29" i="1"/>
  <c r="S29" i="1" s="1"/>
  <c r="V29" i="1" s="1"/>
  <c r="P29" i="1" s="1"/>
  <c r="Q29" i="1" s="1"/>
  <c r="AE21" i="1"/>
  <c r="BC32" i="1"/>
  <c r="Z18" i="1"/>
  <c r="AD18" i="1" s="1"/>
  <c r="AG18" i="1"/>
  <c r="AF18" i="1"/>
  <c r="U33" i="1"/>
  <c r="S33" i="1" s="1"/>
  <c r="V33" i="1" s="1"/>
  <c r="P33" i="1" s="1"/>
  <c r="Q33" i="1" s="1"/>
  <c r="AE33" i="1"/>
  <c r="X36" i="1"/>
  <c r="Y36" i="1" s="1"/>
  <c r="J34" i="1"/>
  <c r="BA34" i="1"/>
  <c r="BC34" i="1" s="1"/>
  <c r="J27" i="1"/>
  <c r="BA27" i="1"/>
  <c r="BC27" i="1" s="1"/>
  <c r="BA36" i="1"/>
  <c r="BC36" i="1" s="1"/>
  <c r="J36" i="1"/>
  <c r="AE44" i="1"/>
  <c r="U44" i="1"/>
  <c r="S44" i="1" s="1"/>
  <c r="V44" i="1" s="1"/>
  <c r="P44" i="1" s="1"/>
  <c r="Q44" i="1" s="1"/>
  <c r="J30" i="1"/>
  <c r="BA30" i="1"/>
  <c r="BC30" i="1" s="1"/>
  <c r="X43" i="1"/>
  <c r="Y43" i="1" s="1"/>
  <c r="BA29" i="1"/>
  <c r="BC29" i="1" s="1"/>
  <c r="J29" i="1"/>
  <c r="Z24" i="1"/>
  <c r="AD24" i="1" s="1"/>
  <c r="AG24" i="1"/>
  <c r="AF24" i="1"/>
  <c r="X41" i="1"/>
  <c r="Y41" i="1" s="1"/>
  <c r="AE23" i="1"/>
  <c r="X21" i="1"/>
  <c r="Y21" i="1" s="1"/>
  <c r="U21" i="1" s="1"/>
  <c r="S21" i="1" s="1"/>
  <c r="V21" i="1" s="1"/>
  <c r="P21" i="1" s="1"/>
  <c r="Q21" i="1" s="1"/>
  <c r="J18" i="1"/>
  <c r="BA18" i="1"/>
  <c r="BC18" i="1" s="1"/>
  <c r="AE35" i="1"/>
  <c r="U35" i="1"/>
  <c r="S35" i="1" s="1"/>
  <c r="V35" i="1" s="1"/>
  <c r="P35" i="1" s="1"/>
  <c r="Q35" i="1" s="1"/>
  <c r="X30" i="1"/>
  <c r="Y30" i="1" s="1"/>
  <c r="X31" i="1"/>
  <c r="Y31" i="1" s="1"/>
  <c r="X19" i="1"/>
  <c r="Y19" i="1" s="1"/>
  <c r="U19" i="1" s="1"/>
  <c r="S19" i="1" s="1"/>
  <c r="V19" i="1" s="1"/>
  <c r="P19" i="1" s="1"/>
  <c r="Q19" i="1" s="1"/>
  <c r="J31" i="1"/>
  <c r="BA31" i="1"/>
  <c r="BC31" i="1" s="1"/>
  <c r="U24" i="1"/>
  <c r="S24" i="1" s="1"/>
  <c r="V24" i="1" s="1"/>
  <c r="P24" i="1" s="1"/>
  <c r="Q24" i="1" s="1"/>
  <c r="AE24" i="1"/>
  <c r="X32" i="1"/>
  <c r="Y32" i="1" s="1"/>
  <c r="AF27" i="1"/>
  <c r="X17" i="1"/>
  <c r="Y17" i="1" s="1"/>
  <c r="J23" i="1"/>
  <c r="BA23" i="1"/>
  <c r="BC23" i="1" s="1"/>
  <c r="J17" i="1"/>
  <c r="BA17" i="1"/>
  <c r="BC17" i="1" s="1"/>
  <c r="X22" i="1"/>
  <c r="Y22" i="1" s="1"/>
  <c r="U22" i="1" s="1"/>
  <c r="S22" i="1" s="1"/>
  <c r="V22" i="1" s="1"/>
  <c r="P22" i="1" s="1"/>
  <c r="Q22" i="1" s="1"/>
  <c r="AH27" i="1" l="1"/>
  <c r="AH18" i="1"/>
  <c r="AG26" i="1"/>
  <c r="U26" i="1"/>
  <c r="S26" i="1" s="1"/>
  <c r="V26" i="1" s="1"/>
  <c r="P26" i="1" s="1"/>
  <c r="Q26" i="1" s="1"/>
  <c r="AF26" i="1"/>
  <c r="Z26" i="1"/>
  <c r="AD26" i="1" s="1"/>
  <c r="AH29" i="1"/>
  <c r="Z34" i="1"/>
  <c r="AD34" i="1" s="1"/>
  <c r="AG34" i="1"/>
  <c r="AF34" i="1"/>
  <c r="AH35" i="1"/>
  <c r="Z37" i="1"/>
  <c r="AD37" i="1" s="1"/>
  <c r="AG37" i="1"/>
  <c r="AF37" i="1"/>
  <c r="Z30" i="1"/>
  <c r="AD30" i="1" s="1"/>
  <c r="AG30" i="1"/>
  <c r="AF30" i="1"/>
  <c r="Z39" i="1"/>
  <c r="AD39" i="1" s="1"/>
  <c r="AG39" i="1"/>
  <c r="AF39" i="1"/>
  <c r="U39" i="1"/>
  <c r="S39" i="1" s="1"/>
  <c r="V39" i="1" s="1"/>
  <c r="P39" i="1" s="1"/>
  <c r="Q39" i="1" s="1"/>
  <c r="Z43" i="1"/>
  <c r="AD43" i="1" s="1"/>
  <c r="AG43" i="1"/>
  <c r="AF43" i="1"/>
  <c r="Z42" i="1"/>
  <c r="AD42" i="1" s="1"/>
  <c r="AG42" i="1"/>
  <c r="AF42" i="1"/>
  <c r="AH20" i="1"/>
  <c r="Z17" i="1"/>
  <c r="AD17" i="1" s="1"/>
  <c r="AG17" i="1"/>
  <c r="AF17" i="1"/>
  <c r="Z40" i="1"/>
  <c r="AD40" i="1" s="1"/>
  <c r="AG40" i="1"/>
  <c r="AF40" i="1"/>
  <c r="U40" i="1"/>
  <c r="S40" i="1" s="1"/>
  <c r="V40" i="1" s="1"/>
  <c r="P40" i="1" s="1"/>
  <c r="Q40" i="1" s="1"/>
  <c r="U42" i="1"/>
  <c r="S42" i="1" s="1"/>
  <c r="V42" i="1" s="1"/>
  <c r="P42" i="1" s="1"/>
  <c r="Q42" i="1" s="1"/>
  <c r="Z41" i="1"/>
  <c r="AD41" i="1" s="1"/>
  <c r="AG41" i="1"/>
  <c r="AF41" i="1"/>
  <c r="Z23" i="1"/>
  <c r="AD23" i="1" s="1"/>
  <c r="AG23" i="1"/>
  <c r="AF23" i="1"/>
  <c r="U17" i="1"/>
  <c r="S17" i="1" s="1"/>
  <c r="V17" i="1" s="1"/>
  <c r="P17" i="1" s="1"/>
  <c r="Q17" i="1" s="1"/>
  <c r="U30" i="1"/>
  <c r="S30" i="1" s="1"/>
  <c r="V30" i="1" s="1"/>
  <c r="P30" i="1" s="1"/>
  <c r="Q30" i="1" s="1"/>
  <c r="Z25" i="1"/>
  <c r="AD25" i="1" s="1"/>
  <c r="AG25" i="1"/>
  <c r="AF25" i="1"/>
  <c r="Z38" i="1"/>
  <c r="AD38" i="1" s="1"/>
  <c r="AG38" i="1"/>
  <c r="AF38" i="1"/>
  <c r="AH44" i="1"/>
  <c r="AH33" i="1"/>
  <c r="Z22" i="1"/>
  <c r="AD22" i="1" s="1"/>
  <c r="AG22" i="1"/>
  <c r="AF22" i="1"/>
  <c r="AF19" i="1"/>
  <c r="Z19" i="1"/>
  <c r="AD19" i="1" s="1"/>
  <c r="AG19" i="1"/>
  <c r="Z32" i="1"/>
  <c r="AD32" i="1" s="1"/>
  <c r="AG32" i="1"/>
  <c r="AH32" i="1" s="1"/>
  <c r="AF32" i="1"/>
  <c r="U32" i="1"/>
  <c r="S32" i="1" s="1"/>
  <c r="V32" i="1" s="1"/>
  <c r="P32" i="1" s="1"/>
  <c r="Q32" i="1" s="1"/>
  <c r="Z31" i="1"/>
  <c r="AD31" i="1" s="1"/>
  <c r="AG31" i="1"/>
  <c r="AF31" i="1"/>
  <c r="U31" i="1"/>
  <c r="S31" i="1" s="1"/>
  <c r="V31" i="1" s="1"/>
  <c r="P31" i="1" s="1"/>
  <c r="Q31" i="1" s="1"/>
  <c r="AG21" i="1"/>
  <c r="AH21" i="1" s="1"/>
  <c r="Z21" i="1"/>
  <c r="AD21" i="1" s="1"/>
  <c r="AF21" i="1"/>
  <c r="AH24" i="1"/>
  <c r="AG36" i="1"/>
  <c r="Z36" i="1"/>
  <c r="AD36" i="1" s="1"/>
  <c r="AF36" i="1"/>
  <c r="U43" i="1"/>
  <c r="S43" i="1" s="1"/>
  <c r="V43" i="1" s="1"/>
  <c r="P43" i="1" s="1"/>
  <c r="Q43" i="1" s="1"/>
  <c r="U36" i="1"/>
  <c r="S36" i="1" s="1"/>
  <c r="V36" i="1" s="1"/>
  <c r="P36" i="1" s="1"/>
  <c r="Q36" i="1" s="1"/>
  <c r="U41" i="1"/>
  <c r="S41" i="1" s="1"/>
  <c r="V41" i="1" s="1"/>
  <c r="P41" i="1" s="1"/>
  <c r="Q41" i="1" s="1"/>
  <c r="AG28" i="1"/>
  <c r="Z28" i="1"/>
  <c r="AD28" i="1" s="1"/>
  <c r="AF28" i="1"/>
  <c r="AH23" i="1" l="1"/>
  <c r="AH38" i="1"/>
  <c r="AH34" i="1"/>
  <c r="AH17" i="1"/>
  <c r="AH28" i="1"/>
  <c r="AH37" i="1"/>
  <c r="AH39" i="1"/>
  <c r="AH26" i="1"/>
  <c r="AH43" i="1"/>
  <c r="AH19" i="1"/>
  <c r="AH31" i="1"/>
  <c r="AH40" i="1"/>
  <c r="AH42" i="1"/>
  <c r="AH36" i="1"/>
  <c r="AH22" i="1"/>
  <c r="AH25" i="1"/>
  <c r="AH41" i="1"/>
  <c r="AH30" i="1"/>
</calcChain>
</file>

<file path=xl/sharedStrings.xml><?xml version="1.0" encoding="utf-8"?>
<sst xmlns="http://schemas.openxmlformats.org/spreadsheetml/2006/main" count="1205" uniqueCount="516">
  <si>
    <t>File opened</t>
  </si>
  <si>
    <t>2021-08-23 08:29:27</t>
  </si>
  <si>
    <t>Console s/n</t>
  </si>
  <si>
    <t>68C-812063</t>
  </si>
  <si>
    <t>Console ver</t>
  </si>
  <si>
    <t>Bluestem v.1.5.02</t>
  </si>
  <si>
    <t>Scripts ver</t>
  </si>
  <si>
    <t>2021.03  1.5.02, Feb 2021</t>
  </si>
  <si>
    <t>Head s/n</t>
  </si>
  <si>
    <t>68H-712053</t>
  </si>
  <si>
    <t>Head ver</t>
  </si>
  <si>
    <t>1.4.5</t>
  </si>
  <si>
    <t>Head cal</t>
  </si>
  <si>
    <t>{"co2aspan2a": "0.316484", "oxygen": "21", "co2bspan2b": "0.310951", "co2bspanconc2": "293", "co2bspan1": "1.0008", "tbzero": "-0.0641956", "co2aspan1": "1.00043", "h2oaspan1": "1.0099", "h2obspan2b": "0.0741077", "h2obspanconc1": "12.4", "h2obzero": "1.04859", "co2azero": "0.895415", "co2bspanconc1": "2505", "h2obspanconc2": "0", "h2obspan2": "0", "h2oaspan2": "0", "h2oazero": "1.03803", "h2obspan2a": "0.0740936", "flowazero": "0.27501", "h2oaspanconc2": "0", "h2oaspan2a": "0.0743833", "co2aspan2": "-0.0261169", "tazero": "-0.144848", "co2aspanconc1": "2505", "chamberpressurezero": "2.67258", "h2oaspanconc1": "12.4", "h2oaspan2b": "0.0751196", "co2aspanconc2": "293", "ssa_ref": "32138.3", "h2obspan1": "1.00019", "co2bzero": "0.939459", "ssb_ref": "32442.4", "co2bspan2a": "0.313438", "co2bspan2": "-0.0278542", "flowbzero": "0.29738", "co2aspan2b": "0.314005", "flowmeterzero": "1.00382"}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</si>
  <si>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</si>
  <si>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</si>
  <si>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</si>
  <si>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</si>
  <si>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</si>
  <si>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</si>
  <si>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</si>
  <si>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</si>
  <si>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</si>
  <si>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08:29:27</t>
  </si>
  <si>
    <t>Stability Definition:	A (GasEx): Slp&lt;0.5 Std&lt;0.5 Per=120	gsw (GasEx): Slp&lt;0.004 Std&lt;0.004 Per=180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</si>
  <si>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</si>
  <si>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</si>
  <si>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</si>
  <si>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</si>
  <si>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</si>
  <si>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</si>
  <si>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</si>
  <si>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</si>
  <si>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</si>
  <si>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</si>
  <si>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</si>
  <si>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</si>
  <si>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</si>
  <si>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</si>
  <si>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</si>
  <si>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</si>
  <si>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</si>
  <si>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</si>
  <si>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</si>
  <si>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</si>
  <si>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</si>
  <si>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</si>
  <si>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</si>
  <si>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</si>
  <si>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</si>
  <si>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</si>
  <si>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</si>
  <si>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</si>
  <si>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</si>
  <si>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</si>
  <si>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</si>
  <si>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</si>
  <si>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</si>
  <si>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</si>
  <si>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</si>
  <si>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</si>
  <si>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</si>
  <si>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</si>
  <si>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</si>
  <si>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</si>
  <si>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</si>
  <si>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</si>
  <si>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</si>
  <si>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</si>
  <si>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</si>
  <si>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</si>
  <si>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</si>
  <si>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</si>
  <si>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</si>
  <si>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</si>
  <si>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</si>
  <si>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</si>
  <si>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6.86634 85.594 391.043 642.041 885.744 1085.85 1256.31 1395.69</t>
  </si>
  <si>
    <t>Fs_true</t>
  </si>
  <si>
    <t>0.236882 101.585 402.449 601.966 800.314 1003.77 1200.71 1401.61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</si>
  <si>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</si>
  <si>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</si>
  <si>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</si>
  <si>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</si>
  <si>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</si>
  <si>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</si>
  <si>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</si>
  <si>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</si>
  <si>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</si>
  <si>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</si>
  <si>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</si>
  <si>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</si>
  <si>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</si>
  <si>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</si>
  <si>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</si>
  <si>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</si>
  <si>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</si>
  <si>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</si>
  <si>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</si>
  <si>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</si>
  <si>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</si>
  <si>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</si>
  <si>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</si>
  <si>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</si>
  <si>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</si>
  <si>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</si>
  <si>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</si>
  <si>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</si>
  <si>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</si>
  <si>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</si>
  <si>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</si>
  <si>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</si>
  <si>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</si>
  <si>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</si>
  <si>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</si>
  <si>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</si>
  <si>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</si>
  <si>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</si>
  <si>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</si>
  <si>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</si>
  <si>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</si>
  <si>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</si>
  <si>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</si>
  <si>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</si>
  <si>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</si>
  <si>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</si>
  <si>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</si>
  <si>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</si>
  <si>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</si>
  <si>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</si>
  <si>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</si>
  <si>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</si>
  <si>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</si>
  <si>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</si>
  <si>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</si>
  <si>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</si>
  <si>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</si>
  <si>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</si>
  <si>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</si>
  <si>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</si>
  <si>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</si>
  <si>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</si>
  <si>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</si>
  <si>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</si>
  <si>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</si>
  <si>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</si>
  <si>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</si>
  <si>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</si>
  <si>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</si>
  <si>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</si>
  <si>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</si>
  <si>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</si>
  <si>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</si>
  <si>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</si>
  <si>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</si>
  <si>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</si>
  <si>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</si>
  <si>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</si>
  <si>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</si>
  <si>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</si>
  <si>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</si>
  <si>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</si>
  <si>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</si>
  <si>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</si>
  <si>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</si>
  <si>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</si>
  <si>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</si>
  <si>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</si>
  <si>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</si>
  <si>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</si>
  <si>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</si>
  <si>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</si>
  <si>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</si>
  <si>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</si>
  <si>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</si>
  <si>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</si>
  <si>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</si>
  <si>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</si>
  <si>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</si>
  <si>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</si>
  <si>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</si>
  <si>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</si>
  <si>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</si>
  <si>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</si>
  <si>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</si>
  <si>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</si>
  <si>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</si>
  <si>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</si>
  <si>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</si>
  <si>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</si>
  <si>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</si>
  <si>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</si>
  <si>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</si>
  <si>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</si>
  <si>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</si>
  <si>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</si>
  <si>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</si>
  <si>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</si>
  <si>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</si>
  <si>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</si>
  <si>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</si>
  <si>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</si>
  <si>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</si>
  <si>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</si>
  <si>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</si>
  <si>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</si>
  <si>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</si>
  <si>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</si>
  <si>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</si>
  <si>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</si>
  <si>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</si>
  <si>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</si>
  <si>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</si>
  <si>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</si>
  <si>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</si>
  <si>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</si>
  <si>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</si>
  <si>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</si>
  <si>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</si>
  <si>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</si>
  <si>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</si>
  <si>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</si>
  <si>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</si>
  <si>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</si>
  <si>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</si>
  <si>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</si>
  <si>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</si>
  <si>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</si>
  <si>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</si>
  <si>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</si>
  <si>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</si>
  <si>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</si>
  <si>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</si>
  <si>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</si>
  <si>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</si>
  <si>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</si>
  <si>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</si>
  <si>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</si>
  <si>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</si>
  <si>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</si>
  <si>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</si>
  <si>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</si>
  <si>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</si>
  <si>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</si>
  <si>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</si>
  <si>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</si>
  <si>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</si>
  <si>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</si>
  <si>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</si>
  <si>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</si>
  <si>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</si>
  <si>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</si>
  <si>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</si>
  <si>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</si>
  <si>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</si>
  <si>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</si>
  <si>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</si>
  <si>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</si>
  <si>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</si>
  <si>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</si>
  <si>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</si>
  <si>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</si>
  <si>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</si>
  <si>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</si>
  <si>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</si>
  <si>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</si>
  <si>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</si>
  <si>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</si>
  <si>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</si>
  <si>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</si>
  <si>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</si>
  <si>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</si>
  <si>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</si>
  <si>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</si>
  <si>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</si>
  <si>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</si>
  <si>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</si>
  <si>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</si>
  <si>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</si>
  <si>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</si>
  <si>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</si>
  <si>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</si>
  <si>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</si>
  <si>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</si>
  <si>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</si>
  <si>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</si>
  <si>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</si>
  <si>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</si>
  <si>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</si>
  <si>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</si>
  <si>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</si>
  <si>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</si>
  <si>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</si>
  <si>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</si>
  <si>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</si>
  <si>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</si>
  <si>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</si>
  <si>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</si>
  <si>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</si>
  <si>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</si>
  <si>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</si>
  <si>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</si>
  <si>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</si>
  <si>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</si>
  <si>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</si>
  <si>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</si>
  <si>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</si>
  <si>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</si>
  <si>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</si>
  <si>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</si>
  <si>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</si>
  <si>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</si>
  <si>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</si>
  <si>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</si>
  <si>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</si>
  <si>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</si>
  <si>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</si>
  <si>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</si>
  <si>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</si>
  <si>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</si>
  <si>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</si>
  <si>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</si>
  <si>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</si>
  <si>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</si>
  <si>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</si>
  <si>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</si>
  <si>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</si>
  <si>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</si>
  <si>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</si>
  <si>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</si>
  <si>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</si>
  <si>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</si>
  <si>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</si>
  <si>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</si>
  <si>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</si>
  <si>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</si>
  <si>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</si>
  <si>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</si>
  <si>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</si>
  <si>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</si>
  <si>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</si>
  <si>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</si>
  <si>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</si>
  <si>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</si>
  <si>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</si>
  <si>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</si>
  <si>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</si>
  <si>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</si>
  <si>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</si>
  <si>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</si>
  <si>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</si>
  <si>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</si>
  <si>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</si>
  <si>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</si>
  <si>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</si>
  <si>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</si>
  <si>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</si>
  <si>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</si>
  <si>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</si>
  <si>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</si>
  <si>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</si>
  <si>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</si>
  <si>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20210823 08:55:33</t>
  </si>
  <si>
    <t>08:55:33</t>
  </si>
  <si>
    <t>soybean</t>
  </si>
  <si>
    <t>1</t>
  </si>
  <si>
    <t>ripe5</t>
  </si>
  <si>
    <t>RECT-12243-20210724-05_20_30</t>
  </si>
  <si>
    <t>MPF-1503-20210823-08_55_16</t>
  </si>
  <si>
    <t>DARK-1504-20210823-08_55_24</t>
  </si>
  <si>
    <t>0: Broadleaf</t>
  </si>
  <si>
    <t>08:41:11</t>
  </si>
  <si>
    <t>2/2</t>
  </si>
  <si>
    <t>00000000</t>
  </si>
  <si>
    <t>iiiiiiii</t>
  </si>
  <si>
    <t>off</t>
  </si>
  <si>
    <t>20210823 09:00:34</t>
  </si>
  <si>
    <t>09:00:34</t>
  </si>
  <si>
    <t>MPF-1505-20210823-09_00_18</t>
  </si>
  <si>
    <t>DARK-1506-20210823-09_00_25</t>
  </si>
  <si>
    <t>08:57:06</t>
  </si>
  <si>
    <t>20210823 09:06:12</t>
  </si>
  <si>
    <t>09:06:12</t>
  </si>
  <si>
    <t>MPF-1507-20210823-09_05_55</t>
  </si>
  <si>
    <t>DARK-1508-20210823-09_06_03</t>
  </si>
  <si>
    <t>09:02:32</t>
  </si>
  <si>
    <t>20210823 09:11:13</t>
  </si>
  <si>
    <t>09:11:13</t>
  </si>
  <si>
    <t>MPF-1509-20210823-09_10_56</t>
  </si>
  <si>
    <t>DARK-1510-20210823-09_11_04</t>
  </si>
  <si>
    <t>09:07:39</t>
  </si>
  <si>
    <t>20210823 09:19:08</t>
  </si>
  <si>
    <t>09:19:08</t>
  </si>
  <si>
    <t>MPF-1511-20210823-09_18_51</t>
  </si>
  <si>
    <t>DARK-1512-20210823-09_18_59</t>
  </si>
  <si>
    <t>09:12:42</t>
  </si>
  <si>
    <t>20210823 09:28:19</t>
  </si>
  <si>
    <t>09:28:19</t>
  </si>
  <si>
    <t>MPF-1513-20210823-09_28_02</t>
  </si>
  <si>
    <t>DARK-1514-20210823-09_28_10</t>
  </si>
  <si>
    <t>09:20:36</t>
  </si>
  <si>
    <t>20210823 09:36:32</t>
  </si>
  <si>
    <t>09:36:32</t>
  </si>
  <si>
    <t>MPF-1515-20210823-09_36_15</t>
  </si>
  <si>
    <t>DARK-1516-20210823-09_36_23</t>
  </si>
  <si>
    <t>09:29:51</t>
  </si>
  <si>
    <t>5</t>
  </si>
  <si>
    <t>20210823 11:08:51</t>
  </si>
  <si>
    <t>11:08:51</t>
  </si>
  <si>
    <t>MPF-1523-20210823-11_08_35</t>
  </si>
  <si>
    <t>DARK-1524-20210823-11_08_43</t>
  </si>
  <si>
    <t>10:49:57</t>
  </si>
  <si>
    <t>1/2</t>
  </si>
  <si>
    <t>20210823 11:14:15</t>
  </si>
  <si>
    <t>11:14:15</t>
  </si>
  <si>
    <t>MPF-1525-20210823-11_13_59</t>
  </si>
  <si>
    <t>DARK-1526-20210823-11_14_07</t>
  </si>
  <si>
    <t>11:10:41</t>
  </si>
  <si>
    <t>20210823 11:22:50</t>
  </si>
  <si>
    <t>11:22:50</t>
  </si>
  <si>
    <t>MPF-1527-20210823-11_22_35</t>
  </si>
  <si>
    <t>DARK-1528-20210823-11_22_42</t>
  </si>
  <si>
    <t>11:15:55</t>
  </si>
  <si>
    <t>20210823 11:29:04</t>
  </si>
  <si>
    <t>11:29:04</t>
  </si>
  <si>
    <t>MPF-1529-20210823-11_28_48</t>
  </si>
  <si>
    <t>DARK-1530-20210823-11_28_56</t>
  </si>
  <si>
    <t>11:24:41</t>
  </si>
  <si>
    <t>20210823 11:39:10</t>
  </si>
  <si>
    <t>11:39:10</t>
  </si>
  <si>
    <t>MPF-1531-20210823-11_38_54</t>
  </si>
  <si>
    <t>DARK-1532-20210823-11_39_02</t>
  </si>
  <si>
    <t>11:30:01</t>
  </si>
  <si>
    <t>20210823 11:45:32</t>
  </si>
  <si>
    <t>11:45:32</t>
  </si>
  <si>
    <t>MPF-1533-20210823-11_45_16</t>
  </si>
  <si>
    <t>DARK-1534-20210823-11_45_24</t>
  </si>
  <si>
    <t>11:40:06</t>
  </si>
  <si>
    <t>20210823 11:52:56</t>
  </si>
  <si>
    <t>11:52:56</t>
  </si>
  <si>
    <t>MPF-1535-20210823-11_52_40</t>
  </si>
  <si>
    <t>DARK-1536-20210823-11_52_48</t>
  </si>
  <si>
    <t>11:46:46</t>
  </si>
  <si>
    <t>20210823 12:25:46</t>
  </si>
  <si>
    <t>12:25:46</t>
  </si>
  <si>
    <t>MPF-1537-20210823-12_25_31</t>
  </si>
  <si>
    <t>DARK-1538-20210823-12_25_39</t>
  </si>
  <si>
    <t>12:08:08</t>
  </si>
  <si>
    <t>20210823 12:32:24</t>
  </si>
  <si>
    <t>12:32:24</t>
  </si>
  <si>
    <t>MPF-1539-20210823-12_32_08</t>
  </si>
  <si>
    <t>DARK-1540-20210823-12_32_16</t>
  </si>
  <si>
    <t>12:27:42</t>
  </si>
  <si>
    <t>20210823 12:46:34</t>
  </si>
  <si>
    <t>12:46:34</t>
  </si>
  <si>
    <t>MPF-1541-20210823-12_46_19</t>
  </si>
  <si>
    <t>DARK-1542-20210823-12_46_26</t>
  </si>
  <si>
    <t>12:33:52</t>
  </si>
  <si>
    <t>20210823 12:51:15</t>
  </si>
  <si>
    <t>12:51:15</t>
  </si>
  <si>
    <t>MPF-1543-20210823-12_51_00</t>
  </si>
  <si>
    <t>DARK-1544-20210823-12_51_08</t>
  </si>
  <si>
    <t>12:48:02</t>
  </si>
  <si>
    <t>20210823 12:58:48</t>
  </si>
  <si>
    <t>12:58:48</t>
  </si>
  <si>
    <t>MPF-1545-20210823-12_58_33</t>
  </si>
  <si>
    <t>DARK-1546-20210823-12_58_41</t>
  </si>
  <si>
    <t>12:52:37</t>
  </si>
  <si>
    <t>20210823 13:14:47</t>
  </si>
  <si>
    <t>13:14:47</t>
  </si>
  <si>
    <t>MPF-1547-20210823-13_14_32</t>
  </si>
  <si>
    <t>DARK-1548-20210823-13_14_40</t>
  </si>
  <si>
    <t>12:59:43</t>
  </si>
  <si>
    <t>20210823 13:23:26</t>
  </si>
  <si>
    <t>13:23:26</t>
  </si>
  <si>
    <t>MPF-1549-20210823-13_23_11</t>
  </si>
  <si>
    <t>DARK-1550-20210823-13_23_19</t>
  </si>
  <si>
    <t>13:15:56</t>
  </si>
  <si>
    <t>20210823 14:00:00</t>
  </si>
  <si>
    <t>14:00:00</t>
  </si>
  <si>
    <t>tobacco</t>
  </si>
  <si>
    <t>MPF-1551-20210823-13_59_45</t>
  </si>
  <si>
    <t>DARK-1552-20210823-13_59_53</t>
  </si>
  <si>
    <t>13:41:14</t>
  </si>
  <si>
    <t>20210823 14:12:03</t>
  </si>
  <si>
    <t>14:12:03</t>
  </si>
  <si>
    <t>MPF-1553-20210823-14_11_49</t>
  </si>
  <si>
    <t>DARK-1554-20210823-14_11_56</t>
  </si>
  <si>
    <t>14:01:52</t>
  </si>
  <si>
    <t>20210823 14:17:52</t>
  </si>
  <si>
    <t>14:17:52</t>
  </si>
  <si>
    <t>MPF-1555-20210823-14_17_38</t>
  </si>
  <si>
    <t>DARK-1556-20210823-14_17_45</t>
  </si>
  <si>
    <t>14:13:25</t>
  </si>
  <si>
    <t>20210823 14:22:03</t>
  </si>
  <si>
    <t>14:22:03</t>
  </si>
  <si>
    <t>MPF-1557-20210823-14_21_49</t>
  </si>
  <si>
    <t>DARK-1558-20210823-14_21_56</t>
  </si>
  <si>
    <t>14:18:48</t>
  </si>
  <si>
    <t>20210823 14:34:59</t>
  </si>
  <si>
    <t>14:34:59</t>
  </si>
  <si>
    <t>MPF-1559-20210823-14_34_44</t>
  </si>
  <si>
    <t>DARK-1560-20210823-14_34_52</t>
  </si>
  <si>
    <t>14:23:25</t>
  </si>
  <si>
    <t>20210823 14:41:53</t>
  </si>
  <si>
    <t>14:41:53</t>
  </si>
  <si>
    <t>MPF-1561-20210823-14_41_39</t>
  </si>
  <si>
    <t>DARK-1562-20210823-14_41_46</t>
  </si>
  <si>
    <t>14:36:15</t>
  </si>
  <si>
    <t>20210823 14:56:18</t>
  </si>
  <si>
    <t>14:56:18</t>
  </si>
  <si>
    <t>MPF-1563-20210823-14_56_04</t>
  </si>
  <si>
    <t>DARK-1564-20210823-14_56_11</t>
  </si>
  <si>
    <t>14:42:52</t>
  </si>
  <si>
    <t>5a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</si>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</sst>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44"/>
  <sheetViews>
    <sheetView tabSelected="1" topLeftCell="BS5" workbookViewId="0">
      <selection activeCell="CA17" sqref="CA17:CA44"/>
    </sheetView>
  </sheetViews>
  <sheetFormatPr defaultRowHeight="14.4" x14ac:dyDescent="0.3"/>
  <sheetData>
    <row r="2" spans="1:240" x14ac:dyDescent="0.3">
      <c r="A2" t="s">
        <v>25</v>
      </c>
      <c r="B2" t="s">
        <v>26</v>
      </c>
      <c r="C2" t="s">
        <v>28</v>
      </c>
    </row>
    <row r="3" spans="1:240" x14ac:dyDescent="0.3">
      <c r="B3" t="s">
        <v>27</v>
      </c>
      <c r="C3">
        <v>21</v>
      </c>
    </row>
    <row r="4" spans="1:240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40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0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40" x14ac:dyDescent="0.3">
      <c r="B7">
        <v>0</v>
      </c>
      <c r="C7">
        <v>1</v>
      </c>
      <c r="D7">
        <v>0</v>
      </c>
      <c r="E7">
        <v>0</v>
      </c>
    </row>
    <row r="8" spans="1:240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40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0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4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0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40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40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  <c r="FW14" t="s">
        <v>96</v>
      </c>
      <c r="FX14" t="s">
        <v>96</v>
      </c>
      <c r="FY14" t="s">
        <v>96</v>
      </c>
      <c r="FZ14" t="s">
        <v>96</v>
      </c>
      <c r="GA14" t="s">
        <v>96</v>
      </c>
      <c r="GB14" t="s">
        <v>96</v>
      </c>
      <c r="GC14" t="s">
        <v>96</v>
      </c>
      <c r="GD14" t="s">
        <v>96</v>
      </c>
      <c r="GE14" t="s">
        <v>96</v>
      </c>
      <c r="GF14" t="s">
        <v>97</v>
      </c>
      <c r="GG14" t="s">
        <v>97</v>
      </c>
      <c r="GH14" t="s">
        <v>97</v>
      </c>
      <c r="GI14" t="s">
        <v>97</v>
      </c>
      <c r="GJ14" t="s">
        <v>97</v>
      </c>
      <c r="GK14" t="s">
        <v>97</v>
      </c>
      <c r="GL14" t="s">
        <v>97</v>
      </c>
      <c r="GM14" t="s">
        <v>97</v>
      </c>
      <c r="GN14" t="s">
        <v>97</v>
      </c>
      <c r="GO14" t="s">
        <v>97</v>
      </c>
      <c r="GP14" t="s">
        <v>97</v>
      </c>
      <c r="GQ14" t="s">
        <v>97</v>
      </c>
      <c r="GR14" t="s">
        <v>97</v>
      </c>
      <c r="GS14" t="s">
        <v>97</v>
      </c>
      <c r="GT14" t="s">
        <v>97</v>
      </c>
      <c r="GU14" t="s">
        <v>97</v>
      </c>
      <c r="GV14" t="s">
        <v>97</v>
      </c>
      <c r="GW14" t="s">
        <v>97</v>
      </c>
      <c r="GX14" t="s">
        <v>97</v>
      </c>
      <c r="GY14" t="s">
        <v>98</v>
      </c>
      <c r="GZ14" t="s">
        <v>98</v>
      </c>
      <c r="HA14" t="s">
        <v>98</v>
      </c>
      <c r="HB14" t="s">
        <v>98</v>
      </c>
      <c r="HC14" t="s">
        <v>98</v>
      </c>
      <c r="HD14" t="s">
        <v>98</v>
      </c>
      <c r="HE14" t="s">
        <v>98</v>
      </c>
      <c r="HF14" t="s">
        <v>98</v>
      </c>
      <c r="HG14" t="s">
        <v>98</v>
      </c>
      <c r="HH14" t="s">
        <v>98</v>
      </c>
      <c r="HI14" t="s">
        <v>98</v>
      </c>
      <c r="HJ14" t="s">
        <v>98</v>
      </c>
      <c r="HK14" t="s">
        <v>98</v>
      </c>
      <c r="HL14" t="s">
        <v>98</v>
      </c>
      <c r="HM14" t="s">
        <v>98</v>
      </c>
      <c r="HN14" t="s">
        <v>98</v>
      </c>
      <c r="HO14" t="s">
        <v>98</v>
      </c>
      <c r="HP14" t="s">
        <v>98</v>
      </c>
      <c r="HQ14" t="s">
        <v>99</v>
      </c>
      <c r="HR14" t="s">
        <v>99</v>
      </c>
      <c r="HS14" t="s">
        <v>99</v>
      </c>
      <c r="HT14" t="s">
        <v>99</v>
      </c>
      <c r="HU14" t="s">
        <v>99</v>
      </c>
      <c r="HV14" t="s">
        <v>99</v>
      </c>
      <c r="HW14" t="s">
        <v>99</v>
      </c>
      <c r="HX14" t="s">
        <v>99</v>
      </c>
      <c r="HY14" t="s">
        <v>99</v>
      </c>
      <c r="HZ14" t="s">
        <v>99</v>
      </c>
      <c r="IA14" t="s">
        <v>99</v>
      </c>
      <c r="IB14" t="s">
        <v>99</v>
      </c>
      <c r="IC14" t="s">
        <v>99</v>
      </c>
      <c r="ID14" t="s">
        <v>99</v>
      </c>
      <c r="IE14" t="s">
        <v>99</v>
      </c>
      <c r="IF14" t="s">
        <v>99</v>
      </c>
    </row>
    <row r="15" spans="1:240" x14ac:dyDescent="0.3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85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110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188</v>
      </c>
      <c r="CN15" t="s">
        <v>189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101</v>
      </c>
      <c r="DX15" t="s">
        <v>104</v>
      </c>
      <c r="DY15" t="s">
        <v>224</v>
      </c>
      <c r="DZ15" t="s">
        <v>225</v>
      </c>
      <c r="EA15" t="s">
        <v>226</v>
      </c>
      <c r="EB15" t="s">
        <v>227</v>
      </c>
      <c r="EC15" t="s">
        <v>228</v>
      </c>
      <c r="ED15" t="s">
        <v>229</v>
      </c>
      <c r="EE15" t="s">
        <v>230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  <c r="GD15" t="s">
        <v>281</v>
      </c>
      <c r="GE15" t="s">
        <v>282</v>
      </c>
      <c r="GF15" t="s">
        <v>283</v>
      </c>
      <c r="GG15" t="s">
        <v>284</v>
      </c>
      <c r="GH15" t="s">
        <v>285</v>
      </c>
      <c r="GI15" t="s">
        <v>286</v>
      </c>
      <c r="GJ15" t="s">
        <v>287</v>
      </c>
      <c r="GK15" t="s">
        <v>288</v>
      </c>
      <c r="GL15" t="s">
        <v>289</v>
      </c>
      <c r="GM15" t="s">
        <v>290</v>
      </c>
      <c r="GN15" t="s">
        <v>291</v>
      </c>
      <c r="GO15" t="s">
        <v>292</v>
      </c>
      <c r="GP15" t="s">
        <v>293</v>
      </c>
      <c r="GQ15" t="s">
        <v>294</v>
      </c>
      <c r="GR15" t="s">
        <v>295</v>
      </c>
      <c r="GS15" t="s">
        <v>296</v>
      </c>
      <c r="GT15" t="s">
        <v>297</v>
      </c>
      <c r="GU15" t="s">
        <v>298</v>
      </c>
      <c r="GV15" t="s">
        <v>299</v>
      </c>
      <c r="GW15" t="s">
        <v>300</v>
      </c>
      <c r="GX15" t="s">
        <v>301</v>
      </c>
      <c r="GY15" t="s">
        <v>302</v>
      </c>
      <c r="GZ15" t="s">
        <v>303</v>
      </c>
      <c r="HA15" t="s">
        <v>304</v>
      </c>
      <c r="HB15" t="s">
        <v>305</v>
      </c>
      <c r="HC15" t="s">
        <v>306</v>
      </c>
      <c r="HD15" t="s">
        <v>307</v>
      </c>
      <c r="HE15" t="s">
        <v>308</v>
      </c>
      <c r="HF15" t="s">
        <v>309</v>
      </c>
      <c r="HG15" t="s">
        <v>310</v>
      </c>
      <c r="HH15" t="s">
        <v>311</v>
      </c>
      <c r="HI15" t="s">
        <v>312</v>
      </c>
      <c r="HJ15" t="s">
        <v>313</v>
      </c>
      <c r="HK15" t="s">
        <v>314</v>
      </c>
      <c r="HL15" t="s">
        <v>315</v>
      </c>
      <c r="HM15" t="s">
        <v>316</v>
      </c>
      <c r="HN15" t="s">
        <v>317</v>
      </c>
      <c r="HO15" t="s">
        <v>318</v>
      </c>
      <c r="HP15" t="s">
        <v>319</v>
      </c>
      <c r="HQ15" t="s">
        <v>320</v>
      </c>
      <c r="HR15" t="s">
        <v>321</v>
      </c>
      <c r="HS15" t="s">
        <v>322</v>
      </c>
      <c r="HT15" t="s">
        <v>323</v>
      </c>
      <c r="HU15" t="s">
        <v>324</v>
      </c>
      <c r="HV15" t="s">
        <v>325</v>
      </c>
      <c r="HW15" t="s">
        <v>326</v>
      </c>
      <c r="HX15" t="s">
        <v>327</v>
      </c>
      <c r="HY15" t="s">
        <v>328</v>
      </c>
      <c r="HZ15" t="s">
        <v>329</v>
      </c>
      <c r="IA15" t="s">
        <v>330</v>
      </c>
      <c r="IB15" t="s">
        <v>331</v>
      </c>
      <c r="IC15" t="s">
        <v>332</v>
      </c>
      <c r="ID15" t="s">
        <v>333</v>
      </c>
      <c r="IE15" t="s">
        <v>334</v>
      </c>
      <c r="IF15" t="s">
        <v>335</v>
      </c>
    </row>
    <row r="16" spans="1:240" x14ac:dyDescent="0.3">
      <c r="B16" t="s">
        <v>336</v>
      </c>
      <c r="C16" t="s">
        <v>336</v>
      </c>
      <c r="F16" t="s">
        <v>336</v>
      </c>
      <c r="K16" t="s">
        <v>336</v>
      </c>
      <c r="L16" t="s">
        <v>337</v>
      </c>
      <c r="M16" t="s">
        <v>338</v>
      </c>
      <c r="N16" t="s">
        <v>339</v>
      </c>
      <c r="O16" t="s">
        <v>340</v>
      </c>
      <c r="P16" t="s">
        <v>340</v>
      </c>
      <c r="Q16" t="s">
        <v>181</v>
      </c>
      <c r="R16" t="s">
        <v>181</v>
      </c>
      <c r="S16" t="s">
        <v>337</v>
      </c>
      <c r="T16" t="s">
        <v>337</v>
      </c>
      <c r="U16" t="s">
        <v>337</v>
      </c>
      <c r="V16" t="s">
        <v>337</v>
      </c>
      <c r="W16" t="s">
        <v>341</v>
      </c>
      <c r="X16" t="s">
        <v>342</v>
      </c>
      <c r="Y16" t="s">
        <v>342</v>
      </c>
      <c r="Z16" t="s">
        <v>343</v>
      </c>
      <c r="AA16" t="s">
        <v>344</v>
      </c>
      <c r="AB16" t="s">
        <v>343</v>
      </c>
      <c r="AC16" t="s">
        <v>343</v>
      </c>
      <c r="AD16" t="s">
        <v>343</v>
      </c>
      <c r="AE16" t="s">
        <v>341</v>
      </c>
      <c r="AF16" t="s">
        <v>341</v>
      </c>
      <c r="AG16" t="s">
        <v>341</v>
      </c>
      <c r="AH16" t="s">
        <v>341</v>
      </c>
      <c r="AI16" t="s">
        <v>345</v>
      </c>
      <c r="AJ16" t="s">
        <v>344</v>
      </c>
      <c r="AL16" t="s">
        <v>344</v>
      </c>
      <c r="AM16" t="s">
        <v>345</v>
      </c>
      <c r="AS16" t="s">
        <v>339</v>
      </c>
      <c r="AZ16" t="s">
        <v>339</v>
      </c>
      <c r="BA16" t="s">
        <v>339</v>
      </c>
      <c r="BB16" t="s">
        <v>339</v>
      </c>
      <c r="BC16" t="s">
        <v>346</v>
      </c>
      <c r="BP16" t="s">
        <v>339</v>
      </c>
      <c r="BQ16" t="s">
        <v>339</v>
      </c>
      <c r="BS16" t="s">
        <v>347</v>
      </c>
      <c r="BT16" t="s">
        <v>348</v>
      </c>
      <c r="BW16" t="s">
        <v>337</v>
      </c>
      <c r="BX16" t="s">
        <v>336</v>
      </c>
      <c r="BY16" t="s">
        <v>340</v>
      </c>
      <c r="BZ16" t="s">
        <v>340</v>
      </c>
      <c r="CA16" t="s">
        <v>349</v>
      </c>
      <c r="CB16" t="s">
        <v>349</v>
      </c>
      <c r="CC16" t="s">
        <v>340</v>
      </c>
      <c r="CD16" t="s">
        <v>349</v>
      </c>
      <c r="CE16" t="s">
        <v>345</v>
      </c>
      <c r="CF16" t="s">
        <v>343</v>
      </c>
      <c r="CG16" t="s">
        <v>343</v>
      </c>
      <c r="CH16" t="s">
        <v>342</v>
      </c>
      <c r="CI16" t="s">
        <v>342</v>
      </c>
      <c r="CJ16" t="s">
        <v>342</v>
      </c>
      <c r="CK16" t="s">
        <v>342</v>
      </c>
      <c r="CL16" t="s">
        <v>342</v>
      </c>
      <c r="CM16" t="s">
        <v>350</v>
      </c>
      <c r="CN16" t="s">
        <v>339</v>
      </c>
      <c r="CO16" t="s">
        <v>339</v>
      </c>
      <c r="CP16" t="s">
        <v>340</v>
      </c>
      <c r="CQ16" t="s">
        <v>340</v>
      </c>
      <c r="CR16" t="s">
        <v>340</v>
      </c>
      <c r="CS16" t="s">
        <v>349</v>
      </c>
      <c r="CT16" t="s">
        <v>340</v>
      </c>
      <c r="CU16" t="s">
        <v>349</v>
      </c>
      <c r="CV16" t="s">
        <v>343</v>
      </c>
      <c r="CW16" t="s">
        <v>343</v>
      </c>
      <c r="CX16" t="s">
        <v>342</v>
      </c>
      <c r="CY16" t="s">
        <v>342</v>
      </c>
      <c r="CZ16" t="s">
        <v>339</v>
      </c>
      <c r="DE16" t="s">
        <v>339</v>
      </c>
      <c r="DH16" t="s">
        <v>342</v>
      </c>
      <c r="DI16" t="s">
        <v>342</v>
      </c>
      <c r="DJ16" t="s">
        <v>342</v>
      </c>
      <c r="DK16" t="s">
        <v>342</v>
      </c>
      <c r="DL16" t="s">
        <v>342</v>
      </c>
      <c r="DM16" t="s">
        <v>339</v>
      </c>
      <c r="DN16" t="s">
        <v>339</v>
      </c>
      <c r="DO16" t="s">
        <v>339</v>
      </c>
      <c r="DP16" t="s">
        <v>336</v>
      </c>
      <c r="DS16" t="s">
        <v>351</v>
      </c>
      <c r="DT16" t="s">
        <v>351</v>
      </c>
      <c r="DV16" t="s">
        <v>336</v>
      </c>
      <c r="DW16" t="s">
        <v>352</v>
      </c>
      <c r="DY16" t="s">
        <v>336</v>
      </c>
      <c r="DZ16" t="s">
        <v>336</v>
      </c>
      <c r="EB16" t="s">
        <v>353</v>
      </c>
      <c r="EC16" t="s">
        <v>354</v>
      </c>
      <c r="ED16" t="s">
        <v>353</v>
      </c>
      <c r="EE16" t="s">
        <v>354</v>
      </c>
      <c r="EF16" t="s">
        <v>353</v>
      </c>
      <c r="EG16" t="s">
        <v>354</v>
      </c>
      <c r="EH16" t="s">
        <v>344</v>
      </c>
      <c r="EI16" t="s">
        <v>344</v>
      </c>
      <c r="EJ16" t="s">
        <v>339</v>
      </c>
      <c r="EK16" t="s">
        <v>355</v>
      </c>
      <c r="EL16" t="s">
        <v>339</v>
      </c>
      <c r="EN16" t="s">
        <v>337</v>
      </c>
      <c r="EO16" t="s">
        <v>356</v>
      </c>
      <c r="EP16" t="s">
        <v>337</v>
      </c>
      <c r="EU16" t="s">
        <v>357</v>
      </c>
      <c r="EV16" t="s">
        <v>357</v>
      </c>
      <c r="FI16" t="s">
        <v>357</v>
      </c>
      <c r="FJ16" t="s">
        <v>357</v>
      </c>
      <c r="FK16" t="s">
        <v>358</v>
      </c>
      <c r="FL16" t="s">
        <v>358</v>
      </c>
      <c r="FM16" t="s">
        <v>342</v>
      </c>
      <c r="FN16" t="s">
        <v>342</v>
      </c>
      <c r="FO16" t="s">
        <v>344</v>
      </c>
      <c r="FP16" t="s">
        <v>342</v>
      </c>
      <c r="FQ16" t="s">
        <v>349</v>
      </c>
      <c r="FR16" t="s">
        <v>344</v>
      </c>
      <c r="FS16" t="s">
        <v>344</v>
      </c>
      <c r="FU16" t="s">
        <v>357</v>
      </c>
      <c r="FV16" t="s">
        <v>357</v>
      </c>
      <c r="FW16" t="s">
        <v>357</v>
      </c>
      <c r="FX16" t="s">
        <v>357</v>
      </c>
      <c r="FY16" t="s">
        <v>357</v>
      </c>
      <c r="FZ16" t="s">
        <v>357</v>
      </c>
      <c r="GA16" t="s">
        <v>357</v>
      </c>
      <c r="GB16" t="s">
        <v>359</v>
      </c>
      <c r="GC16" t="s">
        <v>359</v>
      </c>
      <c r="GD16" t="s">
        <v>359</v>
      </c>
      <c r="GE16" t="s">
        <v>360</v>
      </c>
      <c r="GF16" t="s">
        <v>357</v>
      </c>
      <c r="GG16" t="s">
        <v>357</v>
      </c>
      <c r="GH16" t="s">
        <v>357</v>
      </c>
      <c r="GI16" t="s">
        <v>357</v>
      </c>
      <c r="GJ16" t="s">
        <v>357</v>
      </c>
      <c r="GK16" t="s">
        <v>357</v>
      </c>
      <c r="GL16" t="s">
        <v>357</v>
      </c>
      <c r="GM16" t="s">
        <v>357</v>
      </c>
      <c r="GN16" t="s">
        <v>357</v>
      </c>
      <c r="GO16" t="s">
        <v>357</v>
      </c>
      <c r="GP16" t="s">
        <v>357</v>
      </c>
      <c r="GQ16" t="s">
        <v>357</v>
      </c>
      <c r="GX16" t="s">
        <v>357</v>
      </c>
      <c r="GY16" t="s">
        <v>344</v>
      </c>
      <c r="GZ16" t="s">
        <v>344</v>
      </c>
      <c r="HA16" t="s">
        <v>353</v>
      </c>
      <c r="HB16" t="s">
        <v>354</v>
      </c>
      <c r="HC16" t="s">
        <v>354</v>
      </c>
      <c r="HG16" t="s">
        <v>354</v>
      </c>
      <c r="HK16" t="s">
        <v>340</v>
      </c>
      <c r="HL16" t="s">
        <v>340</v>
      </c>
      <c r="HM16" t="s">
        <v>349</v>
      </c>
      <c r="HN16" t="s">
        <v>349</v>
      </c>
      <c r="HO16" t="s">
        <v>361</v>
      </c>
      <c r="HP16" t="s">
        <v>361</v>
      </c>
      <c r="HR16" t="s">
        <v>345</v>
      </c>
      <c r="HS16" t="s">
        <v>345</v>
      </c>
      <c r="HT16" t="s">
        <v>342</v>
      </c>
      <c r="HU16" t="s">
        <v>342</v>
      </c>
      <c r="HV16" t="s">
        <v>342</v>
      </c>
      <c r="HW16" t="s">
        <v>342</v>
      </c>
      <c r="HX16" t="s">
        <v>342</v>
      </c>
      <c r="HY16" t="s">
        <v>344</v>
      </c>
      <c r="HZ16" t="s">
        <v>344</v>
      </c>
      <c r="IA16" t="s">
        <v>344</v>
      </c>
      <c r="IB16" t="s">
        <v>342</v>
      </c>
      <c r="IC16" t="s">
        <v>340</v>
      </c>
      <c r="ID16" t="s">
        <v>349</v>
      </c>
      <c r="IE16" t="s">
        <v>344</v>
      </c>
      <c r="IF16" t="s">
        <v>344</v>
      </c>
    </row>
    <row r="17" spans="1:240" x14ac:dyDescent="0.3">
      <c r="A17">
        <v>1</v>
      </c>
      <c r="B17">
        <v>1629726933</v>
      </c>
      <c r="C17">
        <v>0</v>
      </c>
      <c r="D17" t="s">
        <v>362</v>
      </c>
      <c r="E17" t="s">
        <v>363</v>
      </c>
      <c r="F17">
        <v>0</v>
      </c>
      <c r="G17" t="s">
        <v>364</v>
      </c>
      <c r="H17" t="s">
        <v>514</v>
      </c>
      <c r="I17" t="s">
        <v>366</v>
      </c>
      <c r="J17">
        <f t="shared" ref="J17:J44" si="0">N17 * AA17 /  BY17</f>
        <v>3.0748554960711938</v>
      </c>
      <c r="K17">
        <v>1629726933</v>
      </c>
      <c r="L17">
        <f t="shared" ref="L17:L44" si="1">(M17)/1000</f>
        <v>4.6933398483919768E-3</v>
      </c>
      <c r="M17">
        <f t="shared" ref="M17:M44" si="2">1000*CE17*AK17*(CA17-CB17)/(100*BT17*(1000-AK17*CA17))</f>
        <v>4.693339848391977</v>
      </c>
      <c r="N17">
        <f t="shared" ref="N17:N44" si="3">CE17*AK17*(BZ17-BY17*(1000-AK17*CB17)/(1000-AK17*CA17))/(100*BT17)</f>
        <v>18.779369891439373</v>
      </c>
      <c r="O17">
        <f t="shared" ref="O17:O44" si="4">BY17 - IF(AK17&gt;1, N17*BT17*100/(AM17*CM17), 0)</f>
        <v>414.97699999999998</v>
      </c>
      <c r="P17">
        <f t="shared" ref="P17:P44" si="5">((V17-L17/2)*O17-N17)/(V17+L17/2)</f>
        <v>307.32173745940952</v>
      </c>
      <c r="Q17">
        <f t="shared" ref="Q17:Q44" si="6">P17*(CF17+CG17)/1000</f>
        <v>30.533051694554089</v>
      </c>
      <c r="R17">
        <f t="shared" ref="R17:R44" si="7">(BY17 - IF(AK17&gt;1, N17*BT17*100/(AM17*CM17), 0))*(CF17+CG17)/1000</f>
        <v>41.228825197320994</v>
      </c>
      <c r="S17">
        <f t="shared" ref="S17:S44" si="8">2/((1/U17-1/T17)+SIGN(U17)*SQRT((1/U17-1/T17)*(1/U17-1/T17) + 4*BU17/((BU17+1)*(BU17+1))*(2*1/U17*1/T17-1/T17*1/T17)))</f>
        <v>0.31989721425819723</v>
      </c>
      <c r="T17">
        <f t="shared" ref="T17:T44" si="9">IF(LEFT(BV17,1)&lt;&gt;"0",IF(LEFT(BV17,1)="1",3,BW17),$D$5+$E$5*(CM17*CF17/($K$5*1000))+$F$5*(CM17*CF17/($K$5*1000))*MAX(MIN(BT17,$J$5),$I$5)*MAX(MIN(BT17,$J$5),$I$5)+$G$5*MAX(MIN(BT17,$J$5),$I$5)*(CM17*CF17/($K$5*1000))+$H$5*(CM17*CF17/($K$5*1000))*(CM17*CF17/($K$5*1000)))</f>
        <v>2.9561994137139753</v>
      </c>
      <c r="U17">
        <f t="shared" ref="U17:U44" si="10">L17*(1000-(1000*0.61365*EXP(17.502*Y17/(240.97+Y17))/(CF17+CG17)+CA17)/2)/(1000*0.61365*EXP(17.502*Y17/(240.97+Y17))/(CF17+CG17)-CA17)</f>
        <v>0.30183478879023107</v>
      </c>
      <c r="V17">
        <f t="shared" ref="V17:V44" si="11">1/((BU17+1)/(S17/1.6)+1/(T17/1.37)) + BU17/((BU17+1)/(S17/1.6) + BU17/(T17/1.37))</f>
        <v>0.19018454027921228</v>
      </c>
      <c r="W17">
        <f t="shared" ref="W17:W44" si="12">(BP17*BS17)</f>
        <v>321.53313177536825</v>
      </c>
      <c r="X17">
        <f t="shared" ref="X17:X44" si="13">(CH17+(W17+2*0.95*0.0000000567*(((CH17+$B$7)+273)^4-(CH17+273)^4)-44100*L17)/(1.84*29.3*T17+8*0.95*0.0000000567*(CH17+273)^3))</f>
        <v>31.106304791715043</v>
      </c>
      <c r="Y17">
        <f t="shared" ref="Y17:Y44" si="14">($C$7*CI17+$D$7*CJ17+$E$7*X17)</f>
        <v>30.782</v>
      </c>
      <c r="Z17">
        <f t="shared" ref="Z17:Z44" si="15">0.61365*EXP(17.502*Y17/(240.97+Y17))</f>
        <v>4.4556052874725571</v>
      </c>
      <c r="AA17">
        <f t="shared" ref="AA17:AA44" si="16">(AB17/AC17*100)</f>
        <v>67.946598664889237</v>
      </c>
      <c r="AB17">
        <f t="shared" ref="AB17:AB44" si="17">CA17*(CF17+CG17)/1000</f>
        <v>2.9684632429960853</v>
      </c>
      <c r="AC17">
        <f t="shared" ref="AC17:AC44" si="18">0.61365*EXP(17.502*CH17/(240.97+CH17))</f>
        <v>4.3688180149185465</v>
      </c>
      <c r="AD17">
        <f t="shared" ref="AD17:AD44" si="19">(Z17-CA17*(CF17+CG17)/1000)</f>
        <v>1.4871420444764718</v>
      </c>
      <c r="AE17">
        <f t="shared" ref="AE17:AE44" si="20">(-L17*44100)</f>
        <v>-206.97628731408616</v>
      </c>
      <c r="AF17">
        <f t="shared" ref="AF17:AF44" si="21">2*29.3*T17*0.92*(CH17-Y17)</f>
        <v>-54.824870240499052</v>
      </c>
      <c r="AG17">
        <f t="shared" ref="AG17:AG44" si="22">2*0.95*0.0000000567*(((CH17+$B$7)+273)^4-(Y17+273)^4)</f>
        <v>-4.1486180117994866</v>
      </c>
      <c r="AH17">
        <f t="shared" ref="AH17:AH44" si="23">W17+AG17+AE17+AF17</f>
        <v>55.583356208983531</v>
      </c>
      <c r="AI17">
        <v>0</v>
      </c>
      <c r="AJ17">
        <v>0</v>
      </c>
      <c r="AK17">
        <f t="shared" ref="AK17:AK44" si="24">IF(AI17*$H$13&gt;=AM17,1,(AM17/(AM17-AI17*$H$13)))</f>
        <v>1</v>
      </c>
      <c r="AL17">
        <f t="shared" ref="AL17:AL44" si="25">(AK17-1)*100</f>
        <v>0</v>
      </c>
      <c r="AM17">
        <f t="shared" ref="AM17:AM44" si="26">MAX(0,($B$13+$C$13*CM17)/(1+$D$13*CM17)*CF17/(CH17+273)*$E$13)</f>
        <v>51924.345470040687</v>
      </c>
      <c r="AN17" t="s">
        <v>367</v>
      </c>
      <c r="AO17">
        <v>10238.9</v>
      </c>
      <c r="AP17">
        <v>302.21199999999999</v>
      </c>
      <c r="AQ17">
        <v>4052.3</v>
      </c>
      <c r="AR17">
        <f t="shared" ref="AR17:AR44" si="27">1-AP17/AQ17</f>
        <v>0.92542210596451402</v>
      </c>
      <c r="AS17">
        <v>-0.32343011824092399</v>
      </c>
      <c r="AT17" t="s">
        <v>368</v>
      </c>
      <c r="AU17">
        <v>10308.9</v>
      </c>
      <c r="AV17">
        <v>791.54719999999998</v>
      </c>
      <c r="AW17">
        <v>1252.06</v>
      </c>
      <c r="AX17">
        <f t="shared" ref="AX17:AX44" si="28">1-AV17/AW17</f>
        <v>0.36780409884510323</v>
      </c>
      <c r="AY17">
        <v>0.5</v>
      </c>
      <c r="AZ17">
        <f t="shared" ref="AZ17:AZ44" si="29">BQ17</f>
        <v>1681.3148993654759</v>
      </c>
      <c r="BA17">
        <f t="shared" ref="BA17:BA44" si="30">N17</f>
        <v>18.779369891439373</v>
      </c>
      <c r="BB17">
        <f t="shared" ref="BB17:BB44" si="31">AX17*AY17*AZ17</f>
        <v>309.19725571798216</v>
      </c>
      <c r="BC17">
        <f t="shared" ref="BC17:BC44" si="32">(BA17-AS17)/AZ17</f>
        <v>1.1361821641436502E-2</v>
      </c>
      <c r="BD17">
        <f t="shared" ref="BD17:BD44" si="33">(AQ17-AW17)/AW17</f>
        <v>2.2365062377202372</v>
      </c>
      <c r="BE17">
        <f t="shared" ref="BE17:BE44" si="34">AP17/(AR17+AP17/AW17)</f>
        <v>259.01060459030015</v>
      </c>
      <c r="BF17" t="s">
        <v>369</v>
      </c>
      <c r="BG17">
        <v>566.48</v>
      </c>
      <c r="BH17">
        <f t="shared" ref="BH17:BH44" si="35">IF(BG17&lt;&gt;0, BG17, BE17)</f>
        <v>566.48</v>
      </c>
      <c r="BI17">
        <f t="shared" ref="BI17:BI44" si="36">1-BH17/AW17</f>
        <v>0.54756161845278983</v>
      </c>
      <c r="BJ17">
        <f t="shared" ref="BJ17:BJ44" si="37">(AW17-AV17)/(AW17-BH17)</f>
        <v>0.67171271040578784</v>
      </c>
      <c r="BK17">
        <f t="shared" ref="BK17:BK44" si="38">(AQ17-AW17)/(AQ17-BH17)</f>
        <v>0.80332317790362096</v>
      </c>
      <c r="BL17">
        <f t="shared" ref="BL17:BL44" si="39">(AW17-AV17)/(AW17-AP17)</f>
        <v>0.48482788825159395</v>
      </c>
      <c r="BM17">
        <f t="shared" ref="BM17:BM44" si="40">(AQ17-AW17)/(AQ17-AP17)</f>
        <v>0.74671314379822551</v>
      </c>
      <c r="BN17">
        <f t="shared" ref="BN17:BN44" si="41">(BJ17*BH17/AV17)</f>
        <v>0.48071904769629747</v>
      </c>
      <c r="BO17">
        <f t="shared" ref="BO17:BO44" si="42">(1-BN17)</f>
        <v>0.51928095230370253</v>
      </c>
      <c r="BP17">
        <f t="shared" ref="BP17:BP44" si="43">$B$11*CN17+$C$11*CO17+$F$11*CZ17*(1-DC17)</f>
        <v>2000.14</v>
      </c>
      <c r="BQ17">
        <f t="shared" ref="BQ17:BQ44" si="44">BP17*BR17</f>
        <v>1681.3148993654759</v>
      </c>
      <c r="BR17">
        <f t="shared" ref="BR17:BR44" si="45">($B$11*$D$9+$C$11*$D$9+$F$11*((DM17+DE17)/MAX(DM17+DE17+DN17, 0.1)*$I$9+DN17/MAX(DM17+DE17+DN17, 0.1)*$J$9))/($B$11+$C$11+$F$11)</f>
        <v>0.84059860778019324</v>
      </c>
      <c r="BS17">
        <f t="shared" ref="BS17:BS44" si="46">($B$11*$K$9+$C$11*$K$9+$F$11*((DM17+DE17)/MAX(DM17+DE17+DN17, 0.1)*$P$9+DN17/MAX(DM17+DE17+DN17, 0.1)*$Q$9))/($B$11+$C$11+$F$11)</f>
        <v>0.160755313015773</v>
      </c>
      <c r="BT17">
        <v>5.79</v>
      </c>
      <c r="BU17">
        <v>0.5</v>
      </c>
      <c r="BV17" t="s">
        <v>370</v>
      </c>
      <c r="BW17">
        <v>2</v>
      </c>
      <c r="BX17">
        <v>1629726933</v>
      </c>
      <c r="BY17">
        <v>414.97699999999998</v>
      </c>
      <c r="BZ17">
        <v>438.97166526323599</v>
      </c>
      <c r="CA17">
        <v>29.878221494141201</v>
      </c>
      <c r="CB17">
        <v>24.607299999999999</v>
      </c>
      <c r="CC17">
        <v>416.37700000000001</v>
      </c>
      <c r="CD17">
        <v>30.093699999999998</v>
      </c>
      <c r="CE17">
        <v>500.15</v>
      </c>
      <c r="CF17">
        <v>99.251999999999995</v>
      </c>
      <c r="CG17">
        <v>0.100073</v>
      </c>
      <c r="CH17">
        <v>30.437999999999999</v>
      </c>
      <c r="CI17">
        <v>30.782</v>
      </c>
      <c r="CJ17">
        <v>999.9</v>
      </c>
      <c r="CK17">
        <v>0</v>
      </c>
      <c r="CL17">
        <v>0</v>
      </c>
      <c r="CM17">
        <v>10007.5</v>
      </c>
      <c r="CN17">
        <v>0</v>
      </c>
      <c r="CO17">
        <v>1154.02</v>
      </c>
      <c r="CP17">
        <v>-39.206200000000003</v>
      </c>
      <c r="CQ17">
        <v>428.1</v>
      </c>
      <c r="CR17">
        <v>465.64100000000002</v>
      </c>
      <c r="CS17">
        <v>6.0484999999999998</v>
      </c>
      <c r="CT17">
        <v>454.18299999999999</v>
      </c>
      <c r="CU17">
        <v>24.607299999999999</v>
      </c>
      <c r="CV17">
        <v>3.0426500000000001</v>
      </c>
      <c r="CW17">
        <v>2.4423300000000001</v>
      </c>
      <c r="CX17">
        <v>24.263200000000001</v>
      </c>
      <c r="CY17">
        <v>20.647200000000002</v>
      </c>
      <c r="CZ17">
        <v>2000.14</v>
      </c>
      <c r="DA17">
        <v>0.97999599999999998</v>
      </c>
      <c r="DB17">
        <v>2.0004399999999999E-2</v>
      </c>
      <c r="DC17">
        <v>0</v>
      </c>
      <c r="DD17">
        <v>791.17100000000005</v>
      </c>
      <c r="DE17">
        <v>5.0010599999999998</v>
      </c>
      <c r="DF17">
        <v>16584.599999999999</v>
      </c>
      <c r="DG17">
        <v>18586</v>
      </c>
      <c r="DH17">
        <v>50.061999999999998</v>
      </c>
      <c r="DI17">
        <v>51.561999999999998</v>
      </c>
      <c r="DJ17">
        <v>50.936999999999998</v>
      </c>
      <c r="DK17">
        <v>50.186999999999998</v>
      </c>
      <c r="DL17">
        <v>51.125</v>
      </c>
      <c r="DM17">
        <v>1955.23</v>
      </c>
      <c r="DN17">
        <v>39.909999999999997</v>
      </c>
      <c r="DO17">
        <v>0</v>
      </c>
      <c r="DP17">
        <v>1629726922.9000001</v>
      </c>
      <c r="DQ17">
        <v>0</v>
      </c>
      <c r="DR17">
        <v>791.54719999999998</v>
      </c>
      <c r="DS17">
        <v>-2.7086153701965201</v>
      </c>
      <c r="DT17">
        <v>-31.592307629311101</v>
      </c>
      <c r="DU17">
        <v>16587.364000000001</v>
      </c>
      <c r="DV17">
        <v>15</v>
      </c>
      <c r="DW17">
        <v>1629726071</v>
      </c>
      <c r="DX17" t="s">
        <v>371</v>
      </c>
      <c r="DY17">
        <v>1629726059.5</v>
      </c>
      <c r="DZ17">
        <v>1629726071</v>
      </c>
      <c r="EA17">
        <v>2</v>
      </c>
      <c r="EB17">
        <v>3.6999999999999998E-2</v>
      </c>
      <c r="EC17">
        <v>2.5999999999999999E-2</v>
      </c>
      <c r="ED17">
        <v>-1.41</v>
      </c>
      <c r="EE17">
        <v>0.13800000000000001</v>
      </c>
      <c r="EF17">
        <v>462</v>
      </c>
      <c r="EG17">
        <v>20</v>
      </c>
      <c r="EH17">
        <v>0.04</v>
      </c>
      <c r="EI17">
        <v>0.02</v>
      </c>
      <c r="EJ17">
        <v>31.591308002374699</v>
      </c>
      <c r="EK17">
        <v>-4.5389135567886901E-2</v>
      </c>
      <c r="EL17">
        <v>5.7528516999945899E-2</v>
      </c>
      <c r="EM17">
        <v>1</v>
      </c>
      <c r="EN17">
        <v>0.394164325832144</v>
      </c>
      <c r="EO17">
        <v>-2.6456771818000198E-3</v>
      </c>
      <c r="EP17">
        <v>3.9919939266970699E-3</v>
      </c>
      <c r="EQ17">
        <v>1</v>
      </c>
      <c r="ER17">
        <v>2</v>
      </c>
      <c r="ES17">
        <v>2</v>
      </c>
      <c r="ET17" t="s">
        <v>372</v>
      </c>
      <c r="EU17">
        <v>2.98001</v>
      </c>
      <c r="EV17">
        <v>2.8211499999999998</v>
      </c>
      <c r="EW17">
        <v>0.100775</v>
      </c>
      <c r="EX17">
        <v>0.106373</v>
      </c>
      <c r="EY17">
        <v>0.14066200000000001</v>
      </c>
      <c r="EZ17">
        <v>0.120895</v>
      </c>
      <c r="FA17">
        <v>26617.599999999999</v>
      </c>
      <c r="FB17">
        <v>24720.400000000001</v>
      </c>
      <c r="FC17">
        <v>26601.7</v>
      </c>
      <c r="FD17">
        <v>26115.4</v>
      </c>
      <c r="FE17">
        <v>31080.6</v>
      </c>
      <c r="FF17">
        <v>32421</v>
      </c>
      <c r="FG17">
        <v>37683.800000000003</v>
      </c>
      <c r="FH17">
        <v>38766.1</v>
      </c>
      <c r="FI17">
        <v>2.00915</v>
      </c>
      <c r="FJ17">
        <v>2.0669300000000002</v>
      </c>
      <c r="FK17">
        <v>8.5797200000000004E-2</v>
      </c>
      <c r="FL17">
        <v>0</v>
      </c>
      <c r="FM17">
        <v>29.385999999999999</v>
      </c>
      <c r="FN17">
        <v>999.9</v>
      </c>
      <c r="FO17">
        <v>62.813000000000002</v>
      </c>
      <c r="FP17">
        <v>31.873999999999999</v>
      </c>
      <c r="FQ17">
        <v>30.0062</v>
      </c>
      <c r="FR17">
        <v>61.610100000000003</v>
      </c>
      <c r="FS17">
        <v>11.903</v>
      </c>
      <c r="FT17">
        <v>1</v>
      </c>
      <c r="FU17">
        <v>0.19508900000000001</v>
      </c>
      <c r="FV17">
        <v>1.6677999999999999</v>
      </c>
      <c r="FW17">
        <v>20.288900000000002</v>
      </c>
      <c r="FX17">
        <v>5.2092000000000001</v>
      </c>
      <c r="FY17">
        <v>11.9321</v>
      </c>
      <c r="FZ17">
        <v>4.9878999999999998</v>
      </c>
      <c r="GA17">
        <v>3.2909999999999999</v>
      </c>
      <c r="GB17">
        <v>9999</v>
      </c>
      <c r="GC17">
        <v>9999</v>
      </c>
      <c r="GD17">
        <v>9999</v>
      </c>
      <c r="GE17">
        <v>999.9</v>
      </c>
      <c r="GF17">
        <v>1.8842399999999999</v>
      </c>
      <c r="GG17">
        <v>1.8905000000000001</v>
      </c>
      <c r="GH17">
        <v>1.8881399999999999</v>
      </c>
      <c r="GI17">
        <v>1.8864399999999999</v>
      </c>
      <c r="GJ17">
        <v>1.8869199999999999</v>
      </c>
      <c r="GK17">
        <v>1.8844000000000001</v>
      </c>
      <c r="GL17">
        <v>1.8902699999999999</v>
      </c>
      <c r="GM17">
        <v>1.88937</v>
      </c>
      <c r="GN17">
        <v>0</v>
      </c>
      <c r="GO17">
        <v>0</v>
      </c>
      <c r="GP17">
        <v>0</v>
      </c>
      <c r="GQ17">
        <v>0</v>
      </c>
      <c r="GR17" t="s">
        <v>373</v>
      </c>
      <c r="GS17" t="s">
        <v>374</v>
      </c>
      <c r="GT17" t="s">
        <v>375</v>
      </c>
      <c r="GU17" t="s">
        <v>375</v>
      </c>
      <c r="GV17" t="s">
        <v>375</v>
      </c>
      <c r="GW17" t="s">
        <v>375</v>
      </c>
      <c r="GX17">
        <v>0</v>
      </c>
      <c r="GY17">
        <v>100</v>
      </c>
      <c r="GZ17">
        <v>100</v>
      </c>
      <c r="HA17">
        <v>-1.4</v>
      </c>
      <c r="HB17">
        <v>0.56210000000000004</v>
      </c>
      <c r="HC17">
        <v>-1.2110182609470099</v>
      </c>
      <c r="HD17">
        <v>-7.3897186923143796E-4</v>
      </c>
      <c r="HE17">
        <v>8.30547230451962E-7</v>
      </c>
      <c r="HF17">
        <v>-3.5237285822537598E-10</v>
      </c>
      <c r="HG17">
        <v>-0.11708829840908699</v>
      </c>
      <c r="HH17">
        <v>-5.5780273747161402E-3</v>
      </c>
      <c r="HI17">
        <v>8.2593824106934495E-4</v>
      </c>
      <c r="HJ17">
        <v>3.6354348474265101E-6</v>
      </c>
      <c r="HK17">
        <v>2</v>
      </c>
      <c r="HL17">
        <v>2274</v>
      </c>
      <c r="HM17">
        <v>2</v>
      </c>
      <c r="HN17">
        <v>28</v>
      </c>
      <c r="HO17">
        <v>14.6</v>
      </c>
      <c r="HP17">
        <v>14.4</v>
      </c>
      <c r="HQ17">
        <v>18</v>
      </c>
      <c r="HR17">
        <v>518.21100000000001</v>
      </c>
      <c r="HS17">
        <v>544.37</v>
      </c>
      <c r="HT17">
        <v>27.000900000000001</v>
      </c>
      <c r="HU17">
        <v>30.021799999999999</v>
      </c>
      <c r="HV17">
        <v>30.000699999999998</v>
      </c>
      <c r="HW17">
        <v>29.672699999999999</v>
      </c>
      <c r="HX17">
        <v>29.608699999999999</v>
      </c>
      <c r="HY17">
        <v>21.551100000000002</v>
      </c>
      <c r="HZ17">
        <v>29.790900000000001</v>
      </c>
      <c r="IA17">
        <v>80.538200000000003</v>
      </c>
      <c r="IB17">
        <v>27</v>
      </c>
      <c r="IC17">
        <v>454.21</v>
      </c>
      <c r="ID17">
        <v>24.657499999999999</v>
      </c>
      <c r="IE17">
        <v>100.014</v>
      </c>
      <c r="IF17">
        <v>99.994900000000001</v>
      </c>
    </row>
    <row r="18" spans="1:240" x14ac:dyDescent="0.3">
      <c r="A18">
        <v>2</v>
      </c>
      <c r="B18">
        <v>1629727234.5</v>
      </c>
      <c r="C18">
        <v>301.5</v>
      </c>
      <c r="D18" t="s">
        <v>376</v>
      </c>
      <c r="E18" t="s">
        <v>377</v>
      </c>
      <c r="F18">
        <v>0</v>
      </c>
      <c r="G18" t="s">
        <v>364</v>
      </c>
      <c r="H18" t="s">
        <v>514</v>
      </c>
      <c r="I18" t="s">
        <v>366</v>
      </c>
      <c r="J18">
        <f t="shared" si="0"/>
        <v>5.9632057318148028</v>
      </c>
      <c r="K18">
        <v>1629727234.5</v>
      </c>
      <c r="L18">
        <f t="shared" si="1"/>
        <v>3.7621103578915223E-3</v>
      </c>
      <c r="M18">
        <f t="shared" si="2"/>
        <v>3.7621103578915225</v>
      </c>
      <c r="N18">
        <f t="shared" si="3"/>
        <v>35.910138937095837</v>
      </c>
      <c r="O18">
        <f t="shared" si="4"/>
        <v>414.99299999999999</v>
      </c>
      <c r="P18">
        <f t="shared" si="5"/>
        <v>206.02136295338522</v>
      </c>
      <c r="Q18">
        <f t="shared" si="6"/>
        <v>20.469190915846063</v>
      </c>
      <c r="R18">
        <f t="shared" si="7"/>
        <v>41.231505432093002</v>
      </c>
      <c r="S18">
        <f t="shared" si="8"/>
        <v>0.29743482205237992</v>
      </c>
      <c r="T18">
        <f t="shared" si="9"/>
        <v>2.9549052623167582</v>
      </c>
      <c r="U18">
        <f t="shared" si="10"/>
        <v>0.28174670239865157</v>
      </c>
      <c r="V18">
        <f t="shared" si="11"/>
        <v>0.17743221876784193</v>
      </c>
      <c r="W18">
        <f t="shared" si="12"/>
        <v>177.83545280105909</v>
      </c>
      <c r="X18">
        <f t="shared" si="13"/>
        <v>30.22071866396476</v>
      </c>
      <c r="Y18">
        <f t="shared" si="14"/>
        <v>29.917000000000002</v>
      </c>
      <c r="Z18">
        <f t="shared" si="15"/>
        <v>4.2401804290621179</v>
      </c>
      <c r="AA18">
        <f t="shared" si="16"/>
        <v>68.913368466715156</v>
      </c>
      <c r="AB18">
        <f t="shared" si="17"/>
        <v>2.9615979142710125</v>
      </c>
      <c r="AC18">
        <f t="shared" si="18"/>
        <v>4.2975666117691675</v>
      </c>
      <c r="AD18">
        <f t="shared" si="19"/>
        <v>1.2785825147911054</v>
      </c>
      <c r="AE18">
        <f t="shared" si="20"/>
        <v>-165.90906678301613</v>
      </c>
      <c r="AF18">
        <f t="shared" si="21"/>
        <v>37.293265970722814</v>
      </c>
      <c r="AG18">
        <f t="shared" si="22"/>
        <v>2.8071939555545224</v>
      </c>
      <c r="AH18">
        <f t="shared" si="23"/>
        <v>52.026845944320286</v>
      </c>
      <c r="AI18">
        <v>0</v>
      </c>
      <c r="AJ18">
        <v>0</v>
      </c>
      <c r="AK18">
        <f t="shared" si="24"/>
        <v>1</v>
      </c>
      <c r="AL18">
        <f t="shared" si="25"/>
        <v>0</v>
      </c>
      <c r="AM18">
        <f t="shared" si="26"/>
        <v>51937.490879246776</v>
      </c>
      <c r="AN18" t="s">
        <v>367</v>
      </c>
      <c r="AO18">
        <v>10238.9</v>
      </c>
      <c r="AP18">
        <v>302.21199999999999</v>
      </c>
      <c r="AQ18">
        <v>4052.3</v>
      </c>
      <c r="AR18">
        <f t="shared" si="27"/>
        <v>0.92542210596451402</v>
      </c>
      <c r="AS18">
        <v>-0.32343011824092399</v>
      </c>
      <c r="AT18" t="s">
        <v>378</v>
      </c>
      <c r="AU18">
        <v>10330.200000000001</v>
      </c>
      <c r="AV18">
        <v>854.41399999999999</v>
      </c>
      <c r="AW18">
        <v>1837.51</v>
      </c>
      <c r="AX18">
        <f t="shared" si="28"/>
        <v>0.53501531964451887</v>
      </c>
      <c r="AY18">
        <v>0.5</v>
      </c>
      <c r="AZ18">
        <f t="shared" si="29"/>
        <v>925.14869886065219</v>
      </c>
      <c r="BA18">
        <f t="shared" si="30"/>
        <v>35.910138937095837</v>
      </c>
      <c r="BB18">
        <f t="shared" si="31"/>
        <v>247.48436341982128</v>
      </c>
      <c r="BC18">
        <f t="shared" si="32"/>
        <v>3.9165129994734323E-2</v>
      </c>
      <c r="BD18">
        <f t="shared" si="33"/>
        <v>1.2053213315845901</v>
      </c>
      <c r="BE18">
        <f t="shared" si="34"/>
        <v>277.28661557888262</v>
      </c>
      <c r="BF18" t="s">
        <v>379</v>
      </c>
      <c r="BG18">
        <v>599.51</v>
      </c>
      <c r="BH18">
        <f t="shared" si="35"/>
        <v>599.51</v>
      </c>
      <c r="BI18">
        <f t="shared" si="36"/>
        <v>0.67373782999820409</v>
      </c>
      <c r="BJ18">
        <f t="shared" si="37"/>
        <v>0.79410016155088858</v>
      </c>
      <c r="BK18">
        <f t="shared" si="38"/>
        <v>0.64144937861845053</v>
      </c>
      <c r="BL18">
        <f t="shared" si="39"/>
        <v>0.6403291087463151</v>
      </c>
      <c r="BM18">
        <f t="shared" si="40"/>
        <v>0.5905968073282547</v>
      </c>
      <c r="BN18">
        <f t="shared" si="41"/>
        <v>0.55719005991401505</v>
      </c>
      <c r="BO18">
        <f t="shared" si="42"/>
        <v>0.44280994008598495</v>
      </c>
      <c r="BP18">
        <f t="shared" si="43"/>
        <v>1099.96</v>
      </c>
      <c r="BQ18">
        <f t="shared" si="44"/>
        <v>925.14869886065219</v>
      </c>
      <c r="BR18">
        <f t="shared" si="45"/>
        <v>0.84107485623172862</v>
      </c>
      <c r="BS18">
        <f t="shared" si="46"/>
        <v>0.16167447252723652</v>
      </c>
      <c r="BT18">
        <v>5.79</v>
      </c>
      <c r="BU18">
        <v>0.5</v>
      </c>
      <c r="BV18" t="s">
        <v>370</v>
      </c>
      <c r="BW18">
        <v>2</v>
      </c>
      <c r="BX18">
        <v>1629727234.5</v>
      </c>
      <c r="BY18">
        <v>414.99299999999999</v>
      </c>
      <c r="BZ18">
        <v>458.38044224907298</v>
      </c>
      <c r="CA18">
        <v>29.8083320110944</v>
      </c>
      <c r="CB18">
        <v>25.582100000000001</v>
      </c>
      <c r="CC18">
        <v>416.35399999999998</v>
      </c>
      <c r="CD18">
        <v>29.797000000000001</v>
      </c>
      <c r="CE18">
        <v>500.05099999999999</v>
      </c>
      <c r="CF18">
        <v>99.254599999999996</v>
      </c>
      <c r="CG18">
        <v>0.100101</v>
      </c>
      <c r="CH18">
        <v>30.1511</v>
      </c>
      <c r="CI18">
        <v>29.917000000000002</v>
      </c>
      <c r="CJ18">
        <v>999.9</v>
      </c>
      <c r="CK18">
        <v>0</v>
      </c>
      <c r="CL18">
        <v>0</v>
      </c>
      <c r="CM18">
        <v>10000</v>
      </c>
      <c r="CN18">
        <v>0</v>
      </c>
      <c r="CO18">
        <v>1182.4100000000001</v>
      </c>
      <c r="CP18">
        <v>-34.206000000000003</v>
      </c>
      <c r="CQ18">
        <v>427.98599999999999</v>
      </c>
      <c r="CR18">
        <v>460.99299999999999</v>
      </c>
      <c r="CS18">
        <v>4.7761399999999998</v>
      </c>
      <c r="CT18">
        <v>449.19900000000001</v>
      </c>
      <c r="CU18">
        <v>25.582100000000001</v>
      </c>
      <c r="CV18">
        <v>3.0131999999999999</v>
      </c>
      <c r="CW18">
        <v>2.5391499999999998</v>
      </c>
      <c r="CX18">
        <v>24.100999999999999</v>
      </c>
      <c r="CY18">
        <v>21.279599999999999</v>
      </c>
      <c r="CZ18">
        <v>1099.96</v>
      </c>
      <c r="DA18">
        <v>0.96401099999999995</v>
      </c>
      <c r="DB18">
        <v>3.5989E-2</v>
      </c>
      <c r="DC18">
        <v>0</v>
      </c>
      <c r="DD18">
        <v>855.09400000000005</v>
      </c>
      <c r="DE18">
        <v>5.0010599999999998</v>
      </c>
      <c r="DF18">
        <v>9886.6200000000008</v>
      </c>
      <c r="DG18">
        <v>10148.799999999999</v>
      </c>
      <c r="DH18">
        <v>48.686999999999998</v>
      </c>
      <c r="DI18">
        <v>51.625</v>
      </c>
      <c r="DJ18">
        <v>50.5</v>
      </c>
      <c r="DK18">
        <v>50.311999999999998</v>
      </c>
      <c r="DL18">
        <v>50.311999999999998</v>
      </c>
      <c r="DM18">
        <v>1055.55</v>
      </c>
      <c r="DN18">
        <v>39.409999999999997</v>
      </c>
      <c r="DO18">
        <v>0</v>
      </c>
      <c r="DP18">
        <v>300.700000047684</v>
      </c>
      <c r="DQ18">
        <v>0</v>
      </c>
      <c r="DR18">
        <v>854.41399999999999</v>
      </c>
      <c r="DS18">
        <v>5.10564100609181</v>
      </c>
      <c r="DT18">
        <v>48.620854640723202</v>
      </c>
      <c r="DU18">
        <v>9881.0269230769209</v>
      </c>
      <c r="DV18">
        <v>15</v>
      </c>
      <c r="DW18">
        <v>1629727026.5</v>
      </c>
      <c r="DX18" t="s">
        <v>380</v>
      </c>
      <c r="DY18">
        <v>1629727021.5</v>
      </c>
      <c r="DZ18">
        <v>1629727026.5</v>
      </c>
      <c r="EA18">
        <v>3</v>
      </c>
      <c r="EB18">
        <v>0.04</v>
      </c>
      <c r="EC18">
        <v>1.4999999999999999E-2</v>
      </c>
      <c r="ED18">
        <v>-1.3680000000000001</v>
      </c>
      <c r="EE18">
        <v>0.33900000000000002</v>
      </c>
      <c r="EF18">
        <v>450</v>
      </c>
      <c r="EG18">
        <v>26</v>
      </c>
      <c r="EH18">
        <v>0.04</v>
      </c>
      <c r="EI18">
        <v>0.02</v>
      </c>
      <c r="EJ18">
        <v>27.6986240339787</v>
      </c>
      <c r="EK18">
        <v>6.2831269409716903E-3</v>
      </c>
      <c r="EL18">
        <v>4.7128833072207402E-2</v>
      </c>
      <c r="EM18">
        <v>1</v>
      </c>
      <c r="EN18">
        <v>0.35929717645137299</v>
      </c>
      <c r="EO18">
        <v>-3.1086573937920202E-3</v>
      </c>
      <c r="EP18">
        <v>3.8825669256072298E-3</v>
      </c>
      <c r="EQ18">
        <v>1</v>
      </c>
      <c r="ER18">
        <v>2</v>
      </c>
      <c r="ES18">
        <v>2</v>
      </c>
      <c r="ET18" t="s">
        <v>372</v>
      </c>
      <c r="EU18">
        <v>2.9792999999999998</v>
      </c>
      <c r="EV18">
        <v>2.8211200000000001</v>
      </c>
      <c r="EW18">
        <v>0.100644</v>
      </c>
      <c r="EX18">
        <v>0.105381</v>
      </c>
      <c r="EY18">
        <v>0.13955999999999999</v>
      </c>
      <c r="EZ18">
        <v>0.12399300000000001</v>
      </c>
      <c r="FA18">
        <v>26604.1</v>
      </c>
      <c r="FB18">
        <v>24720.9</v>
      </c>
      <c r="FC18">
        <v>26586</v>
      </c>
      <c r="FD18">
        <v>26089.1</v>
      </c>
      <c r="FE18">
        <v>31105.200000000001</v>
      </c>
      <c r="FF18">
        <v>32276.3</v>
      </c>
      <c r="FG18">
        <v>37660.6</v>
      </c>
      <c r="FH18">
        <v>38729.800000000003</v>
      </c>
      <c r="FI18">
        <v>2.0011700000000001</v>
      </c>
      <c r="FJ18">
        <v>2.0567799999999998</v>
      </c>
      <c r="FK18">
        <v>2.73213E-2</v>
      </c>
      <c r="FL18">
        <v>0</v>
      </c>
      <c r="FM18">
        <v>29.472200000000001</v>
      </c>
      <c r="FN18">
        <v>999.9</v>
      </c>
      <c r="FO18">
        <v>62.447000000000003</v>
      </c>
      <c r="FP18">
        <v>32.337000000000003</v>
      </c>
      <c r="FQ18">
        <v>30.622499999999999</v>
      </c>
      <c r="FR18">
        <v>61.510199999999998</v>
      </c>
      <c r="FS18">
        <v>12.211499999999999</v>
      </c>
      <c r="FT18">
        <v>1</v>
      </c>
      <c r="FU18">
        <v>0.23464699999999999</v>
      </c>
      <c r="FV18">
        <v>1.7977000000000001</v>
      </c>
      <c r="FW18">
        <v>20.2958</v>
      </c>
      <c r="FX18">
        <v>5.2110000000000003</v>
      </c>
      <c r="FY18">
        <v>11.9321</v>
      </c>
      <c r="FZ18">
        <v>4.9882</v>
      </c>
      <c r="GA18">
        <v>3.2909999999999999</v>
      </c>
      <c r="GB18">
        <v>9999</v>
      </c>
      <c r="GC18">
        <v>9999</v>
      </c>
      <c r="GD18">
        <v>9999</v>
      </c>
      <c r="GE18">
        <v>999.9</v>
      </c>
      <c r="GF18">
        <v>1.88428</v>
      </c>
      <c r="GG18">
        <v>1.89056</v>
      </c>
      <c r="GH18">
        <v>1.88818</v>
      </c>
      <c r="GI18">
        <v>1.8864399999999999</v>
      </c>
      <c r="GJ18">
        <v>1.88697</v>
      </c>
      <c r="GK18">
        <v>1.8844399999999999</v>
      </c>
      <c r="GL18">
        <v>1.89032</v>
      </c>
      <c r="GM18">
        <v>1.8894200000000001</v>
      </c>
      <c r="GN18">
        <v>0</v>
      </c>
      <c r="GO18">
        <v>0</v>
      </c>
      <c r="GP18">
        <v>0</v>
      </c>
      <c r="GQ18">
        <v>0</v>
      </c>
      <c r="GR18" t="s">
        <v>373</v>
      </c>
      <c r="GS18" t="s">
        <v>374</v>
      </c>
      <c r="GT18" t="s">
        <v>375</v>
      </c>
      <c r="GU18" t="s">
        <v>375</v>
      </c>
      <c r="GV18" t="s">
        <v>375</v>
      </c>
      <c r="GW18" t="s">
        <v>375</v>
      </c>
      <c r="GX18">
        <v>0</v>
      </c>
      <c r="GY18">
        <v>100</v>
      </c>
      <c r="GZ18">
        <v>100</v>
      </c>
      <c r="HA18">
        <v>-1.361</v>
      </c>
      <c r="HB18">
        <v>0.56130000000000002</v>
      </c>
      <c r="HC18">
        <v>-1.1711547859995901</v>
      </c>
      <c r="HD18">
        <v>-7.3897186923143796E-4</v>
      </c>
      <c r="HE18">
        <v>8.30547230451962E-7</v>
      </c>
      <c r="HF18">
        <v>-3.5237285822537598E-10</v>
      </c>
      <c r="HG18">
        <v>-0.10198934916392</v>
      </c>
      <c r="HH18">
        <v>-5.5780273747161402E-3</v>
      </c>
      <c r="HI18">
        <v>8.2593824106934495E-4</v>
      </c>
      <c r="HJ18">
        <v>3.6354348474265101E-6</v>
      </c>
      <c r="HK18">
        <v>2</v>
      </c>
      <c r="HL18">
        <v>2274</v>
      </c>
      <c r="HM18">
        <v>2</v>
      </c>
      <c r="HN18">
        <v>28</v>
      </c>
      <c r="HO18">
        <v>3.5</v>
      </c>
      <c r="HP18">
        <v>3.5</v>
      </c>
      <c r="HQ18">
        <v>18</v>
      </c>
      <c r="HR18">
        <v>517.28</v>
      </c>
      <c r="HS18">
        <v>541.66</v>
      </c>
      <c r="HT18">
        <v>26.9999</v>
      </c>
      <c r="HU18">
        <v>30.520600000000002</v>
      </c>
      <c r="HV18">
        <v>30.000699999999998</v>
      </c>
      <c r="HW18">
        <v>30.1693</v>
      </c>
      <c r="HX18">
        <v>30.105</v>
      </c>
      <c r="HY18">
        <v>21.3826</v>
      </c>
      <c r="HZ18">
        <v>28.2212</v>
      </c>
      <c r="IA18">
        <v>81.652100000000004</v>
      </c>
      <c r="IB18">
        <v>27</v>
      </c>
      <c r="IC18">
        <v>449.27</v>
      </c>
      <c r="ID18">
        <v>25.630500000000001</v>
      </c>
      <c r="IE18">
        <v>99.953299999999999</v>
      </c>
      <c r="IF18">
        <v>99.898399999999995</v>
      </c>
    </row>
    <row r="19" spans="1:240" x14ac:dyDescent="0.3">
      <c r="A19">
        <v>3</v>
      </c>
      <c r="B19">
        <v>1629727572.0999999</v>
      </c>
      <c r="C19">
        <v>639.09999990463302</v>
      </c>
      <c r="D19" t="s">
        <v>381</v>
      </c>
      <c r="E19" t="s">
        <v>382</v>
      </c>
      <c r="F19">
        <v>0</v>
      </c>
      <c r="G19" t="s">
        <v>364</v>
      </c>
      <c r="H19" t="s">
        <v>514</v>
      </c>
      <c r="I19" t="s">
        <v>366</v>
      </c>
      <c r="J19">
        <f t="shared" si="0"/>
        <v>5.6624544843330664</v>
      </c>
      <c r="K19">
        <v>1629727572.0999999</v>
      </c>
      <c r="L19">
        <f t="shared" si="1"/>
        <v>4.3134174623902961E-3</v>
      </c>
      <c r="M19">
        <f t="shared" si="2"/>
        <v>4.3134174623902961</v>
      </c>
      <c r="N19">
        <f t="shared" si="3"/>
        <v>32.847596537210777</v>
      </c>
      <c r="O19">
        <f t="shared" si="4"/>
        <v>414.976</v>
      </c>
      <c r="P19">
        <f t="shared" si="5"/>
        <v>268.10035841108703</v>
      </c>
      <c r="Q19">
        <f t="shared" si="6"/>
        <v>26.635679641689883</v>
      </c>
      <c r="R19">
        <f t="shared" si="7"/>
        <v>41.227724798643195</v>
      </c>
      <c r="S19">
        <f t="shared" si="8"/>
        <v>0.39769090155951442</v>
      </c>
      <c r="T19">
        <f t="shared" si="9"/>
        <v>2.9554982882850522</v>
      </c>
      <c r="U19">
        <f t="shared" si="10"/>
        <v>0.37017452052997674</v>
      </c>
      <c r="V19">
        <f t="shared" si="11"/>
        <v>0.23367246544208248</v>
      </c>
      <c r="W19">
        <f t="shared" si="12"/>
        <v>130.00245308215111</v>
      </c>
      <c r="X19">
        <f t="shared" si="13"/>
        <v>29.629202323366091</v>
      </c>
      <c r="Y19">
        <f t="shared" si="14"/>
        <v>29.5855</v>
      </c>
      <c r="Z19">
        <f t="shared" si="15"/>
        <v>4.160060923884302</v>
      </c>
      <c r="AA19">
        <f t="shared" si="16"/>
        <v>71.535910075755211</v>
      </c>
      <c r="AB19">
        <f t="shared" si="17"/>
        <v>3.0443744849443917</v>
      </c>
      <c r="AC19">
        <f t="shared" si="18"/>
        <v>4.2557290201808513</v>
      </c>
      <c r="AD19">
        <f t="shared" si="19"/>
        <v>1.1156864389399104</v>
      </c>
      <c r="AE19">
        <f t="shared" si="20"/>
        <v>-190.22171009141206</v>
      </c>
      <c r="AF19">
        <f t="shared" si="21"/>
        <v>62.96991273336284</v>
      </c>
      <c r="AG19">
        <f t="shared" si="22"/>
        <v>4.7272510331863309</v>
      </c>
      <c r="AH19">
        <f t="shared" si="23"/>
        <v>7.4779067572882028</v>
      </c>
      <c r="AI19">
        <v>0</v>
      </c>
      <c r="AJ19">
        <v>0</v>
      </c>
      <c r="AK19">
        <f t="shared" si="24"/>
        <v>1</v>
      </c>
      <c r="AL19">
        <f t="shared" si="25"/>
        <v>0</v>
      </c>
      <c r="AM19">
        <f t="shared" si="26"/>
        <v>51983.126268354266</v>
      </c>
      <c r="AN19" t="s">
        <v>367</v>
      </c>
      <c r="AO19">
        <v>10238.9</v>
      </c>
      <c r="AP19">
        <v>302.21199999999999</v>
      </c>
      <c r="AQ19">
        <v>4052.3</v>
      </c>
      <c r="AR19">
        <f t="shared" si="27"/>
        <v>0.92542210596451402</v>
      </c>
      <c r="AS19">
        <v>-0.32343011824092399</v>
      </c>
      <c r="AT19" t="s">
        <v>383</v>
      </c>
      <c r="AU19">
        <v>10343.1</v>
      </c>
      <c r="AV19">
        <v>902.08834615384603</v>
      </c>
      <c r="AW19">
        <v>2301.4299999999998</v>
      </c>
      <c r="AX19">
        <f t="shared" si="28"/>
        <v>0.60803137781559902</v>
      </c>
      <c r="AY19">
        <v>0.5</v>
      </c>
      <c r="AZ19">
        <f t="shared" si="29"/>
        <v>673.29724947261718</v>
      </c>
      <c r="BA19">
        <f t="shared" si="30"/>
        <v>32.847596537210777</v>
      </c>
      <c r="BB19">
        <f t="shared" si="31"/>
        <v>204.69292713814426</v>
      </c>
      <c r="BC19">
        <f t="shared" si="32"/>
        <v>4.9266541162070729E-2</v>
      </c>
      <c r="BD19">
        <f t="shared" si="33"/>
        <v>0.76077482261029028</v>
      </c>
      <c r="BE19">
        <f t="shared" si="34"/>
        <v>285.98601595818627</v>
      </c>
      <c r="BF19" t="s">
        <v>384</v>
      </c>
      <c r="BG19">
        <v>640.29999999999995</v>
      </c>
      <c r="BH19">
        <f t="shared" si="35"/>
        <v>640.29999999999995</v>
      </c>
      <c r="BI19">
        <f t="shared" si="36"/>
        <v>0.72178167487171019</v>
      </c>
      <c r="BJ19">
        <f t="shared" si="37"/>
        <v>0.84240345659048599</v>
      </c>
      <c r="BK19">
        <f t="shared" si="38"/>
        <v>0.51315064478311856</v>
      </c>
      <c r="BL19">
        <f t="shared" si="39"/>
        <v>0.69994450522461982</v>
      </c>
      <c r="BM19">
        <f t="shared" si="40"/>
        <v>0.46688771036839677</v>
      </c>
      <c r="BN19">
        <f t="shared" si="41"/>
        <v>0.59793581809879426</v>
      </c>
      <c r="BO19">
        <f t="shared" si="42"/>
        <v>0.40206418190120574</v>
      </c>
      <c r="BP19">
        <f t="shared" si="43"/>
        <v>800.12400000000002</v>
      </c>
      <c r="BQ19">
        <f t="shared" si="44"/>
        <v>673.29724947261718</v>
      </c>
      <c r="BR19">
        <f t="shared" si="45"/>
        <v>0.84149113071551052</v>
      </c>
      <c r="BS19">
        <f t="shared" si="46"/>
        <v>0.16247788228093532</v>
      </c>
      <c r="BT19">
        <v>5.79</v>
      </c>
      <c r="BU19">
        <v>0.5</v>
      </c>
      <c r="BV19" t="s">
        <v>370</v>
      </c>
      <c r="BW19">
        <v>2</v>
      </c>
      <c r="BX19">
        <v>1629727572.0999999</v>
      </c>
      <c r="BY19">
        <v>414.976</v>
      </c>
      <c r="BZ19">
        <v>455.073464752772</v>
      </c>
      <c r="CA19">
        <v>30.643028506532101</v>
      </c>
      <c r="CB19">
        <v>25.802700000000002</v>
      </c>
      <c r="CC19">
        <v>416.36900000000003</v>
      </c>
      <c r="CD19">
        <v>29.525300000000001</v>
      </c>
      <c r="CE19">
        <v>500.16</v>
      </c>
      <c r="CF19">
        <v>99.249799999999993</v>
      </c>
      <c r="CG19">
        <v>9.9860699999999997E-2</v>
      </c>
      <c r="CH19">
        <v>29.980699999999999</v>
      </c>
      <c r="CI19">
        <v>29.5855</v>
      </c>
      <c r="CJ19">
        <v>999.9</v>
      </c>
      <c r="CK19">
        <v>0</v>
      </c>
      <c r="CL19">
        <v>0</v>
      </c>
      <c r="CM19">
        <v>10003.799999999999</v>
      </c>
      <c r="CN19">
        <v>0</v>
      </c>
      <c r="CO19">
        <v>1217.04</v>
      </c>
      <c r="CP19">
        <v>-30.536999999999999</v>
      </c>
      <c r="CQ19">
        <v>427.83699999999999</v>
      </c>
      <c r="CR19">
        <v>457.31299999999999</v>
      </c>
      <c r="CS19">
        <v>4.2587999999999999</v>
      </c>
      <c r="CT19">
        <v>445.51299999999998</v>
      </c>
      <c r="CU19">
        <v>25.802700000000002</v>
      </c>
      <c r="CV19">
        <v>2.9836</v>
      </c>
      <c r="CW19">
        <v>2.5609099999999998</v>
      </c>
      <c r="CX19">
        <v>23.936699999999998</v>
      </c>
      <c r="CY19">
        <v>21.418900000000001</v>
      </c>
      <c r="CZ19">
        <v>800.12400000000002</v>
      </c>
      <c r="DA19">
        <v>0.94998899999999997</v>
      </c>
      <c r="DB19">
        <v>5.0011300000000002E-2</v>
      </c>
      <c r="DC19">
        <v>0</v>
      </c>
      <c r="DD19">
        <v>902.99900000000002</v>
      </c>
      <c r="DE19">
        <v>5.0010599999999998</v>
      </c>
      <c r="DF19">
        <v>7625.63</v>
      </c>
      <c r="DG19">
        <v>7336.86</v>
      </c>
      <c r="DH19">
        <v>47.5</v>
      </c>
      <c r="DI19">
        <v>51.125</v>
      </c>
      <c r="DJ19">
        <v>49.561999999999998</v>
      </c>
      <c r="DK19">
        <v>49.875</v>
      </c>
      <c r="DL19">
        <v>49.311999999999998</v>
      </c>
      <c r="DM19">
        <v>755.36</v>
      </c>
      <c r="DN19">
        <v>39.770000000000003</v>
      </c>
      <c r="DO19">
        <v>0</v>
      </c>
      <c r="DP19">
        <v>337</v>
      </c>
      <c r="DQ19">
        <v>0</v>
      </c>
      <c r="DR19">
        <v>902.08834615384603</v>
      </c>
      <c r="DS19">
        <v>7.1500512871273996</v>
      </c>
      <c r="DT19">
        <v>43.988376002509703</v>
      </c>
      <c r="DU19">
        <v>7618.0061538461596</v>
      </c>
      <c r="DV19">
        <v>15</v>
      </c>
      <c r="DW19">
        <v>1629727352.5999999</v>
      </c>
      <c r="DX19" t="s">
        <v>385</v>
      </c>
      <c r="DY19">
        <v>1629727350.5999999</v>
      </c>
      <c r="DZ19">
        <v>1629727352.5999999</v>
      </c>
      <c r="EA19">
        <v>4</v>
      </c>
      <c r="EB19">
        <v>-3.3000000000000002E-2</v>
      </c>
      <c r="EC19">
        <v>-1.0999999999999999E-2</v>
      </c>
      <c r="ED19">
        <v>-1.4</v>
      </c>
      <c r="EE19">
        <v>0.34</v>
      </c>
      <c r="EF19">
        <v>446</v>
      </c>
      <c r="EG19">
        <v>26</v>
      </c>
      <c r="EH19">
        <v>0.05</v>
      </c>
      <c r="EI19">
        <v>0.03</v>
      </c>
      <c r="EJ19">
        <v>24.783429889885301</v>
      </c>
      <c r="EK19">
        <v>-6.8564215929094896E-2</v>
      </c>
      <c r="EL19">
        <v>6.5493705880178998E-2</v>
      </c>
      <c r="EM19">
        <v>1</v>
      </c>
      <c r="EN19">
        <v>0.335144348082834</v>
      </c>
      <c r="EO19">
        <v>-3.99606481371877E-3</v>
      </c>
      <c r="EP19">
        <v>3.9210582732413296E-3</v>
      </c>
      <c r="EQ19">
        <v>1</v>
      </c>
      <c r="ER19">
        <v>2</v>
      </c>
      <c r="ES19">
        <v>2</v>
      </c>
      <c r="ET19" t="s">
        <v>372</v>
      </c>
      <c r="EU19">
        <v>2.9791699999999999</v>
      </c>
      <c r="EV19">
        <v>2.82091</v>
      </c>
      <c r="EW19">
        <v>0.10051499999999999</v>
      </c>
      <c r="EX19">
        <v>0.104599</v>
      </c>
      <c r="EY19">
        <v>0.13852800000000001</v>
      </c>
      <c r="EZ19">
        <v>0.124572</v>
      </c>
      <c r="FA19">
        <v>26590.5</v>
      </c>
      <c r="FB19">
        <v>24718.1</v>
      </c>
      <c r="FC19">
        <v>26570.2</v>
      </c>
      <c r="FD19">
        <v>26065.4</v>
      </c>
      <c r="FE19">
        <v>31126</v>
      </c>
      <c r="FF19">
        <v>32227.5</v>
      </c>
      <c r="FG19">
        <v>37636.199999999997</v>
      </c>
      <c r="FH19">
        <v>38697</v>
      </c>
      <c r="FI19">
        <v>1.994</v>
      </c>
      <c r="FJ19">
        <v>2.0454500000000002</v>
      </c>
      <c r="FK19">
        <v>4.3213399999999999E-3</v>
      </c>
      <c r="FL19">
        <v>0</v>
      </c>
      <c r="FM19">
        <v>29.5151</v>
      </c>
      <c r="FN19">
        <v>999.9</v>
      </c>
      <c r="FO19">
        <v>62.012999999999998</v>
      </c>
      <c r="FP19">
        <v>32.831000000000003</v>
      </c>
      <c r="FQ19">
        <v>31.2698</v>
      </c>
      <c r="FR19">
        <v>61.719299999999997</v>
      </c>
      <c r="FS19">
        <v>11.382199999999999</v>
      </c>
      <c r="FT19">
        <v>1</v>
      </c>
      <c r="FU19">
        <v>0.27224300000000001</v>
      </c>
      <c r="FV19">
        <v>1.9004399999999999</v>
      </c>
      <c r="FW19">
        <v>20.296900000000001</v>
      </c>
      <c r="FX19">
        <v>5.2068099999999999</v>
      </c>
      <c r="FY19">
        <v>11.9321</v>
      </c>
      <c r="FZ19">
        <v>4.9881000000000002</v>
      </c>
      <c r="GA19">
        <v>3.2909999999999999</v>
      </c>
      <c r="GB19">
        <v>9999</v>
      </c>
      <c r="GC19">
        <v>9999</v>
      </c>
      <c r="GD19">
        <v>9999</v>
      </c>
      <c r="GE19">
        <v>999.9</v>
      </c>
      <c r="GF19">
        <v>1.8843099999999999</v>
      </c>
      <c r="GG19">
        <v>1.89056</v>
      </c>
      <c r="GH19">
        <v>1.8882699999999999</v>
      </c>
      <c r="GI19">
        <v>1.8864799999999999</v>
      </c>
      <c r="GJ19">
        <v>1.8870499999999999</v>
      </c>
      <c r="GK19">
        <v>1.88446</v>
      </c>
      <c r="GL19">
        <v>1.8904099999999999</v>
      </c>
      <c r="GM19">
        <v>1.8895</v>
      </c>
      <c r="GN19">
        <v>0</v>
      </c>
      <c r="GO19">
        <v>0</v>
      </c>
      <c r="GP19">
        <v>0</v>
      </c>
      <c r="GQ19">
        <v>0</v>
      </c>
      <c r="GR19" t="s">
        <v>373</v>
      </c>
      <c r="GS19" t="s">
        <v>374</v>
      </c>
      <c r="GT19" t="s">
        <v>375</v>
      </c>
      <c r="GU19" t="s">
        <v>375</v>
      </c>
      <c r="GV19" t="s">
        <v>375</v>
      </c>
      <c r="GW19" t="s">
        <v>375</v>
      </c>
      <c r="GX19">
        <v>0</v>
      </c>
      <c r="GY19">
        <v>100</v>
      </c>
      <c r="GZ19">
        <v>100</v>
      </c>
      <c r="HA19">
        <v>-1.393</v>
      </c>
      <c r="HB19">
        <v>0.53620000000000001</v>
      </c>
      <c r="HC19">
        <v>-1.20413445805748</v>
      </c>
      <c r="HD19">
        <v>-7.3897186923143796E-4</v>
      </c>
      <c r="HE19">
        <v>8.30547230451962E-7</v>
      </c>
      <c r="HF19">
        <v>-3.5237285822537598E-10</v>
      </c>
      <c r="HG19">
        <v>-0.112743854631421</v>
      </c>
      <c r="HH19">
        <v>-5.5780273747161402E-3</v>
      </c>
      <c r="HI19">
        <v>8.2593824106934495E-4</v>
      </c>
      <c r="HJ19">
        <v>3.6354348474265101E-6</v>
      </c>
      <c r="HK19">
        <v>2</v>
      </c>
      <c r="HL19">
        <v>2274</v>
      </c>
      <c r="HM19">
        <v>2</v>
      </c>
      <c r="HN19">
        <v>28</v>
      </c>
      <c r="HO19">
        <v>3.7</v>
      </c>
      <c r="HP19">
        <v>3.7</v>
      </c>
      <c r="HQ19">
        <v>18</v>
      </c>
      <c r="HR19">
        <v>516.79</v>
      </c>
      <c r="HS19">
        <v>538.05200000000002</v>
      </c>
      <c r="HT19">
        <v>27.000800000000002</v>
      </c>
      <c r="HU19">
        <v>30.993600000000001</v>
      </c>
      <c r="HV19">
        <v>30.000599999999999</v>
      </c>
      <c r="HW19">
        <v>30.661799999999999</v>
      </c>
      <c r="HX19">
        <v>30.603100000000001</v>
      </c>
      <c r="HY19">
        <v>21.248200000000001</v>
      </c>
      <c r="HZ19">
        <v>29.099599999999999</v>
      </c>
      <c r="IA19">
        <v>81.766800000000003</v>
      </c>
      <c r="IB19">
        <v>27</v>
      </c>
      <c r="IC19">
        <v>445.589</v>
      </c>
      <c r="ID19">
        <v>25.784800000000001</v>
      </c>
      <c r="IE19">
        <v>99.890699999999995</v>
      </c>
      <c r="IF19">
        <v>99.811400000000006</v>
      </c>
    </row>
    <row r="20" spans="1:240" x14ac:dyDescent="0.3">
      <c r="A20">
        <v>4</v>
      </c>
      <c r="B20">
        <v>1629727873.0999999</v>
      </c>
      <c r="C20">
        <v>940.09999990463302</v>
      </c>
      <c r="D20" t="s">
        <v>386</v>
      </c>
      <c r="E20" t="s">
        <v>387</v>
      </c>
      <c r="F20">
        <v>0</v>
      </c>
      <c r="G20" t="s">
        <v>364</v>
      </c>
      <c r="H20" t="s">
        <v>514</v>
      </c>
      <c r="I20" t="s">
        <v>366</v>
      </c>
      <c r="J20">
        <f t="shared" si="0"/>
        <v>3.2734975013315504</v>
      </c>
      <c r="K20">
        <v>1629727873.0999999</v>
      </c>
      <c r="L20">
        <f t="shared" si="1"/>
        <v>4.8758956079129482E-3</v>
      </c>
      <c r="M20">
        <f t="shared" si="2"/>
        <v>4.8758956079129483</v>
      </c>
      <c r="N20">
        <f t="shared" si="3"/>
        <v>18.495679527903121</v>
      </c>
      <c r="O20">
        <f t="shared" si="4"/>
        <v>415.012</v>
      </c>
      <c r="P20">
        <f t="shared" si="5"/>
        <v>345.38157609666428</v>
      </c>
      <c r="Q20">
        <f t="shared" si="6"/>
        <v>34.314572428709219</v>
      </c>
      <c r="R20">
        <f t="shared" si="7"/>
        <v>41.232539076716002</v>
      </c>
      <c r="S20">
        <f t="shared" si="8"/>
        <v>0.50541643864431618</v>
      </c>
      <c r="T20">
        <f t="shared" si="9"/>
        <v>2.9546456593039037</v>
      </c>
      <c r="U20">
        <f t="shared" si="10"/>
        <v>0.46183707560990866</v>
      </c>
      <c r="V20">
        <f t="shared" si="11"/>
        <v>0.29224982753430734</v>
      </c>
      <c r="W20">
        <f t="shared" si="12"/>
        <v>106.05759222320272</v>
      </c>
      <c r="X20">
        <f t="shared" si="13"/>
        <v>29.239332416239687</v>
      </c>
      <c r="Y20">
        <f t="shared" si="14"/>
        <v>29.4087</v>
      </c>
      <c r="Z20">
        <f t="shared" si="15"/>
        <v>4.1178726016954901</v>
      </c>
      <c r="AA20">
        <f t="shared" si="16"/>
        <v>73.451788725744038</v>
      </c>
      <c r="AB20">
        <f t="shared" si="17"/>
        <v>3.1070853132576413</v>
      </c>
      <c r="AC20">
        <f t="shared" si="18"/>
        <v>4.2301016315054589</v>
      </c>
      <c r="AD20">
        <f t="shared" si="19"/>
        <v>1.0107872884378488</v>
      </c>
      <c r="AE20">
        <f t="shared" si="20"/>
        <v>-215.026996308961</v>
      </c>
      <c r="AF20">
        <f t="shared" si="21"/>
        <v>74.372901032632484</v>
      </c>
      <c r="AG20">
        <f t="shared" si="22"/>
        <v>5.5771076094330638</v>
      </c>
      <c r="AH20">
        <f t="shared" si="23"/>
        <v>-29.01939544369273</v>
      </c>
      <c r="AI20">
        <v>0</v>
      </c>
      <c r="AJ20">
        <v>0</v>
      </c>
      <c r="AK20">
        <f t="shared" si="24"/>
        <v>1</v>
      </c>
      <c r="AL20">
        <f t="shared" si="25"/>
        <v>0</v>
      </c>
      <c r="AM20">
        <f t="shared" si="26"/>
        <v>51977.453979662845</v>
      </c>
      <c r="AN20" t="s">
        <v>367</v>
      </c>
      <c r="AO20">
        <v>10238.9</v>
      </c>
      <c r="AP20">
        <v>302.21199999999999</v>
      </c>
      <c r="AQ20">
        <v>4052.3</v>
      </c>
      <c r="AR20">
        <f t="shared" si="27"/>
        <v>0.92542210596451402</v>
      </c>
      <c r="AS20">
        <v>-0.32343011824092399</v>
      </c>
      <c r="AT20" t="s">
        <v>388</v>
      </c>
      <c r="AU20">
        <v>10351.200000000001</v>
      </c>
      <c r="AV20">
        <v>900.892807692308</v>
      </c>
      <c r="AW20">
        <v>2506.88</v>
      </c>
      <c r="AX20">
        <f t="shared" si="28"/>
        <v>0.640631858049724</v>
      </c>
      <c r="AY20">
        <v>0.5</v>
      </c>
      <c r="AZ20">
        <f t="shared" si="29"/>
        <v>547.20839804311015</v>
      </c>
      <c r="BA20">
        <f t="shared" si="30"/>
        <v>18.495679527903121</v>
      </c>
      <c r="BB20">
        <f t="shared" si="31"/>
        <v>175.27956638938531</v>
      </c>
      <c r="BC20">
        <f t="shared" si="32"/>
        <v>3.4391119934276737E-2</v>
      </c>
      <c r="BD20">
        <f t="shared" si="33"/>
        <v>0.61647147051314777</v>
      </c>
      <c r="BE20">
        <f t="shared" si="34"/>
        <v>288.92847189769685</v>
      </c>
      <c r="BF20" t="s">
        <v>389</v>
      </c>
      <c r="BG20">
        <v>667.25</v>
      </c>
      <c r="BH20">
        <f t="shared" si="35"/>
        <v>667.25</v>
      </c>
      <c r="BI20">
        <f t="shared" si="36"/>
        <v>0.73383249297932096</v>
      </c>
      <c r="BJ20">
        <f t="shared" si="37"/>
        <v>0.8729946740962542</v>
      </c>
      <c r="BK20">
        <f t="shared" si="38"/>
        <v>0.45654273939823636</v>
      </c>
      <c r="BL20">
        <f t="shared" si="39"/>
        <v>0.72844854295870942</v>
      </c>
      <c r="BM20">
        <f t="shared" si="40"/>
        <v>0.41210232933200502</v>
      </c>
      <c r="BN20">
        <f t="shared" si="41"/>
        <v>0.64658713147333202</v>
      </c>
      <c r="BO20">
        <f t="shared" si="42"/>
        <v>0.35341286852666798</v>
      </c>
      <c r="BP20">
        <f t="shared" si="43"/>
        <v>650.01</v>
      </c>
      <c r="BQ20">
        <f t="shared" si="44"/>
        <v>547.20839804311015</v>
      </c>
      <c r="BR20">
        <f t="shared" si="45"/>
        <v>0.84184612243367052</v>
      </c>
      <c r="BS20">
        <f t="shared" si="46"/>
        <v>0.16316301629698424</v>
      </c>
      <c r="BT20">
        <v>5.79</v>
      </c>
      <c r="BU20">
        <v>0.5</v>
      </c>
      <c r="BV20" t="s">
        <v>370</v>
      </c>
      <c r="BW20">
        <v>2</v>
      </c>
      <c r="BX20">
        <v>1629727873.0999999</v>
      </c>
      <c r="BY20">
        <v>415.012</v>
      </c>
      <c r="BZ20">
        <v>438.76586259592199</v>
      </c>
      <c r="CA20">
        <v>31.273303048995299</v>
      </c>
      <c r="CB20">
        <v>25.805299999999999</v>
      </c>
      <c r="CC20">
        <v>416.346</v>
      </c>
      <c r="CD20">
        <v>29.2837</v>
      </c>
      <c r="CE20">
        <v>500.15600000000001</v>
      </c>
      <c r="CF20">
        <v>99.252600000000001</v>
      </c>
      <c r="CG20">
        <v>0.10004300000000001</v>
      </c>
      <c r="CH20">
        <v>29.875599999999999</v>
      </c>
      <c r="CI20">
        <v>29.4087</v>
      </c>
      <c r="CJ20">
        <v>999.9</v>
      </c>
      <c r="CK20">
        <v>0</v>
      </c>
      <c r="CL20">
        <v>0</v>
      </c>
      <c r="CM20">
        <v>9998.75</v>
      </c>
      <c r="CN20">
        <v>0</v>
      </c>
      <c r="CO20">
        <v>1249.96</v>
      </c>
      <c r="CP20">
        <v>-27.382899999999999</v>
      </c>
      <c r="CQ20">
        <v>427.75900000000001</v>
      </c>
      <c r="CR20">
        <v>454.113</v>
      </c>
      <c r="CS20">
        <v>3.9942000000000002</v>
      </c>
      <c r="CT20">
        <v>442.39499999999998</v>
      </c>
      <c r="CU20">
        <v>25.805299999999999</v>
      </c>
      <c r="CV20">
        <v>2.9576799999999999</v>
      </c>
      <c r="CW20">
        <v>2.5612499999999998</v>
      </c>
      <c r="CX20">
        <v>23.791599999999999</v>
      </c>
      <c r="CY20">
        <v>21.420999999999999</v>
      </c>
      <c r="CZ20">
        <v>650.01</v>
      </c>
      <c r="DA20">
        <v>0.93799200000000005</v>
      </c>
      <c r="DB20">
        <v>6.2008399999999998E-2</v>
      </c>
      <c r="DC20">
        <v>0</v>
      </c>
      <c r="DD20">
        <v>901.49800000000005</v>
      </c>
      <c r="DE20">
        <v>5.0010599999999998</v>
      </c>
      <c r="DF20">
        <v>6214.67</v>
      </c>
      <c r="DG20">
        <v>5928.93</v>
      </c>
      <c r="DH20">
        <v>46.625</v>
      </c>
      <c r="DI20">
        <v>50.5</v>
      </c>
      <c r="DJ20">
        <v>48.811999999999998</v>
      </c>
      <c r="DK20">
        <v>49.375</v>
      </c>
      <c r="DL20">
        <v>48.625</v>
      </c>
      <c r="DM20">
        <v>605.01</v>
      </c>
      <c r="DN20">
        <v>40</v>
      </c>
      <c r="DO20">
        <v>0</v>
      </c>
      <c r="DP20">
        <v>300.59999990463302</v>
      </c>
      <c r="DQ20">
        <v>0</v>
      </c>
      <c r="DR20">
        <v>900.892807692308</v>
      </c>
      <c r="DS20">
        <v>4.7593504130854702</v>
      </c>
      <c r="DT20">
        <v>33.911794835538799</v>
      </c>
      <c r="DU20">
        <v>6209.96076923077</v>
      </c>
      <c r="DV20">
        <v>15</v>
      </c>
      <c r="DW20">
        <v>1629727659.5999999</v>
      </c>
      <c r="DX20" t="s">
        <v>390</v>
      </c>
      <c r="DY20">
        <v>1629727654.5999999</v>
      </c>
      <c r="DZ20">
        <v>1629727659.5999999</v>
      </c>
      <c r="EA20">
        <v>5</v>
      </c>
      <c r="EB20">
        <v>5.8999999999999997E-2</v>
      </c>
      <c r="EC20">
        <v>-8.0000000000000002E-3</v>
      </c>
      <c r="ED20">
        <v>-1.341</v>
      </c>
      <c r="EE20">
        <v>0.33600000000000002</v>
      </c>
      <c r="EF20">
        <v>443</v>
      </c>
      <c r="EG20">
        <v>26</v>
      </c>
      <c r="EH20">
        <v>0.04</v>
      </c>
      <c r="EI20">
        <v>0.02</v>
      </c>
      <c r="EJ20">
        <v>22.230078035664398</v>
      </c>
      <c r="EK20">
        <v>-5.04121851230609E-2</v>
      </c>
      <c r="EL20">
        <v>5.5308498377423097E-2</v>
      </c>
      <c r="EM20">
        <v>1</v>
      </c>
      <c r="EN20">
        <v>0.31505218311801197</v>
      </c>
      <c r="EO20">
        <v>-3.24096873059729E-3</v>
      </c>
      <c r="EP20">
        <v>3.9142925713470103E-3</v>
      </c>
      <c r="EQ20">
        <v>1</v>
      </c>
      <c r="ER20">
        <v>2</v>
      </c>
      <c r="ES20">
        <v>2</v>
      </c>
      <c r="ET20" t="s">
        <v>372</v>
      </c>
      <c r="EU20">
        <v>2.9788100000000002</v>
      </c>
      <c r="EV20">
        <v>2.8210500000000001</v>
      </c>
      <c r="EW20">
        <v>0.100409</v>
      </c>
      <c r="EX20">
        <v>0.103945</v>
      </c>
      <c r="EY20">
        <v>0.137629</v>
      </c>
      <c r="EZ20">
        <v>0.124471</v>
      </c>
      <c r="FA20">
        <v>26579.4</v>
      </c>
      <c r="FB20">
        <v>24716.400000000001</v>
      </c>
      <c r="FC20">
        <v>26557.200000000001</v>
      </c>
      <c r="FD20">
        <v>26046.3</v>
      </c>
      <c r="FE20">
        <v>31144.7</v>
      </c>
      <c r="FF20">
        <v>32209.599999999999</v>
      </c>
      <c r="FG20">
        <v>37616</v>
      </c>
      <c r="FH20">
        <v>38671.199999999997</v>
      </c>
      <c r="FI20">
        <v>1.9877</v>
      </c>
      <c r="FJ20">
        <v>2.0366499999999998</v>
      </c>
      <c r="FK20">
        <v>-1.01663E-2</v>
      </c>
      <c r="FL20">
        <v>0</v>
      </c>
      <c r="FM20">
        <v>29.574300000000001</v>
      </c>
      <c r="FN20">
        <v>999.9</v>
      </c>
      <c r="FO20">
        <v>61.658999999999999</v>
      </c>
      <c r="FP20">
        <v>33.253999999999998</v>
      </c>
      <c r="FQ20">
        <v>31.8355</v>
      </c>
      <c r="FR20">
        <v>61.499299999999998</v>
      </c>
      <c r="FS20">
        <v>11.322100000000001</v>
      </c>
      <c r="FT20">
        <v>1</v>
      </c>
      <c r="FU20">
        <v>0.30449399999999999</v>
      </c>
      <c r="FV20">
        <v>2.0007600000000001</v>
      </c>
      <c r="FW20">
        <v>20.296800000000001</v>
      </c>
      <c r="FX20">
        <v>5.2085999999999997</v>
      </c>
      <c r="FY20">
        <v>11.9321</v>
      </c>
      <c r="FZ20">
        <v>4.9875499999999997</v>
      </c>
      <c r="GA20">
        <v>3.2908499999999998</v>
      </c>
      <c r="GB20">
        <v>9999</v>
      </c>
      <c r="GC20">
        <v>9999</v>
      </c>
      <c r="GD20">
        <v>9999</v>
      </c>
      <c r="GE20">
        <v>999.9</v>
      </c>
      <c r="GF20">
        <v>1.8843099999999999</v>
      </c>
      <c r="GG20">
        <v>1.8905799999999999</v>
      </c>
      <c r="GH20">
        <v>1.88828</v>
      </c>
      <c r="GI20">
        <v>1.8866000000000001</v>
      </c>
      <c r="GJ20">
        <v>1.8870499999999999</v>
      </c>
      <c r="GK20">
        <v>1.88446</v>
      </c>
      <c r="GL20">
        <v>1.8904099999999999</v>
      </c>
      <c r="GM20">
        <v>1.8895</v>
      </c>
      <c r="GN20">
        <v>0</v>
      </c>
      <c r="GO20">
        <v>0</v>
      </c>
      <c r="GP20">
        <v>0</v>
      </c>
      <c r="GQ20">
        <v>0</v>
      </c>
      <c r="GR20" t="s">
        <v>373</v>
      </c>
      <c r="GS20" t="s">
        <v>374</v>
      </c>
      <c r="GT20" t="s">
        <v>375</v>
      </c>
      <c r="GU20" t="s">
        <v>375</v>
      </c>
      <c r="GV20" t="s">
        <v>375</v>
      </c>
      <c r="GW20" t="s">
        <v>375</v>
      </c>
      <c r="GX20">
        <v>0</v>
      </c>
      <c r="GY20">
        <v>100</v>
      </c>
      <c r="GZ20">
        <v>100</v>
      </c>
      <c r="HA20">
        <v>-1.3340000000000001</v>
      </c>
      <c r="HB20">
        <v>0.51580000000000004</v>
      </c>
      <c r="HC20">
        <v>-1.14547497006744</v>
      </c>
      <c r="HD20">
        <v>-7.3897186923143796E-4</v>
      </c>
      <c r="HE20">
        <v>8.30547230451962E-7</v>
      </c>
      <c r="HF20">
        <v>-3.5237285822537598E-10</v>
      </c>
      <c r="HG20">
        <v>-0.12045397314434</v>
      </c>
      <c r="HH20">
        <v>-5.5780273747161402E-3</v>
      </c>
      <c r="HI20">
        <v>8.2593824106934495E-4</v>
      </c>
      <c r="HJ20">
        <v>3.6354348474265101E-6</v>
      </c>
      <c r="HK20">
        <v>2</v>
      </c>
      <c r="HL20">
        <v>2274</v>
      </c>
      <c r="HM20">
        <v>2</v>
      </c>
      <c r="HN20">
        <v>28</v>
      </c>
      <c r="HO20">
        <v>3.6</v>
      </c>
      <c r="HP20">
        <v>3.6</v>
      </c>
      <c r="HQ20">
        <v>18</v>
      </c>
      <c r="HR20">
        <v>516.08799999999997</v>
      </c>
      <c r="HS20">
        <v>535.40200000000004</v>
      </c>
      <c r="HT20">
        <v>27.000399999999999</v>
      </c>
      <c r="HU20">
        <v>31.3901</v>
      </c>
      <c r="HV20">
        <v>30.000499999999999</v>
      </c>
      <c r="HW20">
        <v>31.067299999999999</v>
      </c>
      <c r="HX20">
        <v>31.010300000000001</v>
      </c>
      <c r="HY20">
        <v>21.129100000000001</v>
      </c>
      <c r="HZ20">
        <v>29.7682</v>
      </c>
      <c r="IA20">
        <v>80.967500000000001</v>
      </c>
      <c r="IB20">
        <v>27</v>
      </c>
      <c r="IC20">
        <v>442.35599999999999</v>
      </c>
      <c r="ID20">
        <v>25.9496</v>
      </c>
      <c r="IE20">
        <v>99.839299999999994</v>
      </c>
      <c r="IF20">
        <v>99.742099999999994</v>
      </c>
    </row>
    <row r="21" spans="1:240" x14ac:dyDescent="0.3">
      <c r="A21">
        <v>5</v>
      </c>
      <c r="B21">
        <v>1629728348.0999999</v>
      </c>
      <c r="C21">
        <v>1415.0999999046301</v>
      </c>
      <c r="D21" t="s">
        <v>391</v>
      </c>
      <c r="E21" t="s">
        <v>392</v>
      </c>
      <c r="F21">
        <v>0</v>
      </c>
      <c r="G21" t="s">
        <v>364</v>
      </c>
      <c r="H21" t="s">
        <v>514</v>
      </c>
      <c r="I21" t="s">
        <v>366</v>
      </c>
      <c r="J21">
        <f t="shared" si="0"/>
        <v>4.7725188379058769</v>
      </c>
      <c r="K21">
        <v>1629728348.0999999</v>
      </c>
      <c r="L21">
        <f t="shared" si="1"/>
        <v>3.2673143259537318E-3</v>
      </c>
      <c r="M21">
        <f t="shared" si="2"/>
        <v>3.2673143259537318</v>
      </c>
      <c r="N21">
        <f t="shared" si="3"/>
        <v>27.989943884376011</v>
      </c>
      <c r="O21">
        <f t="shared" si="4"/>
        <v>415.04599999999999</v>
      </c>
      <c r="P21">
        <f t="shared" si="5"/>
        <v>253.03348298158696</v>
      </c>
      <c r="Q21">
        <f t="shared" si="6"/>
        <v>25.135643019341643</v>
      </c>
      <c r="R21">
        <f t="shared" si="7"/>
        <v>41.229516227166002</v>
      </c>
      <c r="S21">
        <f t="shared" si="8"/>
        <v>0.30106953079526377</v>
      </c>
      <c r="T21">
        <f t="shared" si="9"/>
        <v>2.9548063090845322</v>
      </c>
      <c r="U21">
        <f t="shared" si="10"/>
        <v>0.2850062561029702</v>
      </c>
      <c r="V21">
        <f t="shared" si="11"/>
        <v>0.17950067841907308</v>
      </c>
      <c r="W21">
        <f t="shared" si="12"/>
        <v>82.085215400511913</v>
      </c>
      <c r="X21">
        <f t="shared" si="13"/>
        <v>29.305831446030997</v>
      </c>
      <c r="Y21">
        <f t="shared" si="14"/>
        <v>29.1492</v>
      </c>
      <c r="Z21">
        <f t="shared" si="15"/>
        <v>4.0566258468977443</v>
      </c>
      <c r="AA21">
        <f t="shared" si="16"/>
        <v>70.768804031192559</v>
      </c>
      <c r="AB21">
        <f t="shared" si="17"/>
        <v>2.958031082641615</v>
      </c>
      <c r="AC21">
        <f t="shared" si="18"/>
        <v>4.1798517343006285</v>
      </c>
      <c r="AD21">
        <f t="shared" si="19"/>
        <v>1.0985947642561293</v>
      </c>
      <c r="AE21">
        <f t="shared" si="20"/>
        <v>-144.08856177455957</v>
      </c>
      <c r="AF21">
        <f t="shared" si="21"/>
        <v>82.628659849333829</v>
      </c>
      <c r="AG21">
        <f t="shared" si="22"/>
        <v>6.1815219544899431</v>
      </c>
      <c r="AH21">
        <f t="shared" si="23"/>
        <v>26.806835429776115</v>
      </c>
      <c r="AI21">
        <v>0</v>
      </c>
      <c r="AJ21">
        <v>0</v>
      </c>
      <c r="AK21">
        <f t="shared" si="24"/>
        <v>1</v>
      </c>
      <c r="AL21">
        <f t="shared" si="25"/>
        <v>0</v>
      </c>
      <c r="AM21">
        <f t="shared" si="26"/>
        <v>52017.274107879675</v>
      </c>
      <c r="AN21" t="s">
        <v>367</v>
      </c>
      <c r="AO21">
        <v>10238.9</v>
      </c>
      <c r="AP21">
        <v>302.21199999999999</v>
      </c>
      <c r="AQ21">
        <v>4052.3</v>
      </c>
      <c r="AR21">
        <f t="shared" si="27"/>
        <v>0.92542210596451402</v>
      </c>
      <c r="AS21">
        <v>-0.32343011824092399</v>
      </c>
      <c r="AT21" t="s">
        <v>393</v>
      </c>
      <c r="AU21">
        <v>10360.799999999999</v>
      </c>
      <c r="AV21">
        <v>865.19075999999995</v>
      </c>
      <c r="AW21">
        <v>2631.14</v>
      </c>
      <c r="AX21">
        <f t="shared" si="28"/>
        <v>0.67117266280015508</v>
      </c>
      <c r="AY21">
        <v>0.5</v>
      </c>
      <c r="AZ21">
        <f t="shared" si="29"/>
        <v>421.15072797953985</v>
      </c>
      <c r="BA21">
        <f t="shared" si="30"/>
        <v>27.989943884376011</v>
      </c>
      <c r="BB21">
        <f t="shared" si="31"/>
        <v>141.33242776912576</v>
      </c>
      <c r="BC21">
        <f t="shared" si="32"/>
        <v>6.7228600407387734E-2</v>
      </c>
      <c r="BD21">
        <f t="shared" si="33"/>
        <v>0.54013089383309154</v>
      </c>
      <c r="BE21">
        <f t="shared" si="34"/>
        <v>290.50973771093635</v>
      </c>
      <c r="BF21" t="s">
        <v>394</v>
      </c>
      <c r="BG21">
        <v>680.97</v>
      </c>
      <c r="BH21">
        <f t="shared" si="35"/>
        <v>680.97</v>
      </c>
      <c r="BI21">
        <f t="shared" si="36"/>
        <v>0.7411882301967968</v>
      </c>
      <c r="BJ21">
        <f t="shared" si="37"/>
        <v>0.90553605070327203</v>
      </c>
      <c r="BK21">
        <f t="shared" si="38"/>
        <v>0.42154283324385344</v>
      </c>
      <c r="BL21">
        <f t="shared" si="39"/>
        <v>0.75826699666112474</v>
      </c>
      <c r="BM21">
        <f t="shared" si="40"/>
        <v>0.37896710690522467</v>
      </c>
      <c r="BN21">
        <f t="shared" si="41"/>
        <v>0.7127247688676277</v>
      </c>
      <c r="BO21">
        <f t="shared" si="42"/>
        <v>0.2872752311323723</v>
      </c>
      <c r="BP21">
        <f t="shared" si="43"/>
        <v>499.95600000000002</v>
      </c>
      <c r="BQ21">
        <f t="shared" si="44"/>
        <v>421.15072797953985</v>
      </c>
      <c r="BR21">
        <f t="shared" si="45"/>
        <v>0.84237558501056065</v>
      </c>
      <c r="BS21">
        <f t="shared" si="46"/>
        <v>0.16418487907038201</v>
      </c>
      <c r="BT21">
        <v>5.79</v>
      </c>
      <c r="BU21">
        <v>0.5</v>
      </c>
      <c r="BV21" t="s">
        <v>370</v>
      </c>
      <c r="BW21">
        <v>2</v>
      </c>
      <c r="BX21">
        <v>1629728348.0999999</v>
      </c>
      <c r="BY21">
        <v>415.04599999999999</v>
      </c>
      <c r="BZ21">
        <v>449.01654085340499</v>
      </c>
      <c r="CA21">
        <v>29.777670976336399</v>
      </c>
      <c r="CB21">
        <v>26.1081</v>
      </c>
      <c r="CC21">
        <v>416.32100000000003</v>
      </c>
      <c r="CD21">
        <v>29.0459</v>
      </c>
      <c r="CE21">
        <v>500.17899999999997</v>
      </c>
      <c r="CF21">
        <v>99.237200000000001</v>
      </c>
      <c r="CG21">
        <v>0.100021</v>
      </c>
      <c r="CH21">
        <v>29.667899999999999</v>
      </c>
      <c r="CI21">
        <v>29.1492</v>
      </c>
      <c r="CJ21">
        <v>999.9</v>
      </c>
      <c r="CK21">
        <v>0</v>
      </c>
      <c r="CL21">
        <v>0</v>
      </c>
      <c r="CM21">
        <v>10001.200000000001</v>
      </c>
      <c r="CN21">
        <v>0</v>
      </c>
      <c r="CO21">
        <v>1299.3499999999999</v>
      </c>
      <c r="CP21">
        <v>-22.728100000000001</v>
      </c>
      <c r="CQ21">
        <v>427.68099999999998</v>
      </c>
      <c r="CR21">
        <v>449.51</v>
      </c>
      <c r="CS21">
        <v>3.4346000000000001</v>
      </c>
      <c r="CT21">
        <v>437.774</v>
      </c>
      <c r="CU21">
        <v>26.1081</v>
      </c>
      <c r="CV21">
        <v>2.9317299999999999</v>
      </c>
      <c r="CW21">
        <v>2.5908899999999999</v>
      </c>
      <c r="CX21">
        <v>23.645199999999999</v>
      </c>
      <c r="CY21">
        <v>21.609000000000002</v>
      </c>
      <c r="CZ21">
        <v>499.95600000000002</v>
      </c>
      <c r="DA21">
        <v>0.920018</v>
      </c>
      <c r="DB21">
        <v>7.9982399999999995E-2</v>
      </c>
      <c r="DC21">
        <v>0</v>
      </c>
      <c r="DD21">
        <v>865.35699999999997</v>
      </c>
      <c r="DE21">
        <v>5.0010599999999998</v>
      </c>
      <c r="DF21">
        <v>4613.79</v>
      </c>
      <c r="DG21">
        <v>4523.45</v>
      </c>
      <c r="DH21">
        <v>45.436999999999998</v>
      </c>
      <c r="DI21">
        <v>49.625</v>
      </c>
      <c r="DJ21">
        <v>47.75</v>
      </c>
      <c r="DK21">
        <v>48.625</v>
      </c>
      <c r="DL21">
        <v>47.561999999999998</v>
      </c>
      <c r="DM21">
        <v>455.37</v>
      </c>
      <c r="DN21">
        <v>39.590000000000003</v>
      </c>
      <c r="DO21">
        <v>0</v>
      </c>
      <c r="DP21">
        <v>474.59999990463302</v>
      </c>
      <c r="DQ21">
        <v>0</v>
      </c>
      <c r="DR21">
        <v>865.19075999999995</v>
      </c>
      <c r="DS21">
        <v>3.3809230699598101</v>
      </c>
      <c r="DT21">
        <v>6.1907692492425603</v>
      </c>
      <c r="DU21">
        <v>4615.1768000000002</v>
      </c>
      <c r="DV21">
        <v>15</v>
      </c>
      <c r="DW21">
        <v>1629727962.5999999</v>
      </c>
      <c r="DX21" t="s">
        <v>395</v>
      </c>
      <c r="DY21">
        <v>1629727962.0999999</v>
      </c>
      <c r="DZ21">
        <v>1629727962.5999999</v>
      </c>
      <c r="EA21">
        <v>6</v>
      </c>
      <c r="EB21">
        <v>5.8999999999999997E-2</v>
      </c>
      <c r="EC21">
        <v>-7.0000000000000001E-3</v>
      </c>
      <c r="ED21">
        <v>-1.28</v>
      </c>
      <c r="EE21">
        <v>0.33500000000000002</v>
      </c>
      <c r="EF21">
        <v>438</v>
      </c>
      <c r="EG21">
        <v>26</v>
      </c>
      <c r="EH21">
        <v>0.17</v>
      </c>
      <c r="EI21">
        <v>0.03</v>
      </c>
      <c r="EJ21">
        <v>18.413777681165701</v>
      </c>
      <c r="EK21">
        <v>-9.3692780291277193E-3</v>
      </c>
      <c r="EL21">
        <v>4.0619165282951099E-2</v>
      </c>
      <c r="EM21">
        <v>1</v>
      </c>
      <c r="EN21">
        <v>0.27579582831409299</v>
      </c>
      <c r="EO21">
        <v>-3.9830428285038697E-3</v>
      </c>
      <c r="EP21">
        <v>3.63710381458266E-3</v>
      </c>
      <c r="EQ21">
        <v>1</v>
      </c>
      <c r="ER21">
        <v>2</v>
      </c>
      <c r="ES21">
        <v>2</v>
      </c>
      <c r="ET21" t="s">
        <v>372</v>
      </c>
      <c r="EU21">
        <v>2.9784700000000002</v>
      </c>
      <c r="EV21">
        <v>2.8210500000000001</v>
      </c>
      <c r="EW21">
        <v>0.10026400000000001</v>
      </c>
      <c r="EX21">
        <v>0.102987</v>
      </c>
      <c r="EY21">
        <v>0.13669200000000001</v>
      </c>
      <c r="EZ21">
        <v>0.125302</v>
      </c>
      <c r="FA21">
        <v>26566.7</v>
      </c>
      <c r="FB21">
        <v>24719.8</v>
      </c>
      <c r="FC21">
        <v>26541.8</v>
      </c>
      <c r="FD21">
        <v>26024</v>
      </c>
      <c r="FE21">
        <v>31161.8</v>
      </c>
      <c r="FF21">
        <v>32153.5</v>
      </c>
      <c r="FG21">
        <v>37592</v>
      </c>
      <c r="FH21">
        <v>38640.699999999997</v>
      </c>
      <c r="FI21">
        <v>1.9806999999999999</v>
      </c>
      <c r="FJ21">
        <v>2.0251800000000002</v>
      </c>
      <c r="FK21">
        <v>-1.2475999999999999E-2</v>
      </c>
      <c r="FL21">
        <v>0</v>
      </c>
      <c r="FM21">
        <v>29.352499999999999</v>
      </c>
      <c r="FN21">
        <v>999.9</v>
      </c>
      <c r="FO21">
        <v>60.939</v>
      </c>
      <c r="FP21">
        <v>33.828000000000003</v>
      </c>
      <c r="FQ21">
        <v>32.496499999999997</v>
      </c>
      <c r="FR21">
        <v>61.579300000000003</v>
      </c>
      <c r="FS21">
        <v>11.222</v>
      </c>
      <c r="FT21">
        <v>1</v>
      </c>
      <c r="FU21">
        <v>0.34050799999999998</v>
      </c>
      <c r="FV21">
        <v>2.01471</v>
      </c>
      <c r="FW21">
        <v>20.298100000000002</v>
      </c>
      <c r="FX21">
        <v>5.2096499999999999</v>
      </c>
      <c r="FY21">
        <v>11.9322</v>
      </c>
      <c r="FZ21">
        <v>4.9875499999999997</v>
      </c>
      <c r="GA21">
        <v>3.2909000000000002</v>
      </c>
      <c r="GB21">
        <v>9999</v>
      </c>
      <c r="GC21">
        <v>9999</v>
      </c>
      <c r="GD21">
        <v>9999</v>
      </c>
      <c r="GE21">
        <v>999.9</v>
      </c>
      <c r="GF21">
        <v>1.8843099999999999</v>
      </c>
      <c r="GG21">
        <v>1.89056</v>
      </c>
      <c r="GH21">
        <v>1.88828</v>
      </c>
      <c r="GI21">
        <v>1.8865700000000001</v>
      </c>
      <c r="GJ21">
        <v>1.8870499999999999</v>
      </c>
      <c r="GK21">
        <v>1.88446</v>
      </c>
      <c r="GL21">
        <v>1.8904099999999999</v>
      </c>
      <c r="GM21">
        <v>1.8895</v>
      </c>
      <c r="GN21">
        <v>0</v>
      </c>
      <c r="GO21">
        <v>0</v>
      </c>
      <c r="GP21">
        <v>0</v>
      </c>
      <c r="GQ21">
        <v>0</v>
      </c>
      <c r="GR21" t="s">
        <v>373</v>
      </c>
      <c r="GS21" t="s">
        <v>374</v>
      </c>
      <c r="GT21" t="s">
        <v>375</v>
      </c>
      <c r="GU21" t="s">
        <v>375</v>
      </c>
      <c r="GV21" t="s">
        <v>375</v>
      </c>
      <c r="GW21" t="s">
        <v>375</v>
      </c>
      <c r="GX21">
        <v>0</v>
      </c>
      <c r="GY21">
        <v>100</v>
      </c>
      <c r="GZ21">
        <v>100</v>
      </c>
      <c r="HA21">
        <v>-1.2749999999999999</v>
      </c>
      <c r="HB21">
        <v>0.49680000000000002</v>
      </c>
      <c r="HC21">
        <v>-1.08606941961501</v>
      </c>
      <c r="HD21">
        <v>-7.3897186923143796E-4</v>
      </c>
      <c r="HE21">
        <v>8.30547230451962E-7</v>
      </c>
      <c r="HF21">
        <v>-3.5237285822537598E-10</v>
      </c>
      <c r="HG21">
        <v>-0.12709896817671801</v>
      </c>
      <c r="HH21">
        <v>-5.5780273747161402E-3</v>
      </c>
      <c r="HI21">
        <v>8.2593824106934495E-4</v>
      </c>
      <c r="HJ21">
        <v>3.6354348474265101E-6</v>
      </c>
      <c r="HK21">
        <v>2</v>
      </c>
      <c r="HL21">
        <v>2274</v>
      </c>
      <c r="HM21">
        <v>2</v>
      </c>
      <c r="HN21">
        <v>28</v>
      </c>
      <c r="HO21">
        <v>6.4</v>
      </c>
      <c r="HP21">
        <v>6.4</v>
      </c>
      <c r="HQ21">
        <v>18</v>
      </c>
      <c r="HR21">
        <v>515.56600000000003</v>
      </c>
      <c r="HS21">
        <v>531.52499999999998</v>
      </c>
      <c r="HT21">
        <v>26.999400000000001</v>
      </c>
      <c r="HU21">
        <v>31.841799999999999</v>
      </c>
      <c r="HV21">
        <v>30.0002</v>
      </c>
      <c r="HW21">
        <v>31.5532</v>
      </c>
      <c r="HX21">
        <v>31.500399999999999</v>
      </c>
      <c r="HY21">
        <v>20.962399999999999</v>
      </c>
      <c r="HZ21">
        <v>30.782</v>
      </c>
      <c r="IA21">
        <v>78.510900000000007</v>
      </c>
      <c r="IB21">
        <v>27</v>
      </c>
      <c r="IC21">
        <v>437.74400000000003</v>
      </c>
      <c r="ID21">
        <v>26.0733</v>
      </c>
      <c r="IE21">
        <v>99.777799999999999</v>
      </c>
      <c r="IF21">
        <v>99.660700000000006</v>
      </c>
    </row>
    <row r="22" spans="1:240" x14ac:dyDescent="0.3">
      <c r="A22">
        <v>6</v>
      </c>
      <c r="B22">
        <v>1629728899.0999999</v>
      </c>
      <c r="C22">
        <v>1966.0999999046301</v>
      </c>
      <c r="D22" t="s">
        <v>396</v>
      </c>
      <c r="E22" t="s">
        <v>397</v>
      </c>
      <c r="F22">
        <v>0</v>
      </c>
      <c r="G22" t="s">
        <v>364</v>
      </c>
      <c r="H22" t="s">
        <v>514</v>
      </c>
      <c r="I22" t="s">
        <v>366</v>
      </c>
      <c r="J22">
        <f t="shared" si="0"/>
        <v>4.2521074234938414</v>
      </c>
      <c r="K22">
        <v>1629728899.0999999</v>
      </c>
      <c r="L22">
        <f t="shared" si="1"/>
        <v>2.3462177039804844E-3</v>
      </c>
      <c r="M22">
        <f t="shared" si="2"/>
        <v>2.3462177039804843</v>
      </c>
      <c r="N22">
        <f t="shared" si="3"/>
        <v>25.493866757017248</v>
      </c>
      <c r="O22">
        <f t="shared" si="4"/>
        <v>415.02800000000002</v>
      </c>
      <c r="P22">
        <f t="shared" si="5"/>
        <v>196.12823563449527</v>
      </c>
      <c r="Q22">
        <f t="shared" si="6"/>
        <v>19.483112566173947</v>
      </c>
      <c r="R22">
        <f t="shared" si="7"/>
        <v>41.228317870473198</v>
      </c>
      <c r="S22">
        <f t="shared" si="8"/>
        <v>0.19766118933708193</v>
      </c>
      <c r="T22">
        <f t="shared" si="9"/>
        <v>2.9559596862691269</v>
      </c>
      <c r="U22">
        <f t="shared" si="10"/>
        <v>0.19060093791540089</v>
      </c>
      <c r="V22">
        <f t="shared" si="11"/>
        <v>0.11973891165649667</v>
      </c>
      <c r="W22">
        <f t="shared" si="12"/>
        <v>57.849647018462164</v>
      </c>
      <c r="X22">
        <f t="shared" si="13"/>
        <v>29.349097475050776</v>
      </c>
      <c r="Y22">
        <f t="shared" si="14"/>
        <v>29.183599999999998</v>
      </c>
      <c r="Z22">
        <f t="shared" si="15"/>
        <v>4.0646989337681827</v>
      </c>
      <c r="AA22">
        <f t="shared" si="16"/>
        <v>69.22228222880517</v>
      </c>
      <c r="AB22">
        <f t="shared" si="17"/>
        <v>2.8846536742061746</v>
      </c>
      <c r="AC22">
        <f t="shared" si="18"/>
        <v>4.1672328350448344</v>
      </c>
      <c r="AD22">
        <f t="shared" si="19"/>
        <v>1.1800452595620081</v>
      </c>
      <c r="AE22">
        <f t="shared" si="20"/>
        <v>-103.46820074553936</v>
      </c>
      <c r="AF22">
        <f t="shared" si="21"/>
        <v>68.81238145813218</v>
      </c>
      <c r="AG22">
        <f t="shared" si="22"/>
        <v>5.1454423512320702</v>
      </c>
      <c r="AH22">
        <f t="shared" si="23"/>
        <v>28.339270082287051</v>
      </c>
      <c r="AI22">
        <v>0</v>
      </c>
      <c r="AJ22">
        <v>0</v>
      </c>
      <c r="AK22">
        <f t="shared" si="24"/>
        <v>1</v>
      </c>
      <c r="AL22">
        <f t="shared" si="25"/>
        <v>0</v>
      </c>
      <c r="AM22">
        <f t="shared" si="26"/>
        <v>52058.514616542197</v>
      </c>
      <c r="AN22" t="s">
        <v>367</v>
      </c>
      <c r="AO22">
        <v>10238.9</v>
      </c>
      <c r="AP22">
        <v>302.21199999999999</v>
      </c>
      <c r="AQ22">
        <v>4052.3</v>
      </c>
      <c r="AR22">
        <f t="shared" si="27"/>
        <v>0.92542210596451402</v>
      </c>
      <c r="AS22">
        <v>-0.32343011824092399</v>
      </c>
      <c r="AT22" t="s">
        <v>398</v>
      </c>
      <c r="AU22">
        <v>10364.200000000001</v>
      </c>
      <c r="AV22">
        <v>813.35388461538503</v>
      </c>
      <c r="AW22">
        <v>2670.74</v>
      </c>
      <c r="AX22">
        <f t="shared" si="28"/>
        <v>0.69545748196552826</v>
      </c>
      <c r="AY22">
        <v>0.5</v>
      </c>
      <c r="AZ22">
        <f t="shared" si="29"/>
        <v>294.9907679888405</v>
      </c>
      <c r="BA22">
        <f t="shared" si="30"/>
        <v>25.493866757017248</v>
      </c>
      <c r="BB22">
        <f t="shared" si="31"/>
        <v>102.57676835429818</v>
      </c>
      <c r="BC22">
        <f t="shared" si="32"/>
        <v>8.7518999497078642E-2</v>
      </c>
      <c r="BD22">
        <f t="shared" si="33"/>
        <v>0.51729483214390037</v>
      </c>
      <c r="BE22">
        <f t="shared" si="34"/>
        <v>290.98611668079889</v>
      </c>
      <c r="BF22" t="s">
        <v>399</v>
      </c>
      <c r="BG22">
        <v>704.12</v>
      </c>
      <c r="BH22">
        <f t="shared" si="35"/>
        <v>704.12</v>
      </c>
      <c r="BI22">
        <f t="shared" si="36"/>
        <v>0.73635771359248747</v>
      </c>
      <c r="BJ22">
        <f t="shared" si="37"/>
        <v>0.94445602881319968</v>
      </c>
      <c r="BK22">
        <f t="shared" si="38"/>
        <v>0.41263014533268827</v>
      </c>
      <c r="BL22">
        <f t="shared" si="39"/>
        <v>0.7841942824339061</v>
      </c>
      <c r="BM22">
        <f t="shared" si="40"/>
        <v>0.3684073547074096</v>
      </c>
      <c r="BN22">
        <f t="shared" si="41"/>
        <v>0.81761505242262067</v>
      </c>
      <c r="BO22">
        <f t="shared" si="42"/>
        <v>0.18238494757737933</v>
      </c>
      <c r="BP22">
        <f t="shared" si="43"/>
        <v>349.947</v>
      </c>
      <c r="BQ22">
        <f t="shared" si="44"/>
        <v>294.9907679888405</v>
      </c>
      <c r="BR22">
        <f t="shared" si="45"/>
        <v>0.8429584136707573</v>
      </c>
      <c r="BS22">
        <f t="shared" si="46"/>
        <v>0.16530973838456156</v>
      </c>
      <c r="BT22">
        <v>5.79</v>
      </c>
      <c r="BU22">
        <v>0.5</v>
      </c>
      <c r="BV22" t="s">
        <v>370</v>
      </c>
      <c r="BW22">
        <v>2</v>
      </c>
      <c r="BX22">
        <v>1629728899.0999999</v>
      </c>
      <c r="BY22">
        <v>415.02800000000002</v>
      </c>
      <c r="BZ22">
        <v>445.66658828296198</v>
      </c>
      <c r="CA22">
        <v>29.038585781251498</v>
      </c>
      <c r="CB22">
        <v>26.401499999999999</v>
      </c>
      <c r="CC22">
        <v>416.30399999999997</v>
      </c>
      <c r="CD22">
        <v>28.7593</v>
      </c>
      <c r="CE22">
        <v>500.178</v>
      </c>
      <c r="CF22">
        <v>99.238699999999994</v>
      </c>
      <c r="CG22">
        <v>9.99419E-2</v>
      </c>
      <c r="CH22">
        <v>29.615400000000001</v>
      </c>
      <c r="CI22">
        <v>29.183599999999998</v>
      </c>
      <c r="CJ22">
        <v>999.9</v>
      </c>
      <c r="CK22">
        <v>0</v>
      </c>
      <c r="CL22">
        <v>0</v>
      </c>
      <c r="CM22">
        <v>10007.5</v>
      </c>
      <c r="CN22">
        <v>0</v>
      </c>
      <c r="CO22">
        <v>1372.37</v>
      </c>
      <c r="CP22">
        <v>-16.537800000000001</v>
      </c>
      <c r="CQ22">
        <v>427.52600000000001</v>
      </c>
      <c r="CR22">
        <v>443.26799999999997</v>
      </c>
      <c r="CS22">
        <v>2.8330199999999999</v>
      </c>
      <c r="CT22">
        <v>431.565</v>
      </c>
      <c r="CU22">
        <v>26.401499999999999</v>
      </c>
      <c r="CV22">
        <v>2.9011999999999998</v>
      </c>
      <c r="CW22">
        <v>2.62005</v>
      </c>
      <c r="CX22">
        <v>23.471499999999999</v>
      </c>
      <c r="CY22">
        <v>21.792100000000001</v>
      </c>
      <c r="CZ22">
        <v>349.947</v>
      </c>
      <c r="DA22">
        <v>0.89995400000000003</v>
      </c>
      <c r="DB22">
        <v>0.100046</v>
      </c>
      <c r="DC22">
        <v>0</v>
      </c>
      <c r="DD22">
        <v>813.65800000000002</v>
      </c>
      <c r="DE22">
        <v>5.0010599999999998</v>
      </c>
      <c r="DF22">
        <v>3143.83</v>
      </c>
      <c r="DG22">
        <v>3132.13</v>
      </c>
      <c r="DH22">
        <v>44.25</v>
      </c>
      <c r="DI22">
        <v>48.811999999999998</v>
      </c>
      <c r="DJ22">
        <v>46.686999999999998</v>
      </c>
      <c r="DK22">
        <v>47.875</v>
      </c>
      <c r="DL22">
        <v>46.561999999999998</v>
      </c>
      <c r="DM22">
        <v>310.44</v>
      </c>
      <c r="DN22">
        <v>34.51</v>
      </c>
      <c r="DO22">
        <v>0</v>
      </c>
      <c r="DP22">
        <v>550.19999980926502</v>
      </c>
      <c r="DQ22">
        <v>0</v>
      </c>
      <c r="DR22">
        <v>813.35388461538503</v>
      </c>
      <c r="DS22">
        <v>0.15791452024913299</v>
      </c>
      <c r="DT22">
        <v>0.81470086724841095</v>
      </c>
      <c r="DU22">
        <v>3144.2311538461499</v>
      </c>
      <c r="DV22">
        <v>15</v>
      </c>
      <c r="DW22">
        <v>1629728436.5999999</v>
      </c>
      <c r="DX22" t="s">
        <v>400</v>
      </c>
      <c r="DY22">
        <v>1629728435.0999999</v>
      </c>
      <c r="DZ22">
        <v>1629728436.5999999</v>
      </c>
      <c r="EA22">
        <v>7</v>
      </c>
      <c r="EB22">
        <v>-1E-3</v>
      </c>
      <c r="EC22">
        <v>-7.0000000000000001E-3</v>
      </c>
      <c r="ED22">
        <v>-1.28</v>
      </c>
      <c r="EE22">
        <v>0.34</v>
      </c>
      <c r="EF22">
        <v>432</v>
      </c>
      <c r="EG22">
        <v>26</v>
      </c>
      <c r="EH22">
        <v>0.14000000000000001</v>
      </c>
      <c r="EI22">
        <v>0.03</v>
      </c>
      <c r="EJ22">
        <v>13.379093876313</v>
      </c>
      <c r="EK22">
        <v>-9.5376116978746303E-2</v>
      </c>
      <c r="EL22">
        <v>7.4074816535761701E-2</v>
      </c>
      <c r="EM22">
        <v>1</v>
      </c>
      <c r="EN22">
        <v>0.219992056708155</v>
      </c>
      <c r="EO22">
        <v>-3.83624538198754E-3</v>
      </c>
      <c r="EP22">
        <v>3.9714195616140403E-3</v>
      </c>
      <c r="EQ22">
        <v>1</v>
      </c>
      <c r="ER22">
        <v>2</v>
      </c>
      <c r="ES22">
        <v>2</v>
      </c>
      <c r="ET22" t="s">
        <v>372</v>
      </c>
      <c r="EU22">
        <v>2.97818</v>
      </c>
      <c r="EV22">
        <v>2.8210199999999999</v>
      </c>
      <c r="EW22">
        <v>0.10016600000000001</v>
      </c>
      <c r="EX22">
        <v>0.101788</v>
      </c>
      <c r="EY22">
        <v>0.135653</v>
      </c>
      <c r="EZ22">
        <v>0.12614900000000001</v>
      </c>
      <c r="FA22">
        <v>26557.7</v>
      </c>
      <c r="FB22">
        <v>24735.200000000001</v>
      </c>
      <c r="FC22">
        <v>26531.1</v>
      </c>
      <c r="FD22">
        <v>26006.9</v>
      </c>
      <c r="FE22">
        <v>31187.1</v>
      </c>
      <c r="FF22">
        <v>32102.400000000001</v>
      </c>
      <c r="FG22">
        <v>37574.400000000001</v>
      </c>
      <c r="FH22">
        <v>38616.800000000003</v>
      </c>
      <c r="FI22">
        <v>1.97543</v>
      </c>
      <c r="FJ22">
        <v>2.0162499999999999</v>
      </c>
      <c r="FK22">
        <v>-1.87084E-2</v>
      </c>
      <c r="FL22">
        <v>0</v>
      </c>
      <c r="FM22">
        <v>29.488399999999999</v>
      </c>
      <c r="FN22">
        <v>999.9</v>
      </c>
      <c r="FO22">
        <v>60.078000000000003</v>
      </c>
      <c r="FP22">
        <v>34.372</v>
      </c>
      <c r="FQ22">
        <v>33.024799999999999</v>
      </c>
      <c r="FR22">
        <v>61.529400000000003</v>
      </c>
      <c r="FS22">
        <v>11.334099999999999</v>
      </c>
      <c r="FT22">
        <v>1</v>
      </c>
      <c r="FU22">
        <v>0.36799799999999999</v>
      </c>
      <c r="FV22">
        <v>2.1007699999999998</v>
      </c>
      <c r="FW22">
        <v>20.298500000000001</v>
      </c>
      <c r="FX22">
        <v>5.2107000000000001</v>
      </c>
      <c r="FY22">
        <v>11.9345</v>
      </c>
      <c r="FZ22">
        <v>4.9878</v>
      </c>
      <c r="GA22">
        <v>3.2906300000000002</v>
      </c>
      <c r="GB22">
        <v>9999</v>
      </c>
      <c r="GC22">
        <v>9999</v>
      </c>
      <c r="GD22">
        <v>9999</v>
      </c>
      <c r="GE22">
        <v>999.9</v>
      </c>
      <c r="GF22">
        <v>1.8843399999999999</v>
      </c>
      <c r="GG22">
        <v>1.89056</v>
      </c>
      <c r="GH22">
        <v>1.88828</v>
      </c>
      <c r="GI22">
        <v>1.8865400000000001</v>
      </c>
      <c r="GJ22">
        <v>1.8870499999999999</v>
      </c>
      <c r="GK22">
        <v>1.88446</v>
      </c>
      <c r="GL22">
        <v>1.89039</v>
      </c>
      <c r="GM22">
        <v>1.8895</v>
      </c>
      <c r="GN22">
        <v>0</v>
      </c>
      <c r="GO22">
        <v>0</v>
      </c>
      <c r="GP22">
        <v>0</v>
      </c>
      <c r="GQ22">
        <v>0</v>
      </c>
      <c r="GR22" t="s">
        <v>373</v>
      </c>
      <c r="GS22" t="s">
        <v>374</v>
      </c>
      <c r="GT22" t="s">
        <v>375</v>
      </c>
      <c r="GU22" t="s">
        <v>375</v>
      </c>
      <c r="GV22" t="s">
        <v>375</v>
      </c>
      <c r="GW22" t="s">
        <v>375</v>
      </c>
      <c r="GX22">
        <v>0</v>
      </c>
      <c r="GY22">
        <v>100</v>
      </c>
      <c r="GZ22">
        <v>100</v>
      </c>
      <c r="HA22">
        <v>-1.276</v>
      </c>
      <c r="HB22">
        <v>0.47520000000000001</v>
      </c>
      <c r="HC22">
        <v>-1.0868434770597499</v>
      </c>
      <c r="HD22">
        <v>-7.3897186923143796E-4</v>
      </c>
      <c r="HE22">
        <v>8.30547230451962E-7</v>
      </c>
      <c r="HF22">
        <v>-3.5237285822537598E-10</v>
      </c>
      <c r="HG22">
        <v>-0.133935796843381</v>
      </c>
      <c r="HH22">
        <v>-5.5780273747161402E-3</v>
      </c>
      <c r="HI22">
        <v>8.2593824106934495E-4</v>
      </c>
      <c r="HJ22">
        <v>3.6354348474265101E-6</v>
      </c>
      <c r="HK22">
        <v>2</v>
      </c>
      <c r="HL22">
        <v>2274</v>
      </c>
      <c r="HM22">
        <v>2</v>
      </c>
      <c r="HN22">
        <v>28</v>
      </c>
      <c r="HO22">
        <v>7.7</v>
      </c>
      <c r="HP22">
        <v>7.7</v>
      </c>
      <c r="HQ22">
        <v>18</v>
      </c>
      <c r="HR22">
        <v>515.20000000000005</v>
      </c>
      <c r="HS22">
        <v>528.47699999999998</v>
      </c>
      <c r="HT22">
        <v>27.001000000000001</v>
      </c>
      <c r="HU22">
        <v>32.182899999999997</v>
      </c>
      <c r="HV22">
        <v>30.000499999999999</v>
      </c>
      <c r="HW22">
        <v>31.926300000000001</v>
      </c>
      <c r="HX22">
        <v>31.8813</v>
      </c>
      <c r="HY22">
        <v>20.723800000000001</v>
      </c>
      <c r="HZ22">
        <v>31.0458</v>
      </c>
      <c r="IA22">
        <v>74.226299999999995</v>
      </c>
      <c r="IB22">
        <v>27</v>
      </c>
      <c r="IC22">
        <v>431.53300000000002</v>
      </c>
      <c r="ID22">
        <v>26.3691</v>
      </c>
      <c r="IE22">
        <v>99.733800000000002</v>
      </c>
      <c r="IF22">
        <v>99.5976</v>
      </c>
    </row>
    <row r="23" spans="1:240" x14ac:dyDescent="0.3">
      <c r="A23">
        <v>7</v>
      </c>
      <c r="B23">
        <v>1629729392</v>
      </c>
      <c r="C23">
        <v>2459</v>
      </c>
      <c r="D23" t="s">
        <v>401</v>
      </c>
      <c r="E23" t="s">
        <v>402</v>
      </c>
      <c r="F23">
        <v>0</v>
      </c>
      <c r="G23" t="s">
        <v>364</v>
      </c>
      <c r="H23" t="s">
        <v>514</v>
      </c>
      <c r="I23" t="s">
        <v>366</v>
      </c>
      <c r="J23">
        <f t="shared" si="0"/>
        <v>0.42491368511531385</v>
      </c>
      <c r="K23">
        <v>1629729392</v>
      </c>
      <c r="L23">
        <f t="shared" si="1"/>
        <v>1.7700835814943854E-3</v>
      </c>
      <c r="M23">
        <f t="shared" si="2"/>
        <v>1.7700835814943854</v>
      </c>
      <c r="N23">
        <f t="shared" si="3"/>
        <v>2.5326147116092335</v>
      </c>
      <c r="O23">
        <f t="shared" si="4"/>
        <v>415.03699999999998</v>
      </c>
      <c r="P23">
        <f t="shared" si="5"/>
        <v>379.80659391096503</v>
      </c>
      <c r="Q23">
        <f t="shared" si="6"/>
        <v>37.726610558495402</v>
      </c>
      <c r="R23">
        <f t="shared" si="7"/>
        <v>41.226085901069993</v>
      </c>
      <c r="S23">
        <f t="shared" si="8"/>
        <v>0.15052476510006207</v>
      </c>
      <c r="T23">
        <f t="shared" si="9"/>
        <v>2.9529165603893395</v>
      </c>
      <c r="U23">
        <f t="shared" si="10"/>
        <v>0.14638831766130603</v>
      </c>
      <c r="V23">
        <f t="shared" si="11"/>
        <v>9.1854873916293725E-2</v>
      </c>
      <c r="W23">
        <f t="shared" si="12"/>
        <v>33.069957261506808</v>
      </c>
      <c r="X23">
        <f t="shared" si="13"/>
        <v>29.274996596277848</v>
      </c>
      <c r="Y23">
        <f t="shared" si="14"/>
        <v>29.112400000000001</v>
      </c>
      <c r="Z23">
        <f t="shared" si="15"/>
        <v>4.0480050023141674</v>
      </c>
      <c r="AA23">
        <f t="shared" si="16"/>
        <v>69.633529459026121</v>
      </c>
      <c r="AB23">
        <f t="shared" si="17"/>
        <v>2.8888623043844643</v>
      </c>
      <c r="AC23">
        <f t="shared" si="18"/>
        <v>4.1486656310941896</v>
      </c>
      <c r="AD23">
        <f t="shared" si="19"/>
        <v>1.159142697929703</v>
      </c>
      <c r="AE23">
        <f t="shared" si="20"/>
        <v>-78.060685943902399</v>
      </c>
      <c r="AF23">
        <f t="shared" si="21"/>
        <v>67.738594800378578</v>
      </c>
      <c r="AG23">
        <f t="shared" si="22"/>
        <v>5.0666308333812236</v>
      </c>
      <c r="AH23">
        <f t="shared" si="23"/>
        <v>27.814496951364212</v>
      </c>
      <c r="AI23">
        <v>0</v>
      </c>
      <c r="AJ23">
        <v>0</v>
      </c>
      <c r="AK23">
        <f t="shared" si="24"/>
        <v>1</v>
      </c>
      <c r="AL23">
        <f t="shared" si="25"/>
        <v>0</v>
      </c>
      <c r="AM23">
        <f t="shared" si="26"/>
        <v>51986.767254125429</v>
      </c>
      <c r="AN23" t="s">
        <v>367</v>
      </c>
      <c r="AO23">
        <v>10238.9</v>
      </c>
      <c r="AP23">
        <v>302.21199999999999</v>
      </c>
      <c r="AQ23">
        <v>4052.3</v>
      </c>
      <c r="AR23">
        <f t="shared" si="27"/>
        <v>0.92542210596451402</v>
      </c>
      <c r="AS23">
        <v>-0.32343011824092399</v>
      </c>
      <c r="AT23" t="s">
        <v>403</v>
      </c>
      <c r="AU23">
        <v>10354.299999999999</v>
      </c>
      <c r="AV23">
        <v>756.23604</v>
      </c>
      <c r="AW23">
        <v>2703.71</v>
      </c>
      <c r="AX23">
        <f t="shared" si="28"/>
        <v>0.72029691054144118</v>
      </c>
      <c r="AY23">
        <v>0.5</v>
      </c>
      <c r="AZ23">
        <f t="shared" si="29"/>
        <v>168.69503982461489</v>
      </c>
      <c r="BA23">
        <f t="shared" si="30"/>
        <v>2.5326147116092335</v>
      </c>
      <c r="BB23">
        <f t="shared" si="31"/>
        <v>60.755258004667745</v>
      </c>
      <c r="BC23">
        <f t="shared" si="32"/>
        <v>1.6930224106289471E-2</v>
      </c>
      <c r="BD23">
        <f t="shared" si="33"/>
        <v>0.49879240007249304</v>
      </c>
      <c r="BE23">
        <f t="shared" si="34"/>
        <v>291.3732398465458</v>
      </c>
      <c r="BF23" t="s">
        <v>404</v>
      </c>
      <c r="BG23">
        <v>766.19</v>
      </c>
      <c r="BH23">
        <f t="shared" si="35"/>
        <v>766.19</v>
      </c>
      <c r="BI23">
        <f t="shared" si="36"/>
        <v>0.71661531747117846</v>
      </c>
      <c r="BJ23">
        <f t="shared" si="37"/>
        <v>1.0051374747099384</v>
      </c>
      <c r="BK23">
        <f t="shared" si="38"/>
        <v>0.41039100943060336</v>
      </c>
      <c r="BL23">
        <f t="shared" si="39"/>
        <v>0.8109413207922721</v>
      </c>
      <c r="BM23">
        <f t="shared" si="40"/>
        <v>0.35961556102150138</v>
      </c>
      <c r="BN23">
        <f t="shared" si="41"/>
        <v>1.0183676008723517</v>
      </c>
      <c r="BO23">
        <f t="shared" si="42"/>
        <v>-1.8367600872351675E-2</v>
      </c>
      <c r="BP23">
        <f t="shared" si="43"/>
        <v>200.131</v>
      </c>
      <c r="BQ23">
        <f t="shared" si="44"/>
        <v>168.69503982461489</v>
      </c>
      <c r="BR23">
        <f t="shared" si="45"/>
        <v>0.84292308450272524</v>
      </c>
      <c r="BS23">
        <f t="shared" si="46"/>
        <v>0.16524155309025992</v>
      </c>
      <c r="BT23">
        <v>5.79</v>
      </c>
      <c r="BU23">
        <v>0.5</v>
      </c>
      <c r="BV23" t="s">
        <v>370</v>
      </c>
      <c r="BW23">
        <v>2</v>
      </c>
      <c r="BX23">
        <v>1629729392</v>
      </c>
      <c r="BY23">
        <v>415.03699999999998</v>
      </c>
      <c r="BZ23">
        <v>418.81975888857897</v>
      </c>
      <c r="CA23">
        <v>29.083157375211702</v>
      </c>
      <c r="CB23">
        <v>27.093399999999999</v>
      </c>
      <c r="CC23">
        <v>416.26400000000001</v>
      </c>
      <c r="CD23">
        <v>28.867799999999999</v>
      </c>
      <c r="CE23">
        <v>500.09699999999998</v>
      </c>
      <c r="CF23">
        <v>99.231099999999998</v>
      </c>
      <c r="CG23">
        <v>0.10001</v>
      </c>
      <c r="CH23">
        <v>29.5379</v>
      </c>
      <c r="CI23">
        <v>29.112400000000001</v>
      </c>
      <c r="CJ23">
        <v>999.9</v>
      </c>
      <c r="CK23">
        <v>0</v>
      </c>
      <c r="CL23">
        <v>0</v>
      </c>
      <c r="CM23">
        <v>9991.25</v>
      </c>
      <c r="CN23">
        <v>0</v>
      </c>
      <c r="CO23">
        <v>1340.47</v>
      </c>
      <c r="CP23">
        <v>-9.6495700000000006</v>
      </c>
      <c r="CQ23">
        <v>427.584</v>
      </c>
      <c r="CR23">
        <v>436.51299999999998</v>
      </c>
      <c r="CS23">
        <v>2.2509399999999999</v>
      </c>
      <c r="CT23">
        <v>424.68700000000001</v>
      </c>
      <c r="CU23">
        <v>27.093399999999999</v>
      </c>
      <c r="CV23">
        <v>2.91187</v>
      </c>
      <c r="CW23">
        <v>2.68851</v>
      </c>
      <c r="CX23">
        <v>23.532399999999999</v>
      </c>
      <c r="CY23">
        <v>22.215</v>
      </c>
      <c r="CZ23">
        <v>200.131</v>
      </c>
      <c r="DA23">
        <v>0.90006299999999995</v>
      </c>
      <c r="DB23">
        <v>9.9937499999999999E-2</v>
      </c>
      <c r="DC23">
        <v>0</v>
      </c>
      <c r="DD23">
        <v>756.34799999999996</v>
      </c>
      <c r="DE23">
        <v>5.0010599999999998</v>
      </c>
      <c r="DF23">
        <v>1799.8</v>
      </c>
      <c r="DG23">
        <v>1771.85</v>
      </c>
      <c r="DH23">
        <v>43.686999999999998</v>
      </c>
      <c r="DI23">
        <v>48.625</v>
      </c>
      <c r="DJ23">
        <v>46.311999999999998</v>
      </c>
      <c r="DK23">
        <v>47.811999999999998</v>
      </c>
      <c r="DL23">
        <v>46.186999999999998</v>
      </c>
      <c r="DM23">
        <v>175.63</v>
      </c>
      <c r="DN23">
        <v>19.5</v>
      </c>
      <c r="DO23">
        <v>0</v>
      </c>
      <c r="DP23">
        <v>492.39999985694902</v>
      </c>
      <c r="DQ23">
        <v>0</v>
      </c>
      <c r="DR23">
        <v>756.23604</v>
      </c>
      <c r="DS23">
        <v>1.15684615447741</v>
      </c>
      <c r="DT23">
        <v>0.74461533994692697</v>
      </c>
      <c r="DU23">
        <v>1798.7724000000001</v>
      </c>
      <c r="DV23">
        <v>15</v>
      </c>
      <c r="DW23">
        <v>1629728991.0999999</v>
      </c>
      <c r="DX23" t="s">
        <v>405</v>
      </c>
      <c r="DY23">
        <v>1629728980.5999999</v>
      </c>
      <c r="DZ23">
        <v>1629728991.0999999</v>
      </c>
      <c r="EA23">
        <v>8</v>
      </c>
      <c r="EB23">
        <v>4.9000000000000002E-2</v>
      </c>
      <c r="EC23">
        <v>-4.0000000000000001E-3</v>
      </c>
      <c r="ED23">
        <v>-1.23</v>
      </c>
      <c r="EE23">
        <v>0.35699999999999998</v>
      </c>
      <c r="EF23">
        <v>425</v>
      </c>
      <c r="EG23">
        <v>27</v>
      </c>
      <c r="EH23">
        <v>0.28999999999999998</v>
      </c>
      <c r="EI23">
        <v>0.05</v>
      </c>
      <c r="EJ23">
        <v>7.56632590186529</v>
      </c>
      <c r="EK23">
        <v>2.9500798597717901E-2</v>
      </c>
      <c r="EL23">
        <v>4.6323503165264499E-2</v>
      </c>
      <c r="EM23">
        <v>1</v>
      </c>
      <c r="EN23">
        <v>0.17541678729770099</v>
      </c>
      <c r="EO23">
        <v>-2.3157848414085201E-3</v>
      </c>
      <c r="EP23">
        <v>3.9003150944964498E-3</v>
      </c>
      <c r="EQ23">
        <v>1</v>
      </c>
      <c r="ER23">
        <v>2</v>
      </c>
      <c r="ES23">
        <v>2</v>
      </c>
      <c r="ET23" t="s">
        <v>372</v>
      </c>
      <c r="EU23">
        <v>2.9774699999999998</v>
      </c>
      <c r="EV23">
        <v>2.8209499999999998</v>
      </c>
      <c r="EW23">
        <v>0.10002</v>
      </c>
      <c r="EX23">
        <v>0.100422</v>
      </c>
      <c r="EY23">
        <v>0.13583300000000001</v>
      </c>
      <c r="EZ23">
        <v>0.128215</v>
      </c>
      <c r="FA23">
        <v>26539.599999999999</v>
      </c>
      <c r="FB23">
        <v>24742.9</v>
      </c>
      <c r="FC23">
        <v>26510.400000000001</v>
      </c>
      <c r="FD23">
        <v>25977.8</v>
      </c>
      <c r="FE23">
        <v>31157.9</v>
      </c>
      <c r="FF23">
        <v>31993.1</v>
      </c>
      <c r="FG23">
        <v>37543.1</v>
      </c>
      <c r="FH23">
        <v>38576.699999999997</v>
      </c>
      <c r="FI23">
        <v>1.96712</v>
      </c>
      <c r="FJ23">
        <v>2.0052500000000002</v>
      </c>
      <c r="FK23">
        <v>-2.4050499999999999E-2</v>
      </c>
      <c r="FL23">
        <v>0</v>
      </c>
      <c r="FM23">
        <v>29.504300000000001</v>
      </c>
      <c r="FN23">
        <v>999.9</v>
      </c>
      <c r="FO23">
        <v>59.517000000000003</v>
      </c>
      <c r="FP23">
        <v>34.865000000000002</v>
      </c>
      <c r="FQ23">
        <v>33.627600000000001</v>
      </c>
      <c r="FR23">
        <v>61.909399999999998</v>
      </c>
      <c r="FS23">
        <v>11.165900000000001</v>
      </c>
      <c r="FT23">
        <v>1</v>
      </c>
      <c r="FU23">
        <v>0.41337699999999999</v>
      </c>
      <c r="FV23">
        <v>2.2525900000000001</v>
      </c>
      <c r="FW23">
        <v>20.297799999999999</v>
      </c>
      <c r="FX23">
        <v>5.2110000000000003</v>
      </c>
      <c r="FY23">
        <v>11.9354</v>
      </c>
      <c r="FZ23">
        <v>4.9874000000000001</v>
      </c>
      <c r="GA23">
        <v>3.2904</v>
      </c>
      <c r="GB23">
        <v>9999</v>
      </c>
      <c r="GC23">
        <v>9999</v>
      </c>
      <c r="GD23">
        <v>9999</v>
      </c>
      <c r="GE23">
        <v>999.9</v>
      </c>
      <c r="GF23">
        <v>1.88435</v>
      </c>
      <c r="GG23">
        <v>1.89056</v>
      </c>
      <c r="GH23">
        <v>1.88828</v>
      </c>
      <c r="GI23">
        <v>1.88656</v>
      </c>
      <c r="GJ23">
        <v>1.8870499999999999</v>
      </c>
      <c r="GK23">
        <v>1.88446</v>
      </c>
      <c r="GL23">
        <v>1.89039</v>
      </c>
      <c r="GM23">
        <v>1.8895</v>
      </c>
      <c r="GN23">
        <v>0</v>
      </c>
      <c r="GO23">
        <v>0</v>
      </c>
      <c r="GP23">
        <v>0</v>
      </c>
      <c r="GQ23">
        <v>0</v>
      </c>
      <c r="GR23" t="s">
        <v>373</v>
      </c>
      <c r="GS23" t="s">
        <v>374</v>
      </c>
      <c r="GT23" t="s">
        <v>375</v>
      </c>
      <c r="GU23" t="s">
        <v>375</v>
      </c>
      <c r="GV23" t="s">
        <v>375</v>
      </c>
      <c r="GW23" t="s">
        <v>375</v>
      </c>
      <c r="GX23">
        <v>0</v>
      </c>
      <c r="GY23">
        <v>100</v>
      </c>
      <c r="GZ23">
        <v>100</v>
      </c>
      <c r="HA23">
        <v>-1.2270000000000001</v>
      </c>
      <c r="HB23">
        <v>0.47660000000000002</v>
      </c>
      <c r="HC23">
        <v>-1.03823734244724</v>
      </c>
      <c r="HD23">
        <v>-7.3897186923143796E-4</v>
      </c>
      <c r="HE23">
        <v>8.30547230451962E-7</v>
      </c>
      <c r="HF23">
        <v>-3.5237285822537598E-10</v>
      </c>
      <c r="HG23">
        <v>-0.138185756321071</v>
      </c>
      <c r="HH23">
        <v>-5.5780273747161402E-3</v>
      </c>
      <c r="HI23">
        <v>8.2593824106934495E-4</v>
      </c>
      <c r="HJ23">
        <v>3.6354348474265101E-6</v>
      </c>
      <c r="HK23">
        <v>2</v>
      </c>
      <c r="HL23">
        <v>2274</v>
      </c>
      <c r="HM23">
        <v>2</v>
      </c>
      <c r="HN23">
        <v>28</v>
      </c>
      <c r="HO23">
        <v>6.9</v>
      </c>
      <c r="HP23">
        <v>6.7</v>
      </c>
      <c r="HQ23">
        <v>18</v>
      </c>
      <c r="HR23">
        <v>514.07399999999996</v>
      </c>
      <c r="HS23">
        <v>525.13699999999994</v>
      </c>
      <c r="HT23">
        <v>26.9999</v>
      </c>
      <c r="HU23">
        <v>32.7316</v>
      </c>
      <c r="HV23">
        <v>30.000399999999999</v>
      </c>
      <c r="HW23">
        <v>32.453899999999997</v>
      </c>
      <c r="HX23">
        <v>32.401800000000001</v>
      </c>
      <c r="HY23">
        <v>20.483000000000001</v>
      </c>
      <c r="HZ23">
        <v>30.224699999999999</v>
      </c>
      <c r="IA23">
        <v>70.926599999999993</v>
      </c>
      <c r="IB23">
        <v>27</v>
      </c>
      <c r="IC23">
        <v>424.76400000000001</v>
      </c>
      <c r="ID23">
        <v>27.091699999999999</v>
      </c>
      <c r="IE23">
        <v>99.653000000000006</v>
      </c>
      <c r="IF23">
        <v>99.490899999999996</v>
      </c>
    </row>
    <row r="24" spans="1:240" x14ac:dyDescent="0.3">
      <c r="A24">
        <v>11</v>
      </c>
      <c r="B24">
        <v>1629734931.0999999</v>
      </c>
      <c r="C24">
        <v>7998.0999999046298</v>
      </c>
      <c r="D24" t="s">
        <v>407</v>
      </c>
      <c r="E24" t="s">
        <v>408</v>
      </c>
      <c r="F24">
        <v>0</v>
      </c>
      <c r="G24" t="s">
        <v>364</v>
      </c>
      <c r="H24" t="s">
        <v>365</v>
      </c>
      <c r="I24" t="s">
        <v>366</v>
      </c>
      <c r="J24">
        <f t="shared" si="0"/>
        <v>9.6723760844332745</v>
      </c>
      <c r="K24">
        <v>1629734931.0999999</v>
      </c>
      <c r="L24">
        <f t="shared" si="1"/>
        <v>8.7164455500434584E-3</v>
      </c>
      <c r="M24">
        <f t="shared" si="2"/>
        <v>8.7164455500434581</v>
      </c>
      <c r="N24">
        <f t="shared" si="3"/>
        <v>46.106654358579561</v>
      </c>
      <c r="O24">
        <f t="shared" si="4"/>
        <v>370.53199999999998</v>
      </c>
      <c r="P24">
        <f t="shared" si="5"/>
        <v>272.58395088320015</v>
      </c>
      <c r="Q24">
        <f t="shared" si="6"/>
        <v>27.077657754519009</v>
      </c>
      <c r="R24">
        <f t="shared" si="7"/>
        <v>36.807518016335997</v>
      </c>
      <c r="S24">
        <f t="shared" si="8"/>
        <v>0.91543675296393057</v>
      </c>
      <c r="T24">
        <f t="shared" si="9"/>
        <v>2.9551388386143942</v>
      </c>
      <c r="U24">
        <f t="shared" si="10"/>
        <v>0.78241377821513736</v>
      </c>
      <c r="V24">
        <f t="shared" si="11"/>
        <v>0.49934120570768614</v>
      </c>
      <c r="W24">
        <f t="shared" si="12"/>
        <v>321.51877932901476</v>
      </c>
      <c r="X24">
        <f t="shared" si="13"/>
        <v>32.458979431756632</v>
      </c>
      <c r="Y24">
        <f t="shared" si="14"/>
        <v>32.623199999999997</v>
      </c>
      <c r="Z24">
        <f t="shared" si="15"/>
        <v>4.9461254507378802</v>
      </c>
      <c r="AA24">
        <f t="shared" si="16"/>
        <v>77.731184471647325</v>
      </c>
      <c r="AB24">
        <f t="shared" si="17"/>
        <v>3.8886785121204204</v>
      </c>
      <c r="AC24">
        <f t="shared" si="18"/>
        <v>5.0027264328370382</v>
      </c>
      <c r="AD24">
        <f t="shared" si="19"/>
        <v>1.0574469386174599</v>
      </c>
      <c r="AE24">
        <f t="shared" si="20"/>
        <v>-384.39524875691654</v>
      </c>
      <c r="AF24">
        <f t="shared" si="21"/>
        <v>32.198055648117588</v>
      </c>
      <c r="AG24">
        <f t="shared" si="22"/>
        <v>2.4885861337024364</v>
      </c>
      <c r="AH24">
        <f t="shared" si="23"/>
        <v>-28.189827646081767</v>
      </c>
      <c r="AI24">
        <v>0</v>
      </c>
      <c r="AJ24">
        <v>0</v>
      </c>
      <c r="AK24">
        <f t="shared" si="24"/>
        <v>1</v>
      </c>
      <c r="AL24">
        <f t="shared" si="25"/>
        <v>0</v>
      </c>
      <c r="AM24">
        <f t="shared" si="26"/>
        <v>51489.409881417771</v>
      </c>
      <c r="AN24" t="s">
        <v>367</v>
      </c>
      <c r="AO24">
        <v>10238.9</v>
      </c>
      <c r="AP24">
        <v>302.21199999999999</v>
      </c>
      <c r="AQ24">
        <v>4052.3</v>
      </c>
      <c r="AR24">
        <f t="shared" si="27"/>
        <v>0.92542210596451402</v>
      </c>
      <c r="AS24">
        <v>-0.32343011824092399</v>
      </c>
      <c r="AT24" t="s">
        <v>409</v>
      </c>
      <c r="AU24">
        <v>10325.6</v>
      </c>
      <c r="AV24">
        <v>810.74134615384605</v>
      </c>
      <c r="AW24">
        <v>1377.74</v>
      </c>
      <c r="AX24">
        <f t="shared" si="28"/>
        <v>0.41154256524899757</v>
      </c>
      <c r="AY24">
        <v>0.5</v>
      </c>
      <c r="AZ24">
        <f t="shared" si="29"/>
        <v>1681.239305351821</v>
      </c>
      <c r="BA24">
        <f t="shared" si="30"/>
        <v>46.106654358579561</v>
      </c>
      <c r="BB24">
        <f t="shared" si="31"/>
        <v>345.95076826096556</v>
      </c>
      <c r="BC24">
        <f t="shared" si="32"/>
        <v>2.7616582796405886E-2</v>
      </c>
      <c r="BD24">
        <f t="shared" si="33"/>
        <v>1.9412661314907025</v>
      </c>
      <c r="BE24">
        <f t="shared" si="34"/>
        <v>263.99236311413949</v>
      </c>
      <c r="BF24" t="s">
        <v>410</v>
      </c>
      <c r="BG24">
        <v>579.66</v>
      </c>
      <c r="BH24">
        <f t="shared" si="35"/>
        <v>579.66</v>
      </c>
      <c r="BI24">
        <f t="shared" si="36"/>
        <v>0.57926749604424632</v>
      </c>
      <c r="BJ24">
        <f t="shared" si="37"/>
        <v>0.71045340548084646</v>
      </c>
      <c r="BK24">
        <f t="shared" si="38"/>
        <v>0.77018061186877995</v>
      </c>
      <c r="BL24">
        <f t="shared" si="39"/>
        <v>0.52718167620569056</v>
      </c>
      <c r="BM24">
        <f t="shared" si="40"/>
        <v>0.71319926359061447</v>
      </c>
      <c r="BN24">
        <f t="shared" si="41"/>
        <v>0.50795660413115318</v>
      </c>
      <c r="BO24">
        <f t="shared" si="42"/>
        <v>0.49204339586884682</v>
      </c>
      <c r="BP24">
        <f t="shared" si="43"/>
        <v>2000.05</v>
      </c>
      <c r="BQ24">
        <f t="shared" si="44"/>
        <v>1681.239305351821</v>
      </c>
      <c r="BR24">
        <f t="shared" si="45"/>
        <v>0.84059863770996779</v>
      </c>
      <c r="BS24">
        <f t="shared" si="46"/>
        <v>0.16075537078023788</v>
      </c>
      <c r="BT24">
        <v>5.79</v>
      </c>
      <c r="BU24">
        <v>0.5</v>
      </c>
      <c r="BV24" t="s">
        <v>370</v>
      </c>
      <c r="BW24">
        <v>2</v>
      </c>
      <c r="BX24">
        <v>1629734931.0999999</v>
      </c>
      <c r="BY24">
        <v>370.53199999999998</v>
      </c>
      <c r="BZ24">
        <v>427.65015817717301</v>
      </c>
      <c r="CA24">
        <v>39.146345749623997</v>
      </c>
      <c r="CB24">
        <v>29.450099999999999</v>
      </c>
      <c r="CC24">
        <v>371.39600000000002</v>
      </c>
      <c r="CD24">
        <v>37.147100000000002</v>
      </c>
      <c r="CE24">
        <v>500.11700000000002</v>
      </c>
      <c r="CF24">
        <v>99.236800000000002</v>
      </c>
      <c r="CG24">
        <v>0.100148</v>
      </c>
      <c r="CH24">
        <v>32.825299999999999</v>
      </c>
      <c r="CI24">
        <v>32.623199999999997</v>
      </c>
      <c r="CJ24">
        <v>999.9</v>
      </c>
      <c r="CK24">
        <v>0</v>
      </c>
      <c r="CL24">
        <v>0</v>
      </c>
      <c r="CM24">
        <v>10003.1</v>
      </c>
      <c r="CN24">
        <v>0</v>
      </c>
      <c r="CO24">
        <v>1132.54</v>
      </c>
      <c r="CP24">
        <v>-44.403399999999998</v>
      </c>
      <c r="CQ24">
        <v>384.98500000000001</v>
      </c>
      <c r="CR24">
        <v>427.52600000000001</v>
      </c>
      <c r="CS24">
        <v>8.0924899999999997</v>
      </c>
      <c r="CT24">
        <v>414.935</v>
      </c>
      <c r="CU24">
        <v>29.450099999999999</v>
      </c>
      <c r="CV24">
        <v>3.7256100000000001</v>
      </c>
      <c r="CW24">
        <v>2.9225300000000001</v>
      </c>
      <c r="CX24">
        <v>27.6845</v>
      </c>
      <c r="CY24">
        <v>23.593</v>
      </c>
      <c r="CZ24">
        <v>2000.05</v>
      </c>
      <c r="DA24">
        <v>0.979993</v>
      </c>
      <c r="DB24">
        <v>2.0006800000000002E-2</v>
      </c>
      <c r="DC24">
        <v>0</v>
      </c>
      <c r="DD24">
        <v>810.72400000000005</v>
      </c>
      <c r="DE24">
        <v>5.0010599999999998</v>
      </c>
      <c r="DF24">
        <v>16834.2</v>
      </c>
      <c r="DG24">
        <v>18585.2</v>
      </c>
      <c r="DH24">
        <v>47.811999999999998</v>
      </c>
      <c r="DI24">
        <v>49</v>
      </c>
      <c r="DJ24">
        <v>48.5</v>
      </c>
      <c r="DK24">
        <v>47.75</v>
      </c>
      <c r="DL24">
        <v>49.125</v>
      </c>
      <c r="DM24">
        <v>1955.13</v>
      </c>
      <c r="DN24">
        <v>39.909999999999997</v>
      </c>
      <c r="DO24">
        <v>0</v>
      </c>
      <c r="DP24">
        <v>2745.4000000953702</v>
      </c>
      <c r="DQ24">
        <v>0</v>
      </c>
      <c r="DR24">
        <v>810.74134615384605</v>
      </c>
      <c r="DS24">
        <v>-1.1237948633533801</v>
      </c>
      <c r="DT24">
        <v>-37.729914531442098</v>
      </c>
      <c r="DU24">
        <v>16838.092307692299</v>
      </c>
      <c r="DV24">
        <v>15</v>
      </c>
      <c r="DW24">
        <v>1629733797</v>
      </c>
      <c r="DX24" t="s">
        <v>411</v>
      </c>
      <c r="DY24">
        <v>1629733794.5</v>
      </c>
      <c r="DZ24">
        <v>1629733797</v>
      </c>
      <c r="EA24">
        <v>18</v>
      </c>
      <c r="EB24">
        <v>-2.5999999999999999E-2</v>
      </c>
      <c r="EC24">
        <v>-6.0000000000000001E-3</v>
      </c>
      <c r="ED24">
        <v>-0.876</v>
      </c>
      <c r="EE24">
        <v>0.247</v>
      </c>
      <c r="EF24">
        <v>415</v>
      </c>
      <c r="EG24">
        <v>25</v>
      </c>
      <c r="EH24">
        <v>0.04</v>
      </c>
      <c r="EI24">
        <v>0.01</v>
      </c>
      <c r="EJ24">
        <v>35.874261521393699</v>
      </c>
      <c r="EK24">
        <v>-0.290839421735128</v>
      </c>
      <c r="EL24">
        <v>0.17705487269003001</v>
      </c>
      <c r="EM24">
        <v>1</v>
      </c>
      <c r="EN24">
        <v>0.66583473767916801</v>
      </c>
      <c r="EO24">
        <v>-2.5159558694831399E-2</v>
      </c>
      <c r="EP24">
        <v>2.3270725012005899E-2</v>
      </c>
      <c r="EQ24">
        <v>0</v>
      </c>
      <c r="ER24">
        <v>1</v>
      </c>
      <c r="ES24">
        <v>2</v>
      </c>
      <c r="ET24" t="s">
        <v>412</v>
      </c>
      <c r="EU24">
        <v>2.9746800000000002</v>
      </c>
      <c r="EV24">
        <v>2.8211900000000001</v>
      </c>
      <c r="EW24">
        <v>9.0883900000000004E-2</v>
      </c>
      <c r="EX24">
        <v>9.7897799999999993E-2</v>
      </c>
      <c r="EY24">
        <v>0.160078</v>
      </c>
      <c r="EZ24">
        <v>0.13466900000000001</v>
      </c>
      <c r="FA24">
        <v>26676.1</v>
      </c>
      <c r="FB24">
        <v>24624.2</v>
      </c>
      <c r="FC24">
        <v>26388.6</v>
      </c>
      <c r="FD24">
        <v>25794.2</v>
      </c>
      <c r="FE24">
        <v>30155.8</v>
      </c>
      <c r="FF24">
        <v>31544.7</v>
      </c>
      <c r="FG24">
        <v>37355.1</v>
      </c>
      <c r="FH24">
        <v>38320.6</v>
      </c>
      <c r="FI24">
        <v>1.9324699999999999</v>
      </c>
      <c r="FJ24">
        <v>1.93438</v>
      </c>
      <c r="FK24">
        <v>2.8587899999999999E-2</v>
      </c>
      <c r="FL24">
        <v>0</v>
      </c>
      <c r="FM24">
        <v>32.159799999999997</v>
      </c>
      <c r="FN24">
        <v>999.9</v>
      </c>
      <c r="FO24">
        <v>49.951000000000001</v>
      </c>
      <c r="FP24">
        <v>38.26</v>
      </c>
      <c r="FQ24">
        <v>33.984000000000002</v>
      </c>
      <c r="FR24">
        <v>61.692999999999998</v>
      </c>
      <c r="FS24">
        <v>11.386200000000001</v>
      </c>
      <c r="FT24">
        <v>1</v>
      </c>
      <c r="FU24">
        <v>0.68881599999999998</v>
      </c>
      <c r="FV24">
        <v>1.8207199999999999</v>
      </c>
      <c r="FW24">
        <v>20.2791</v>
      </c>
      <c r="FX24">
        <v>5.2083000000000004</v>
      </c>
      <c r="FY24">
        <v>11.9381</v>
      </c>
      <c r="FZ24">
        <v>4.9866999999999999</v>
      </c>
      <c r="GA24">
        <v>3.29</v>
      </c>
      <c r="GB24">
        <v>9999</v>
      </c>
      <c r="GC24">
        <v>9999</v>
      </c>
      <c r="GD24">
        <v>9999</v>
      </c>
      <c r="GE24">
        <v>999.9</v>
      </c>
      <c r="GF24">
        <v>1.88439</v>
      </c>
      <c r="GG24">
        <v>1.89055</v>
      </c>
      <c r="GH24">
        <v>1.8882399999999999</v>
      </c>
      <c r="GI24">
        <v>1.88646</v>
      </c>
      <c r="GJ24">
        <v>1.88703</v>
      </c>
      <c r="GK24">
        <v>1.88445</v>
      </c>
      <c r="GL24">
        <v>1.89029</v>
      </c>
      <c r="GM24">
        <v>1.8895</v>
      </c>
      <c r="GN24">
        <v>0</v>
      </c>
      <c r="GO24">
        <v>0</v>
      </c>
      <c r="GP24">
        <v>0</v>
      </c>
      <c r="GQ24">
        <v>0</v>
      </c>
      <c r="GR24" t="s">
        <v>373</v>
      </c>
      <c r="GS24" t="s">
        <v>374</v>
      </c>
      <c r="GT24" t="s">
        <v>375</v>
      </c>
      <c r="GU24" t="s">
        <v>375</v>
      </c>
      <c r="GV24" t="s">
        <v>375</v>
      </c>
      <c r="GW24" t="s">
        <v>375</v>
      </c>
      <c r="GX24">
        <v>0</v>
      </c>
      <c r="GY24">
        <v>100</v>
      </c>
      <c r="GZ24">
        <v>100</v>
      </c>
      <c r="HA24">
        <v>-0.86399999999999999</v>
      </c>
      <c r="HB24">
        <v>0.39550000000000002</v>
      </c>
      <c r="HC24">
        <v>-0.686637961847823</v>
      </c>
      <c r="HD24">
        <v>-7.3897186923143796E-4</v>
      </c>
      <c r="HE24">
        <v>8.30547230451962E-7</v>
      </c>
      <c r="HF24">
        <v>-3.5237285822537598E-10</v>
      </c>
      <c r="HG24">
        <v>0.39548970059236299</v>
      </c>
      <c r="HH24">
        <v>0</v>
      </c>
      <c r="HI24">
        <v>0</v>
      </c>
      <c r="HJ24">
        <v>0</v>
      </c>
      <c r="HK24">
        <v>2</v>
      </c>
      <c r="HL24">
        <v>2274</v>
      </c>
      <c r="HM24">
        <v>2</v>
      </c>
      <c r="HN24">
        <v>28</v>
      </c>
      <c r="HO24">
        <v>18.899999999999999</v>
      </c>
      <c r="HP24">
        <v>18.899999999999999</v>
      </c>
      <c r="HQ24">
        <v>18</v>
      </c>
      <c r="HR24">
        <v>516.726</v>
      </c>
      <c r="HS24">
        <v>501.29700000000003</v>
      </c>
      <c r="HT24">
        <v>30.0002</v>
      </c>
      <c r="HU24">
        <v>35.892699999999998</v>
      </c>
      <c r="HV24">
        <v>30.000299999999999</v>
      </c>
      <c r="HW24">
        <v>35.667200000000001</v>
      </c>
      <c r="HX24">
        <v>35.610399999999998</v>
      </c>
      <c r="HY24">
        <v>20.140699999999999</v>
      </c>
      <c r="HZ24">
        <v>23.000499999999999</v>
      </c>
      <c r="IA24">
        <v>21.819900000000001</v>
      </c>
      <c r="IB24">
        <v>30</v>
      </c>
      <c r="IC24">
        <v>415</v>
      </c>
      <c r="ID24">
        <v>29.561</v>
      </c>
      <c r="IE24">
        <v>99.170900000000003</v>
      </c>
      <c r="IF24">
        <v>98.813299999999998</v>
      </c>
    </row>
    <row r="25" spans="1:240" x14ac:dyDescent="0.3">
      <c r="A25">
        <v>12</v>
      </c>
      <c r="B25">
        <v>1629735255.0999999</v>
      </c>
      <c r="C25">
        <v>8322.0999999046307</v>
      </c>
      <c r="D25" t="s">
        <v>413</v>
      </c>
      <c r="E25" t="s">
        <v>414</v>
      </c>
      <c r="F25">
        <v>0</v>
      </c>
      <c r="G25" t="s">
        <v>364</v>
      </c>
      <c r="H25" t="s">
        <v>365</v>
      </c>
      <c r="I25" t="s">
        <v>366</v>
      </c>
      <c r="J25">
        <f t="shared" si="0"/>
        <v>3.5232914890855955</v>
      </c>
      <c r="K25">
        <v>1629735255.0999999</v>
      </c>
      <c r="L25">
        <f t="shared" si="1"/>
        <v>4.1240844740533938E-3</v>
      </c>
      <c r="M25">
        <f t="shared" si="2"/>
        <v>4.1240844740533937</v>
      </c>
      <c r="N25">
        <f t="shared" si="3"/>
        <v>18.477162882458753</v>
      </c>
      <c r="O25">
        <f t="shared" si="4"/>
        <v>376.84100000000001</v>
      </c>
      <c r="P25">
        <f t="shared" si="5"/>
        <v>274.26072427630095</v>
      </c>
      <c r="Q25">
        <f t="shared" si="6"/>
        <v>27.248395085754211</v>
      </c>
      <c r="R25">
        <f t="shared" si="7"/>
        <v>37.439966949719008</v>
      </c>
      <c r="S25">
        <f t="shared" si="8"/>
        <v>0.32525169031780787</v>
      </c>
      <c r="T25">
        <f t="shared" si="9"/>
        <v>2.9566516745250642</v>
      </c>
      <c r="U25">
        <f t="shared" si="10"/>
        <v>0.30660114392436916</v>
      </c>
      <c r="V25">
        <f t="shared" si="11"/>
        <v>0.19321221354387966</v>
      </c>
      <c r="W25">
        <f t="shared" si="12"/>
        <v>177.85997180080102</v>
      </c>
      <c r="X25">
        <f t="shared" si="13"/>
        <v>32.514631428763721</v>
      </c>
      <c r="Y25">
        <f t="shared" si="14"/>
        <v>32.155700000000003</v>
      </c>
      <c r="Z25">
        <f t="shared" si="15"/>
        <v>4.8173264170088217</v>
      </c>
      <c r="AA25">
        <f t="shared" si="16"/>
        <v>71.857389388441945</v>
      </c>
      <c r="AB25">
        <f t="shared" si="17"/>
        <v>3.5371307601863564</v>
      </c>
      <c r="AC25">
        <f t="shared" si="18"/>
        <v>4.9224314858776292</v>
      </c>
      <c r="AD25">
        <f t="shared" si="19"/>
        <v>1.2801956568224653</v>
      </c>
      <c r="AE25">
        <f t="shared" si="20"/>
        <v>-181.87212530575468</v>
      </c>
      <c r="AF25">
        <f t="shared" si="21"/>
        <v>60.938239640934285</v>
      </c>
      <c r="AG25">
        <f t="shared" si="22"/>
        <v>4.6900929707197268</v>
      </c>
      <c r="AH25">
        <f t="shared" si="23"/>
        <v>61.616179106700343</v>
      </c>
      <c r="AI25">
        <v>0</v>
      </c>
      <c r="AJ25">
        <v>0</v>
      </c>
      <c r="AK25">
        <f t="shared" si="24"/>
        <v>1</v>
      </c>
      <c r="AL25">
        <f t="shared" si="25"/>
        <v>0</v>
      </c>
      <c r="AM25">
        <f t="shared" si="26"/>
        <v>51579.971903379839</v>
      </c>
      <c r="AN25" t="s">
        <v>367</v>
      </c>
      <c r="AO25">
        <v>10238.9</v>
      </c>
      <c r="AP25">
        <v>302.21199999999999</v>
      </c>
      <c r="AQ25">
        <v>4052.3</v>
      </c>
      <c r="AR25">
        <f t="shared" si="27"/>
        <v>0.92542210596451402</v>
      </c>
      <c r="AS25">
        <v>-0.32343011824092399</v>
      </c>
      <c r="AT25" t="s">
        <v>415</v>
      </c>
      <c r="AU25">
        <v>10349.5</v>
      </c>
      <c r="AV25">
        <v>869.57183999999995</v>
      </c>
      <c r="AW25">
        <v>2101.61</v>
      </c>
      <c r="AX25">
        <f t="shared" si="28"/>
        <v>0.58623539096216715</v>
      </c>
      <c r="AY25">
        <v>0.5</v>
      </c>
      <c r="AZ25">
        <f t="shared" si="29"/>
        <v>925.27499886051851</v>
      </c>
      <c r="BA25">
        <f t="shared" si="30"/>
        <v>18.477162882458753</v>
      </c>
      <c r="BB25">
        <f t="shared" si="31"/>
        <v>271.21447535225741</v>
      </c>
      <c r="BC25">
        <f t="shared" si="32"/>
        <v>2.0318924669803805E-2</v>
      </c>
      <c r="BD25">
        <f t="shared" si="33"/>
        <v>0.92818838890184185</v>
      </c>
      <c r="BE25">
        <f t="shared" si="34"/>
        <v>282.64654601671384</v>
      </c>
      <c r="BF25" t="s">
        <v>416</v>
      </c>
      <c r="BG25">
        <v>616.05999999999995</v>
      </c>
      <c r="BH25">
        <f t="shared" si="35"/>
        <v>616.05999999999995</v>
      </c>
      <c r="BI25">
        <f t="shared" si="36"/>
        <v>0.70686283373223391</v>
      </c>
      <c r="BJ25">
        <f t="shared" si="37"/>
        <v>0.82934816061391403</v>
      </c>
      <c r="BK25">
        <f t="shared" si="38"/>
        <v>0.56768153563196977</v>
      </c>
      <c r="BL25">
        <f t="shared" si="39"/>
        <v>0.68469463676185038</v>
      </c>
      <c r="BM25">
        <f t="shared" si="40"/>
        <v>0.52017179330191721</v>
      </c>
      <c r="BN25">
        <f t="shared" si="41"/>
        <v>0.58756298712226918</v>
      </c>
      <c r="BO25">
        <f t="shared" si="42"/>
        <v>0.41243701287773082</v>
      </c>
      <c r="BP25">
        <f t="shared" si="43"/>
        <v>1100.1099999999999</v>
      </c>
      <c r="BQ25">
        <f t="shared" si="44"/>
        <v>925.27499886051851</v>
      </c>
      <c r="BR25">
        <f t="shared" si="45"/>
        <v>0.84107498237496126</v>
      </c>
      <c r="BS25">
        <f t="shared" si="46"/>
        <v>0.1616747159836753</v>
      </c>
      <c r="BT25">
        <v>5.79</v>
      </c>
      <c r="BU25">
        <v>0.5</v>
      </c>
      <c r="BV25" t="s">
        <v>370</v>
      </c>
      <c r="BW25">
        <v>2</v>
      </c>
      <c r="BX25">
        <v>1629735255.0999999</v>
      </c>
      <c r="BY25">
        <v>376.84100000000001</v>
      </c>
      <c r="BZ25">
        <v>400.031618216097</v>
      </c>
      <c r="CA25">
        <v>35.601951641396703</v>
      </c>
      <c r="CB25">
        <v>30.997399999999999</v>
      </c>
      <c r="CC25">
        <v>377.69</v>
      </c>
      <c r="CD25">
        <v>36.860100000000003</v>
      </c>
      <c r="CE25">
        <v>500.12099999999998</v>
      </c>
      <c r="CF25">
        <v>99.252300000000005</v>
      </c>
      <c r="CG25">
        <v>9.9859000000000003E-2</v>
      </c>
      <c r="CH25">
        <v>32.537999999999997</v>
      </c>
      <c r="CI25">
        <v>32.155700000000003</v>
      </c>
      <c r="CJ25">
        <v>999.9</v>
      </c>
      <c r="CK25">
        <v>0</v>
      </c>
      <c r="CL25">
        <v>0</v>
      </c>
      <c r="CM25">
        <v>10010</v>
      </c>
      <c r="CN25">
        <v>0</v>
      </c>
      <c r="CO25">
        <v>1159.68</v>
      </c>
      <c r="CP25">
        <v>-38.174999999999997</v>
      </c>
      <c r="CQ25">
        <v>391.42599999999999</v>
      </c>
      <c r="CR25">
        <v>428.29199999999997</v>
      </c>
      <c r="CS25">
        <v>6.2649800000000004</v>
      </c>
      <c r="CT25">
        <v>415.01600000000002</v>
      </c>
      <c r="CU25">
        <v>30.997399999999999</v>
      </c>
      <c r="CV25">
        <v>3.6983799999999998</v>
      </c>
      <c r="CW25">
        <v>3.0765600000000002</v>
      </c>
      <c r="CX25">
        <v>27.559000000000001</v>
      </c>
      <c r="CY25">
        <v>24.4482</v>
      </c>
      <c r="CZ25">
        <v>1100.1099999999999</v>
      </c>
      <c r="DA25">
        <v>0.96400300000000005</v>
      </c>
      <c r="DB25">
        <v>3.5997399999999999E-2</v>
      </c>
      <c r="DC25">
        <v>0</v>
      </c>
      <c r="DD25">
        <v>870.47900000000004</v>
      </c>
      <c r="DE25">
        <v>5.0010599999999998</v>
      </c>
      <c r="DF25">
        <v>10014.799999999999</v>
      </c>
      <c r="DG25">
        <v>10150.1</v>
      </c>
      <c r="DH25">
        <v>46.125</v>
      </c>
      <c r="DI25">
        <v>48.686999999999998</v>
      </c>
      <c r="DJ25">
        <v>47.625</v>
      </c>
      <c r="DK25">
        <v>47.561999999999998</v>
      </c>
      <c r="DL25">
        <v>48</v>
      </c>
      <c r="DM25">
        <v>1055.69</v>
      </c>
      <c r="DN25">
        <v>39.42</v>
      </c>
      <c r="DO25">
        <v>0</v>
      </c>
      <c r="DP25">
        <v>323.30000019073498</v>
      </c>
      <c r="DQ25">
        <v>0</v>
      </c>
      <c r="DR25">
        <v>869.57183999999995</v>
      </c>
      <c r="DS25">
        <v>4.9994615472695303</v>
      </c>
      <c r="DT25">
        <v>54.478461395419203</v>
      </c>
      <c r="DU25">
        <v>10007.7312</v>
      </c>
      <c r="DV25">
        <v>15</v>
      </c>
      <c r="DW25">
        <v>1629735041.5999999</v>
      </c>
      <c r="DX25" t="s">
        <v>417</v>
      </c>
      <c r="DY25">
        <v>1629735037.5999999</v>
      </c>
      <c r="DZ25">
        <v>1629735041.5999999</v>
      </c>
      <c r="EA25">
        <v>19</v>
      </c>
      <c r="EB25">
        <v>1.7000000000000001E-2</v>
      </c>
      <c r="EC25">
        <v>7.0000000000000001E-3</v>
      </c>
      <c r="ED25">
        <v>-0.85899999999999999</v>
      </c>
      <c r="EE25">
        <v>0.40200000000000002</v>
      </c>
      <c r="EF25">
        <v>415</v>
      </c>
      <c r="EG25">
        <v>31</v>
      </c>
      <c r="EH25">
        <v>0.04</v>
      </c>
      <c r="EI25">
        <v>0.02</v>
      </c>
      <c r="EJ25">
        <v>30.806642292762199</v>
      </c>
      <c r="EK25">
        <v>0.112737328477388</v>
      </c>
      <c r="EL25">
        <v>8.0647295889089005E-2</v>
      </c>
      <c r="EM25">
        <v>1</v>
      </c>
      <c r="EN25">
        <v>0.52356730725479195</v>
      </c>
      <c r="EO25">
        <v>-7.9953944675909396E-4</v>
      </c>
      <c r="EP25">
        <v>3.9175830570336101E-3</v>
      </c>
      <c r="EQ25">
        <v>1</v>
      </c>
      <c r="ER25">
        <v>2</v>
      </c>
      <c r="ES25">
        <v>2</v>
      </c>
      <c r="ET25" t="s">
        <v>372</v>
      </c>
      <c r="EU25">
        <v>2.97451</v>
      </c>
      <c r="EV25">
        <v>2.82097</v>
      </c>
      <c r="EW25">
        <v>9.2053800000000005E-2</v>
      </c>
      <c r="EX25">
        <v>9.78903E-2</v>
      </c>
      <c r="EY25">
        <v>0.159195</v>
      </c>
      <c r="EZ25">
        <v>0.13931499999999999</v>
      </c>
      <c r="FA25">
        <v>26633.200000000001</v>
      </c>
      <c r="FB25">
        <v>24611.8</v>
      </c>
      <c r="FC25">
        <v>26380.9</v>
      </c>
      <c r="FD25">
        <v>25781.7</v>
      </c>
      <c r="FE25">
        <v>30179.4</v>
      </c>
      <c r="FF25">
        <v>31361.1</v>
      </c>
      <c r="FG25">
        <v>37342.9</v>
      </c>
      <c r="FH25">
        <v>38303.300000000003</v>
      </c>
      <c r="FI25">
        <v>1.92733</v>
      </c>
      <c r="FJ25">
        <v>1.93292</v>
      </c>
      <c r="FK25">
        <v>-9.9241699999999995E-3</v>
      </c>
      <c r="FL25">
        <v>0</v>
      </c>
      <c r="FM25">
        <v>32.316600000000001</v>
      </c>
      <c r="FN25">
        <v>999.9</v>
      </c>
      <c r="FO25">
        <v>53.04</v>
      </c>
      <c r="FP25">
        <v>38.420999999999999</v>
      </c>
      <c r="FQ25">
        <v>36.396500000000003</v>
      </c>
      <c r="FR25">
        <v>61.662999999999997</v>
      </c>
      <c r="FS25">
        <v>10.7492</v>
      </c>
      <c r="FT25">
        <v>1</v>
      </c>
      <c r="FU25">
        <v>0.70609999999999995</v>
      </c>
      <c r="FV25">
        <v>1.8891899999999999</v>
      </c>
      <c r="FW25">
        <v>20.286200000000001</v>
      </c>
      <c r="FX25">
        <v>5.2096499999999999</v>
      </c>
      <c r="FY25">
        <v>11.9381</v>
      </c>
      <c r="FZ25">
        <v>4.9873500000000002</v>
      </c>
      <c r="GA25">
        <v>3.29</v>
      </c>
      <c r="GB25">
        <v>9999</v>
      </c>
      <c r="GC25">
        <v>9999</v>
      </c>
      <c r="GD25">
        <v>9999</v>
      </c>
      <c r="GE25">
        <v>999.9</v>
      </c>
      <c r="GF25">
        <v>1.88445</v>
      </c>
      <c r="GG25">
        <v>1.89056</v>
      </c>
      <c r="GH25">
        <v>1.8882699999999999</v>
      </c>
      <c r="GI25">
        <v>1.88652</v>
      </c>
      <c r="GJ25">
        <v>1.8870499999999999</v>
      </c>
      <c r="GK25">
        <v>1.88446</v>
      </c>
      <c r="GL25">
        <v>1.8903300000000001</v>
      </c>
      <c r="GM25">
        <v>1.8895</v>
      </c>
      <c r="GN25">
        <v>0</v>
      </c>
      <c r="GO25">
        <v>0</v>
      </c>
      <c r="GP25">
        <v>0</v>
      </c>
      <c r="GQ25">
        <v>0</v>
      </c>
      <c r="GR25" t="s">
        <v>373</v>
      </c>
      <c r="GS25" t="s">
        <v>374</v>
      </c>
      <c r="GT25" t="s">
        <v>375</v>
      </c>
      <c r="GU25" t="s">
        <v>375</v>
      </c>
      <c r="GV25" t="s">
        <v>375</v>
      </c>
      <c r="GW25" t="s">
        <v>375</v>
      </c>
      <c r="GX25">
        <v>0</v>
      </c>
      <c r="GY25">
        <v>100</v>
      </c>
      <c r="GZ25">
        <v>100</v>
      </c>
      <c r="HA25">
        <v>-0.84899999999999998</v>
      </c>
      <c r="HB25">
        <v>0.40229999999999999</v>
      </c>
      <c r="HC25">
        <v>-0.66972743254366296</v>
      </c>
      <c r="HD25">
        <v>-7.3897186923143796E-4</v>
      </c>
      <c r="HE25">
        <v>8.30547230451962E-7</v>
      </c>
      <c r="HF25">
        <v>-3.5237285822537598E-10</v>
      </c>
      <c r="HG25">
        <v>0.40223500000000501</v>
      </c>
      <c r="HH25">
        <v>0</v>
      </c>
      <c r="HI25">
        <v>0</v>
      </c>
      <c r="HJ25">
        <v>0</v>
      </c>
      <c r="HK25">
        <v>2</v>
      </c>
      <c r="HL25">
        <v>2274</v>
      </c>
      <c r="HM25">
        <v>2</v>
      </c>
      <c r="HN25">
        <v>28</v>
      </c>
      <c r="HO25">
        <v>3.6</v>
      </c>
      <c r="HP25">
        <v>3.6</v>
      </c>
      <c r="HQ25">
        <v>18</v>
      </c>
      <c r="HR25">
        <v>514.904</v>
      </c>
      <c r="HS25">
        <v>501.95499999999998</v>
      </c>
      <c r="HT25">
        <v>30.000499999999999</v>
      </c>
      <c r="HU25">
        <v>36.107599999999998</v>
      </c>
      <c r="HV25">
        <v>30.000499999999999</v>
      </c>
      <c r="HW25">
        <v>35.879899999999999</v>
      </c>
      <c r="HX25">
        <v>35.822200000000002</v>
      </c>
      <c r="HY25">
        <v>20.164300000000001</v>
      </c>
      <c r="HZ25">
        <v>26.539100000000001</v>
      </c>
      <c r="IA25">
        <v>38.7532</v>
      </c>
      <c r="IB25">
        <v>30</v>
      </c>
      <c r="IC25">
        <v>415</v>
      </c>
      <c r="ID25">
        <v>30.998200000000001</v>
      </c>
      <c r="IE25">
        <v>99.14</v>
      </c>
      <c r="IF25">
        <v>98.767399999999995</v>
      </c>
    </row>
    <row r="26" spans="1:240" x14ac:dyDescent="0.3">
      <c r="A26">
        <v>13</v>
      </c>
      <c r="B26">
        <v>1629735770.5</v>
      </c>
      <c r="C26">
        <v>8837.5</v>
      </c>
      <c r="D26" t="s">
        <v>418</v>
      </c>
      <c r="E26" t="s">
        <v>419</v>
      </c>
      <c r="F26">
        <v>0</v>
      </c>
      <c r="G26" t="s">
        <v>364</v>
      </c>
      <c r="H26" t="s">
        <v>365</v>
      </c>
      <c r="I26" t="s">
        <v>366</v>
      </c>
      <c r="J26">
        <f t="shared" si="0"/>
        <v>6.5999891965610926</v>
      </c>
      <c r="K26">
        <v>1629735770.5</v>
      </c>
      <c r="L26">
        <f t="shared" si="1"/>
        <v>5.1768977708764154E-3</v>
      </c>
      <c r="M26">
        <f t="shared" si="2"/>
        <v>5.1768977708764154</v>
      </c>
      <c r="N26">
        <f t="shared" si="3"/>
        <v>33.405521159701664</v>
      </c>
      <c r="O26">
        <f t="shared" si="4"/>
        <v>381.20800000000003</v>
      </c>
      <c r="P26">
        <f t="shared" si="5"/>
        <v>258.3326808043862</v>
      </c>
      <c r="Q26">
        <f t="shared" si="6"/>
        <v>25.669545093990589</v>
      </c>
      <c r="R26">
        <f t="shared" si="7"/>
        <v>37.879202568256005</v>
      </c>
      <c r="S26">
        <f t="shared" si="8"/>
        <v>0.49255785844863731</v>
      </c>
      <c r="T26">
        <f t="shared" si="9"/>
        <v>2.952202756459835</v>
      </c>
      <c r="U26">
        <f t="shared" si="10"/>
        <v>0.45103910884487369</v>
      </c>
      <c r="V26">
        <f t="shared" si="11"/>
        <v>0.28533752548228331</v>
      </c>
      <c r="W26">
        <f t="shared" si="12"/>
        <v>130.01885838386735</v>
      </c>
      <c r="X26">
        <f t="shared" si="13"/>
        <v>31.7889881840904</v>
      </c>
      <c r="Y26">
        <f t="shared" si="14"/>
        <v>31.954899999999999</v>
      </c>
      <c r="Z26">
        <f t="shared" si="15"/>
        <v>4.762907476296272</v>
      </c>
      <c r="AA26">
        <f t="shared" si="16"/>
        <v>75.315953599842913</v>
      </c>
      <c r="AB26">
        <f t="shared" si="17"/>
        <v>3.670810209924626</v>
      </c>
      <c r="AC26">
        <f t="shared" si="18"/>
        <v>4.8738813418307201</v>
      </c>
      <c r="AD26">
        <f t="shared" si="19"/>
        <v>1.0920972663716459</v>
      </c>
      <c r="AE26">
        <f t="shared" si="20"/>
        <v>-228.30119169564992</v>
      </c>
      <c r="AF26">
        <f t="shared" si="21"/>
        <v>64.841439749551256</v>
      </c>
      <c r="AG26">
        <f t="shared" si="22"/>
        <v>4.9887841154705939</v>
      </c>
      <c r="AH26">
        <f t="shared" si="23"/>
        <v>-28.452109446760716</v>
      </c>
      <c r="AI26">
        <v>0</v>
      </c>
      <c r="AJ26">
        <v>0</v>
      </c>
      <c r="AK26">
        <f t="shared" si="24"/>
        <v>1</v>
      </c>
      <c r="AL26">
        <f t="shared" si="25"/>
        <v>0</v>
      </c>
      <c r="AM26">
        <f t="shared" si="26"/>
        <v>51486.930517916291</v>
      </c>
      <c r="AN26" t="s">
        <v>367</v>
      </c>
      <c r="AO26">
        <v>10238.9</v>
      </c>
      <c r="AP26">
        <v>302.21199999999999</v>
      </c>
      <c r="AQ26">
        <v>4052.3</v>
      </c>
      <c r="AR26">
        <f t="shared" si="27"/>
        <v>0.92542210596451402</v>
      </c>
      <c r="AS26">
        <v>-0.32343011824092399</v>
      </c>
      <c r="AT26" t="s">
        <v>420</v>
      </c>
      <c r="AU26">
        <v>10360.5</v>
      </c>
      <c r="AV26">
        <v>888.97528</v>
      </c>
      <c r="AW26">
        <v>2476.13</v>
      </c>
      <c r="AX26">
        <f t="shared" si="28"/>
        <v>0.64098198398307038</v>
      </c>
      <c r="AY26">
        <v>0.5</v>
      </c>
      <c r="AZ26">
        <f t="shared" si="29"/>
        <v>673.38072289319553</v>
      </c>
      <c r="BA26">
        <f t="shared" si="30"/>
        <v>33.405521159701664</v>
      </c>
      <c r="BB26">
        <f t="shared" si="31"/>
        <v>215.81245586801731</v>
      </c>
      <c r="BC26">
        <f t="shared" si="32"/>
        <v>5.0088976608990796E-2</v>
      </c>
      <c r="BD26">
        <f t="shared" si="33"/>
        <v>0.63654573871323394</v>
      </c>
      <c r="BE26">
        <f t="shared" si="34"/>
        <v>288.51552172143664</v>
      </c>
      <c r="BF26" t="s">
        <v>421</v>
      </c>
      <c r="BG26">
        <v>645.59</v>
      </c>
      <c r="BH26">
        <f t="shared" si="35"/>
        <v>645.59</v>
      </c>
      <c r="BI26">
        <f t="shared" si="36"/>
        <v>0.7392745938218106</v>
      </c>
      <c r="BJ26">
        <f t="shared" si="37"/>
        <v>0.86704181279840919</v>
      </c>
      <c r="BK26">
        <f t="shared" si="38"/>
        <v>0.46266632616219167</v>
      </c>
      <c r="BL26">
        <f t="shared" si="39"/>
        <v>0.73008950659592498</v>
      </c>
      <c r="BM26">
        <f t="shared" si="40"/>
        <v>0.42030213690985385</v>
      </c>
      <c r="BN26">
        <f t="shared" si="41"/>
        <v>0.62966151761219391</v>
      </c>
      <c r="BO26">
        <f t="shared" si="42"/>
        <v>0.37033848238780609</v>
      </c>
      <c r="BP26">
        <f t="shared" si="43"/>
        <v>800.22299999999996</v>
      </c>
      <c r="BQ26">
        <f t="shared" si="44"/>
        <v>673.38072289319553</v>
      </c>
      <c r="BR26">
        <f t="shared" si="45"/>
        <v>0.84149133790605313</v>
      </c>
      <c r="BS26">
        <f t="shared" si="46"/>
        <v>0.16247828215868249</v>
      </c>
      <c r="BT26">
        <v>5.79</v>
      </c>
      <c r="BU26">
        <v>0.5</v>
      </c>
      <c r="BV26" t="s">
        <v>370</v>
      </c>
      <c r="BW26">
        <v>2</v>
      </c>
      <c r="BX26">
        <v>1629735770.5</v>
      </c>
      <c r="BY26">
        <v>381.20800000000003</v>
      </c>
      <c r="BZ26">
        <v>422.16868523690698</v>
      </c>
      <c r="CA26">
        <v>36.942230132311202</v>
      </c>
      <c r="CB26">
        <v>31.17</v>
      </c>
      <c r="CC26">
        <v>382.08199999999999</v>
      </c>
      <c r="CD26">
        <v>36.376300000000001</v>
      </c>
      <c r="CE26">
        <v>500.1</v>
      </c>
      <c r="CF26">
        <v>99.266000000000005</v>
      </c>
      <c r="CG26">
        <v>0.100232</v>
      </c>
      <c r="CH26">
        <v>32.362299999999998</v>
      </c>
      <c r="CI26">
        <v>31.954899999999999</v>
      </c>
      <c r="CJ26">
        <v>999.9</v>
      </c>
      <c r="CK26">
        <v>0</v>
      </c>
      <c r="CL26">
        <v>0</v>
      </c>
      <c r="CM26">
        <v>9983.75</v>
      </c>
      <c r="CN26">
        <v>0</v>
      </c>
      <c r="CO26">
        <v>1224.1600000000001</v>
      </c>
      <c r="CP26">
        <v>-33.756999999999998</v>
      </c>
      <c r="CQ26">
        <v>395.76299999999998</v>
      </c>
      <c r="CR26">
        <v>428.315</v>
      </c>
      <c r="CS26">
        <v>5.6065300000000002</v>
      </c>
      <c r="CT26">
        <v>414.96499999999997</v>
      </c>
      <c r="CU26">
        <v>31.17</v>
      </c>
      <c r="CV26">
        <v>3.6506599999999998</v>
      </c>
      <c r="CW26">
        <v>3.0941200000000002</v>
      </c>
      <c r="CX26">
        <v>27.337199999999999</v>
      </c>
      <c r="CY26">
        <v>24.543299999999999</v>
      </c>
      <c r="CZ26">
        <v>800.22299999999996</v>
      </c>
      <c r="DA26">
        <v>0.94997699999999996</v>
      </c>
      <c r="DB26">
        <v>5.0023400000000003E-2</v>
      </c>
      <c r="DC26">
        <v>0</v>
      </c>
      <c r="DD26">
        <v>889.09699999999998</v>
      </c>
      <c r="DE26">
        <v>5.0010599999999998</v>
      </c>
      <c r="DF26">
        <v>7524.15</v>
      </c>
      <c r="DG26">
        <v>7337.75</v>
      </c>
      <c r="DH26">
        <v>45.436999999999998</v>
      </c>
      <c r="DI26">
        <v>48.811999999999998</v>
      </c>
      <c r="DJ26">
        <v>47.25</v>
      </c>
      <c r="DK26">
        <v>48.125</v>
      </c>
      <c r="DL26">
        <v>47.561999999999998</v>
      </c>
      <c r="DM26">
        <v>755.44</v>
      </c>
      <c r="DN26">
        <v>39.78</v>
      </c>
      <c r="DO26">
        <v>0</v>
      </c>
      <c r="DP26">
        <v>514.80000019073498</v>
      </c>
      <c r="DQ26">
        <v>0</v>
      </c>
      <c r="DR26">
        <v>888.97528</v>
      </c>
      <c r="DS26">
        <v>1.1301538363013699</v>
      </c>
      <c r="DT26">
        <v>4.4338461636656898</v>
      </c>
      <c r="DU26">
        <v>7521.4759999999997</v>
      </c>
      <c r="DV26">
        <v>15</v>
      </c>
      <c r="DW26">
        <v>1629735355.5999999</v>
      </c>
      <c r="DX26" t="s">
        <v>422</v>
      </c>
      <c r="DY26">
        <v>1629735348.5999999</v>
      </c>
      <c r="DZ26">
        <v>1629735355.5999999</v>
      </c>
      <c r="EA26">
        <v>20</v>
      </c>
      <c r="EB26">
        <v>-2.4E-2</v>
      </c>
      <c r="EC26">
        <v>-2E-3</v>
      </c>
      <c r="ED26">
        <v>-0.88300000000000001</v>
      </c>
      <c r="EE26">
        <v>0.4</v>
      </c>
      <c r="EF26">
        <v>415</v>
      </c>
      <c r="EG26">
        <v>31</v>
      </c>
      <c r="EH26">
        <v>0.05</v>
      </c>
      <c r="EI26">
        <v>0.02</v>
      </c>
      <c r="EJ26">
        <v>27.2527540866839</v>
      </c>
      <c r="EK26">
        <v>3.4554573293951799E-2</v>
      </c>
      <c r="EL26">
        <v>4.5440444409935603E-2</v>
      </c>
      <c r="EM26">
        <v>1</v>
      </c>
      <c r="EN26">
        <v>0.47228200737266202</v>
      </c>
      <c r="EO26">
        <v>-3.0575913983949101E-3</v>
      </c>
      <c r="EP26">
        <v>3.9945481624173397E-3</v>
      </c>
      <c r="EQ26">
        <v>1</v>
      </c>
      <c r="ER26">
        <v>2</v>
      </c>
      <c r="ES26">
        <v>2</v>
      </c>
      <c r="ET26" t="s">
        <v>372</v>
      </c>
      <c r="EU26">
        <v>2.9740700000000002</v>
      </c>
      <c r="EV26">
        <v>2.82111</v>
      </c>
      <c r="EW26">
        <v>9.27925E-2</v>
      </c>
      <c r="EX26">
        <v>9.7784999999999997E-2</v>
      </c>
      <c r="EY26">
        <v>0.15764900000000001</v>
      </c>
      <c r="EZ26">
        <v>0.139714</v>
      </c>
      <c r="FA26">
        <v>26592.6</v>
      </c>
      <c r="FB26">
        <v>24590</v>
      </c>
      <c r="FC26">
        <v>26363.599999999999</v>
      </c>
      <c r="FD26">
        <v>25757.8</v>
      </c>
      <c r="FE26">
        <v>30217</v>
      </c>
      <c r="FF26">
        <v>31319.599999999999</v>
      </c>
      <c r="FG26">
        <v>37316.6</v>
      </c>
      <c r="FH26">
        <v>38270.5</v>
      </c>
      <c r="FI26">
        <v>1.92062</v>
      </c>
      <c r="FJ26">
        <v>1.9240200000000001</v>
      </c>
      <c r="FK26">
        <v>-2.2984999999999998E-2</v>
      </c>
      <c r="FL26">
        <v>0</v>
      </c>
      <c r="FM26">
        <v>32.3277</v>
      </c>
      <c r="FN26">
        <v>999.9</v>
      </c>
      <c r="FO26">
        <v>53.857999999999997</v>
      </c>
      <c r="FP26">
        <v>38.683</v>
      </c>
      <c r="FQ26">
        <v>37.479999999999997</v>
      </c>
      <c r="FR26">
        <v>61.7331</v>
      </c>
      <c r="FS26">
        <v>11.1418</v>
      </c>
      <c r="FT26">
        <v>1</v>
      </c>
      <c r="FU26">
        <v>0.74306899999999998</v>
      </c>
      <c r="FV26">
        <v>1.8874500000000001</v>
      </c>
      <c r="FW26">
        <v>20.289300000000001</v>
      </c>
      <c r="FX26">
        <v>5.2092000000000001</v>
      </c>
      <c r="FY26">
        <v>11.9381</v>
      </c>
      <c r="FZ26">
        <v>4.9870000000000001</v>
      </c>
      <c r="GA26">
        <v>3.29</v>
      </c>
      <c r="GB26">
        <v>9999</v>
      </c>
      <c r="GC26">
        <v>9999</v>
      </c>
      <c r="GD26">
        <v>9999</v>
      </c>
      <c r="GE26">
        <v>999.9</v>
      </c>
      <c r="GF26">
        <v>1.88446</v>
      </c>
      <c r="GG26">
        <v>1.8906000000000001</v>
      </c>
      <c r="GH26">
        <v>1.88828</v>
      </c>
      <c r="GI26">
        <v>1.8866000000000001</v>
      </c>
      <c r="GJ26">
        <v>1.8870499999999999</v>
      </c>
      <c r="GK26">
        <v>1.8844700000000001</v>
      </c>
      <c r="GL26">
        <v>1.8904000000000001</v>
      </c>
      <c r="GM26">
        <v>1.88951</v>
      </c>
      <c r="GN26">
        <v>0</v>
      </c>
      <c r="GO26">
        <v>0</v>
      </c>
      <c r="GP26">
        <v>0</v>
      </c>
      <c r="GQ26">
        <v>0</v>
      </c>
      <c r="GR26" t="s">
        <v>373</v>
      </c>
      <c r="GS26" t="s">
        <v>374</v>
      </c>
      <c r="GT26" t="s">
        <v>375</v>
      </c>
      <c r="GU26" t="s">
        <v>375</v>
      </c>
      <c r="GV26" t="s">
        <v>375</v>
      </c>
      <c r="GW26" t="s">
        <v>375</v>
      </c>
      <c r="GX26">
        <v>0</v>
      </c>
      <c r="GY26">
        <v>100</v>
      </c>
      <c r="GZ26">
        <v>100</v>
      </c>
      <c r="HA26">
        <v>-0.874</v>
      </c>
      <c r="HB26">
        <v>0.4002</v>
      </c>
      <c r="HC26">
        <v>-0.69351798585390401</v>
      </c>
      <c r="HD26">
        <v>-7.3897186923143796E-4</v>
      </c>
      <c r="HE26">
        <v>8.30547230451962E-7</v>
      </c>
      <c r="HF26">
        <v>-3.5237285822537598E-10</v>
      </c>
      <c r="HG26">
        <v>0.40018999999999799</v>
      </c>
      <c r="HH26">
        <v>0</v>
      </c>
      <c r="HI26">
        <v>0</v>
      </c>
      <c r="HJ26">
        <v>0</v>
      </c>
      <c r="HK26">
        <v>2</v>
      </c>
      <c r="HL26">
        <v>2274</v>
      </c>
      <c r="HM26">
        <v>2</v>
      </c>
      <c r="HN26">
        <v>28</v>
      </c>
      <c r="HO26">
        <v>7</v>
      </c>
      <c r="HP26">
        <v>6.9</v>
      </c>
      <c r="HQ26">
        <v>18</v>
      </c>
      <c r="HR26">
        <v>513.91200000000003</v>
      </c>
      <c r="HS26">
        <v>499.24099999999999</v>
      </c>
      <c r="HT26">
        <v>30.0016</v>
      </c>
      <c r="HU26">
        <v>36.554400000000001</v>
      </c>
      <c r="HV26">
        <v>30.000399999999999</v>
      </c>
      <c r="HW26">
        <v>36.336300000000001</v>
      </c>
      <c r="HX26">
        <v>36.277799999999999</v>
      </c>
      <c r="HY26">
        <v>20.162199999999999</v>
      </c>
      <c r="HZ26">
        <v>28.5928</v>
      </c>
      <c r="IA26">
        <v>40.883299999999998</v>
      </c>
      <c r="IB26">
        <v>30</v>
      </c>
      <c r="IC26">
        <v>415</v>
      </c>
      <c r="ID26">
        <v>31.073699999999999</v>
      </c>
      <c r="IE26">
        <v>99.072199999999995</v>
      </c>
      <c r="IF26">
        <v>98.68</v>
      </c>
    </row>
    <row r="27" spans="1:240" x14ac:dyDescent="0.3">
      <c r="A27">
        <v>14</v>
      </c>
      <c r="B27">
        <v>1629736144</v>
      </c>
      <c r="C27">
        <v>9211</v>
      </c>
      <c r="D27" t="s">
        <v>423</v>
      </c>
      <c r="E27" t="s">
        <v>424</v>
      </c>
      <c r="F27">
        <v>0</v>
      </c>
      <c r="G27" t="s">
        <v>364</v>
      </c>
      <c r="H27" t="s">
        <v>365</v>
      </c>
      <c r="I27" t="s">
        <v>366</v>
      </c>
      <c r="J27">
        <f t="shared" si="0"/>
        <v>6.0119567013139932</v>
      </c>
      <c r="K27">
        <v>1629736144</v>
      </c>
      <c r="L27">
        <f t="shared" si="1"/>
        <v>6.287285698807505E-3</v>
      </c>
      <c r="M27">
        <f t="shared" si="2"/>
        <v>6.287285698807505</v>
      </c>
      <c r="N27">
        <f t="shared" si="3"/>
        <v>29.510090236334655</v>
      </c>
      <c r="O27">
        <f t="shared" si="4"/>
        <v>385.01299999999998</v>
      </c>
      <c r="P27">
        <f t="shared" si="5"/>
        <v>307.69755996399238</v>
      </c>
      <c r="Q27">
        <f t="shared" si="6"/>
        <v>30.578419499594148</v>
      </c>
      <c r="R27">
        <f t="shared" si="7"/>
        <v>38.261886211170996</v>
      </c>
      <c r="S27">
        <f t="shared" si="8"/>
        <v>0.73241281654186696</v>
      </c>
      <c r="T27">
        <f t="shared" si="9"/>
        <v>2.9548814858254477</v>
      </c>
      <c r="U27">
        <f t="shared" si="10"/>
        <v>0.64453864238020186</v>
      </c>
      <c r="V27">
        <f t="shared" si="11"/>
        <v>0.40984989311467723</v>
      </c>
      <c r="W27">
        <f t="shared" si="12"/>
        <v>106.07378903261581</v>
      </c>
      <c r="X27">
        <f t="shared" si="13"/>
        <v>31.420442409699035</v>
      </c>
      <c r="Y27">
        <f t="shared" si="14"/>
        <v>31.953299999999999</v>
      </c>
      <c r="Z27">
        <f t="shared" si="15"/>
        <v>4.7624760174879226</v>
      </c>
      <c r="AA27">
        <f t="shared" si="16"/>
        <v>78.436950443242793</v>
      </c>
      <c r="AB27">
        <f t="shared" si="17"/>
        <v>3.8350040521119686</v>
      </c>
      <c r="AC27">
        <f t="shared" si="18"/>
        <v>4.8892824497135301</v>
      </c>
      <c r="AD27">
        <f t="shared" si="19"/>
        <v>0.927471965375954</v>
      </c>
      <c r="AE27">
        <f t="shared" si="20"/>
        <v>-277.26929931741097</v>
      </c>
      <c r="AF27">
        <f t="shared" si="21"/>
        <v>74.060230001610648</v>
      </c>
      <c r="AG27">
        <f t="shared" si="22"/>
        <v>5.6944161609233754</v>
      </c>
      <c r="AH27">
        <f t="shared" si="23"/>
        <v>-91.440864122261132</v>
      </c>
      <c r="AI27">
        <v>0</v>
      </c>
      <c r="AJ27">
        <v>0</v>
      </c>
      <c r="AK27">
        <f t="shared" si="24"/>
        <v>1</v>
      </c>
      <c r="AL27">
        <f t="shared" si="25"/>
        <v>0</v>
      </c>
      <c r="AM27">
        <f t="shared" si="26"/>
        <v>51551.8032573815</v>
      </c>
      <c r="AN27" t="s">
        <v>367</v>
      </c>
      <c r="AO27">
        <v>10238.9</v>
      </c>
      <c r="AP27">
        <v>302.21199999999999</v>
      </c>
      <c r="AQ27">
        <v>4052.3</v>
      </c>
      <c r="AR27">
        <f t="shared" si="27"/>
        <v>0.92542210596451402</v>
      </c>
      <c r="AS27">
        <v>-0.32343011824092399</v>
      </c>
      <c r="AT27" t="s">
        <v>425</v>
      </c>
      <c r="AU27">
        <v>10358.799999999999</v>
      </c>
      <c r="AV27">
        <v>853.37</v>
      </c>
      <c r="AW27">
        <v>2525.86</v>
      </c>
      <c r="AX27">
        <f t="shared" si="28"/>
        <v>0.66214675397686329</v>
      </c>
      <c r="AY27">
        <v>0.5</v>
      </c>
      <c r="AZ27">
        <f t="shared" si="29"/>
        <v>547.29630727078541</v>
      </c>
      <c r="BA27">
        <f t="shared" si="30"/>
        <v>29.510090236334655</v>
      </c>
      <c r="BB27">
        <f t="shared" si="31"/>
        <v>181.19523666143726</v>
      </c>
      <c r="BC27">
        <f t="shared" si="32"/>
        <v>5.4510728390160454E-2</v>
      </c>
      <c r="BD27">
        <f t="shared" si="33"/>
        <v>0.60432486361080973</v>
      </c>
      <c r="BE27">
        <f t="shared" si="34"/>
        <v>289.1789157369758</v>
      </c>
      <c r="BF27" t="s">
        <v>426</v>
      </c>
      <c r="BG27">
        <v>652.41999999999996</v>
      </c>
      <c r="BH27">
        <f t="shared" si="35"/>
        <v>652.41999999999996</v>
      </c>
      <c r="BI27">
        <f t="shared" si="36"/>
        <v>0.74170381573008792</v>
      </c>
      <c r="BJ27">
        <f t="shared" si="37"/>
        <v>0.89273742420360414</v>
      </c>
      <c r="BK27">
        <f t="shared" si="38"/>
        <v>0.44896878713366356</v>
      </c>
      <c r="BL27">
        <f t="shared" si="39"/>
        <v>0.75213792830519943</v>
      </c>
      <c r="BM27">
        <f t="shared" si="40"/>
        <v>0.40704111476850674</v>
      </c>
      <c r="BN27">
        <f t="shared" si="41"/>
        <v>0.68251725546822051</v>
      </c>
      <c r="BO27">
        <f t="shared" si="42"/>
        <v>0.31748274453177949</v>
      </c>
      <c r="BP27">
        <f t="shared" si="43"/>
        <v>650.11500000000001</v>
      </c>
      <c r="BQ27">
        <f t="shared" si="44"/>
        <v>547.29630727078541</v>
      </c>
      <c r="BR27">
        <f t="shared" si="45"/>
        <v>0.8418453770037384</v>
      </c>
      <c r="BS27">
        <f t="shared" si="46"/>
        <v>0.16316157761721511</v>
      </c>
      <c r="BT27">
        <v>5.79</v>
      </c>
      <c r="BU27">
        <v>0.5</v>
      </c>
      <c r="BV27" t="s">
        <v>370</v>
      </c>
      <c r="BW27">
        <v>2</v>
      </c>
      <c r="BX27">
        <v>1629736144</v>
      </c>
      <c r="BY27">
        <v>385.01299999999998</v>
      </c>
      <c r="BZ27">
        <v>421.98033723800899</v>
      </c>
      <c r="CA27">
        <v>38.590005912586101</v>
      </c>
      <c r="CB27">
        <v>31.591899999999999</v>
      </c>
      <c r="CC27">
        <v>385.89299999999997</v>
      </c>
      <c r="CD27">
        <v>36.421799999999998</v>
      </c>
      <c r="CE27">
        <v>500.11500000000001</v>
      </c>
      <c r="CF27">
        <v>99.278099999999995</v>
      </c>
      <c r="CG27">
        <v>0.100067</v>
      </c>
      <c r="CH27">
        <v>32.418199999999999</v>
      </c>
      <c r="CI27">
        <v>31.953299999999999</v>
      </c>
      <c r="CJ27">
        <v>999.9</v>
      </c>
      <c r="CK27">
        <v>0</v>
      </c>
      <c r="CL27">
        <v>0</v>
      </c>
      <c r="CM27">
        <v>9997.5</v>
      </c>
      <c r="CN27">
        <v>0</v>
      </c>
      <c r="CO27">
        <v>1276.56</v>
      </c>
      <c r="CP27">
        <v>-30.0243</v>
      </c>
      <c r="CQ27">
        <v>399.72800000000001</v>
      </c>
      <c r="CR27">
        <v>428.577</v>
      </c>
      <c r="CS27">
        <v>5.2192800000000004</v>
      </c>
      <c r="CT27">
        <v>415.03800000000001</v>
      </c>
      <c r="CU27">
        <v>31.591899999999999</v>
      </c>
      <c r="CV27">
        <v>3.65455</v>
      </c>
      <c r="CW27">
        <v>3.13639</v>
      </c>
      <c r="CX27">
        <v>27.355399999999999</v>
      </c>
      <c r="CY27">
        <v>24.770299999999999</v>
      </c>
      <c r="CZ27">
        <v>650.11500000000001</v>
      </c>
      <c r="DA27">
        <v>0.93801199999999996</v>
      </c>
      <c r="DB27">
        <v>6.1988500000000002E-2</v>
      </c>
      <c r="DC27">
        <v>0</v>
      </c>
      <c r="DD27">
        <v>853.24599999999998</v>
      </c>
      <c r="DE27">
        <v>5.0010599999999998</v>
      </c>
      <c r="DF27">
        <v>5964.94</v>
      </c>
      <c r="DG27">
        <v>5929.93</v>
      </c>
      <c r="DH27">
        <v>46.186999999999998</v>
      </c>
      <c r="DI27">
        <v>49.811999999999998</v>
      </c>
      <c r="DJ27">
        <v>48.25</v>
      </c>
      <c r="DK27">
        <v>49.125</v>
      </c>
      <c r="DL27">
        <v>48.375</v>
      </c>
      <c r="DM27">
        <v>605.12</v>
      </c>
      <c r="DN27">
        <v>39.99</v>
      </c>
      <c r="DO27">
        <v>0</v>
      </c>
      <c r="DP27">
        <v>373.200000047684</v>
      </c>
      <c r="DQ27">
        <v>0</v>
      </c>
      <c r="DR27">
        <v>853.37</v>
      </c>
      <c r="DS27">
        <v>-0.29030769834136499</v>
      </c>
      <c r="DT27">
        <v>20.009999992315699</v>
      </c>
      <c r="DU27">
        <v>5962.0020000000004</v>
      </c>
      <c r="DV27">
        <v>15</v>
      </c>
      <c r="DW27">
        <v>1629735881</v>
      </c>
      <c r="DX27" t="s">
        <v>427</v>
      </c>
      <c r="DY27">
        <v>1629735877.5</v>
      </c>
      <c r="DZ27">
        <v>1629735881</v>
      </c>
      <c r="EA27">
        <v>21</v>
      </c>
      <c r="EB27">
        <v>-4.0000000000000001E-3</v>
      </c>
      <c r="EC27">
        <v>-1.0999999999999999E-2</v>
      </c>
      <c r="ED27">
        <v>-0.88700000000000001</v>
      </c>
      <c r="EE27">
        <v>0.38900000000000001</v>
      </c>
      <c r="EF27">
        <v>415</v>
      </c>
      <c r="EG27">
        <v>31</v>
      </c>
      <c r="EH27">
        <v>0.05</v>
      </c>
      <c r="EI27">
        <v>0.02</v>
      </c>
      <c r="EJ27">
        <v>24.0721876729069</v>
      </c>
      <c r="EK27">
        <v>-4.0668675866822896E-3</v>
      </c>
      <c r="EL27">
        <v>4.4318057000866398E-2</v>
      </c>
      <c r="EM27">
        <v>1</v>
      </c>
      <c r="EN27">
        <v>0.43917255903478197</v>
      </c>
      <c r="EO27">
        <v>-3.9870195559530497E-3</v>
      </c>
      <c r="EP27">
        <v>3.9748745834790799E-3</v>
      </c>
      <c r="EQ27">
        <v>1</v>
      </c>
      <c r="ER27">
        <v>2</v>
      </c>
      <c r="ES27">
        <v>2</v>
      </c>
      <c r="ET27" t="s">
        <v>372</v>
      </c>
      <c r="EU27">
        <v>2.9738500000000001</v>
      </c>
      <c r="EV27">
        <v>2.8210600000000001</v>
      </c>
      <c r="EW27">
        <v>9.3459899999999999E-2</v>
      </c>
      <c r="EX27">
        <v>9.7745200000000004E-2</v>
      </c>
      <c r="EY27">
        <v>0.15770400000000001</v>
      </c>
      <c r="EZ27">
        <v>0.140902</v>
      </c>
      <c r="FA27">
        <v>26563.1</v>
      </c>
      <c r="FB27">
        <v>24575.200000000001</v>
      </c>
      <c r="FC27">
        <v>26354.7</v>
      </c>
      <c r="FD27">
        <v>25742.400000000001</v>
      </c>
      <c r="FE27">
        <v>30205.9</v>
      </c>
      <c r="FF27">
        <v>31258.6</v>
      </c>
      <c r="FG27">
        <v>37302.300000000003</v>
      </c>
      <c r="FH27">
        <v>38248.800000000003</v>
      </c>
      <c r="FI27">
        <v>1.91655</v>
      </c>
      <c r="FJ27">
        <v>1.9183300000000001</v>
      </c>
      <c r="FK27">
        <v>-2.75485E-2</v>
      </c>
      <c r="FL27">
        <v>0</v>
      </c>
      <c r="FM27">
        <v>32.4</v>
      </c>
      <c r="FN27">
        <v>999.9</v>
      </c>
      <c r="FO27">
        <v>53.820999999999998</v>
      </c>
      <c r="FP27">
        <v>38.975000000000001</v>
      </c>
      <c r="FQ27">
        <v>38.0428</v>
      </c>
      <c r="FR27">
        <v>61.743200000000002</v>
      </c>
      <c r="FS27">
        <v>10.665100000000001</v>
      </c>
      <c r="FT27">
        <v>1</v>
      </c>
      <c r="FU27">
        <v>0.76634400000000003</v>
      </c>
      <c r="FV27">
        <v>2.0241099999999999</v>
      </c>
      <c r="FW27">
        <v>20.288699999999999</v>
      </c>
      <c r="FX27">
        <v>5.2056100000000001</v>
      </c>
      <c r="FY27">
        <v>11.9381</v>
      </c>
      <c r="FZ27">
        <v>4.9865500000000003</v>
      </c>
      <c r="GA27">
        <v>3.29</v>
      </c>
      <c r="GB27">
        <v>9999</v>
      </c>
      <c r="GC27">
        <v>9999</v>
      </c>
      <c r="GD27">
        <v>9999</v>
      </c>
      <c r="GE27">
        <v>999.9</v>
      </c>
      <c r="GF27">
        <v>1.88446</v>
      </c>
      <c r="GG27">
        <v>1.89056</v>
      </c>
      <c r="GH27">
        <v>1.88828</v>
      </c>
      <c r="GI27">
        <v>1.88659</v>
      </c>
      <c r="GJ27">
        <v>1.8870499999999999</v>
      </c>
      <c r="GK27">
        <v>1.8844700000000001</v>
      </c>
      <c r="GL27">
        <v>1.89039</v>
      </c>
      <c r="GM27">
        <v>1.8895</v>
      </c>
      <c r="GN27">
        <v>0</v>
      </c>
      <c r="GO27">
        <v>0</v>
      </c>
      <c r="GP27">
        <v>0</v>
      </c>
      <c r="GQ27">
        <v>0</v>
      </c>
      <c r="GR27" t="s">
        <v>373</v>
      </c>
      <c r="GS27" t="s">
        <v>374</v>
      </c>
      <c r="GT27" t="s">
        <v>375</v>
      </c>
      <c r="GU27" t="s">
        <v>375</v>
      </c>
      <c r="GV27" t="s">
        <v>375</v>
      </c>
      <c r="GW27" t="s">
        <v>375</v>
      </c>
      <c r="GX27">
        <v>0</v>
      </c>
      <c r="GY27">
        <v>100</v>
      </c>
      <c r="GZ27">
        <v>100</v>
      </c>
      <c r="HA27">
        <v>-0.88</v>
      </c>
      <c r="HB27">
        <v>0.38940000000000002</v>
      </c>
      <c r="HC27">
        <v>-0.69768409613254501</v>
      </c>
      <c r="HD27">
        <v>-7.3897186923143796E-4</v>
      </c>
      <c r="HE27">
        <v>8.30547230451962E-7</v>
      </c>
      <c r="HF27">
        <v>-3.5237285822537598E-10</v>
      </c>
      <c r="HG27">
        <v>0.38942000000000498</v>
      </c>
      <c r="HH27">
        <v>0</v>
      </c>
      <c r="HI27">
        <v>0</v>
      </c>
      <c r="HJ27">
        <v>0</v>
      </c>
      <c r="HK27">
        <v>2</v>
      </c>
      <c r="HL27">
        <v>2274</v>
      </c>
      <c r="HM27">
        <v>2</v>
      </c>
      <c r="HN27">
        <v>28</v>
      </c>
      <c r="HO27">
        <v>4.4000000000000004</v>
      </c>
      <c r="HP27">
        <v>4.4000000000000004</v>
      </c>
      <c r="HQ27">
        <v>18</v>
      </c>
      <c r="HR27">
        <v>513.32500000000005</v>
      </c>
      <c r="HS27">
        <v>497.41199999999998</v>
      </c>
      <c r="HT27">
        <v>29.9999</v>
      </c>
      <c r="HU27">
        <v>36.837800000000001</v>
      </c>
      <c r="HV27">
        <v>30.000299999999999</v>
      </c>
      <c r="HW27">
        <v>36.618400000000001</v>
      </c>
      <c r="HX27">
        <v>36.560299999999998</v>
      </c>
      <c r="HY27">
        <v>20.157399999999999</v>
      </c>
      <c r="HZ27">
        <v>27.820699999999999</v>
      </c>
      <c r="IA27">
        <v>41.4407</v>
      </c>
      <c r="IB27">
        <v>30</v>
      </c>
      <c r="IC27">
        <v>415</v>
      </c>
      <c r="ID27">
        <v>31.546500000000002</v>
      </c>
      <c r="IE27">
        <v>99.036100000000005</v>
      </c>
      <c r="IF27">
        <v>98.622799999999998</v>
      </c>
    </row>
    <row r="28" spans="1:240" x14ac:dyDescent="0.3">
      <c r="A28">
        <v>15</v>
      </c>
      <c r="B28">
        <v>1629736750</v>
      </c>
      <c r="C28">
        <v>9817</v>
      </c>
      <c r="D28" t="s">
        <v>428</v>
      </c>
      <c r="E28" t="s">
        <v>429</v>
      </c>
      <c r="F28">
        <v>0</v>
      </c>
      <c r="G28" t="s">
        <v>364</v>
      </c>
      <c r="H28" t="s">
        <v>365</v>
      </c>
      <c r="I28" t="s">
        <v>366</v>
      </c>
      <c r="J28">
        <f t="shared" si="0"/>
        <v>0.79539323474297641</v>
      </c>
      <c r="K28">
        <v>1629736750</v>
      </c>
      <c r="L28">
        <f t="shared" si="1"/>
        <v>4.8527807734439019E-3</v>
      </c>
      <c r="M28">
        <f t="shared" si="2"/>
        <v>4.8527807734439019</v>
      </c>
      <c r="N28">
        <f t="shared" si="3"/>
        <v>4.0371016935119917</v>
      </c>
      <c r="O28">
        <f t="shared" si="4"/>
        <v>390.96899999999999</v>
      </c>
      <c r="P28">
        <f t="shared" si="5"/>
        <v>370.25546299511274</v>
      </c>
      <c r="Q28">
        <f t="shared" si="6"/>
        <v>36.796522894572789</v>
      </c>
      <c r="R28">
        <f t="shared" si="7"/>
        <v>38.855064131108101</v>
      </c>
      <c r="S28">
        <f t="shared" si="8"/>
        <v>0.49018546643776278</v>
      </c>
      <c r="T28">
        <f t="shared" si="9"/>
        <v>2.953495147222422</v>
      </c>
      <c r="U28">
        <f t="shared" si="10"/>
        <v>0.44906421026831239</v>
      </c>
      <c r="V28">
        <f t="shared" si="11"/>
        <v>0.28407168757670742</v>
      </c>
      <c r="W28">
        <f t="shared" si="12"/>
        <v>82.108224837556563</v>
      </c>
      <c r="X28">
        <f t="shared" si="13"/>
        <v>31.751287239250331</v>
      </c>
      <c r="Y28">
        <f t="shared" si="14"/>
        <v>32.148600000000002</v>
      </c>
      <c r="Z28">
        <f t="shared" si="15"/>
        <v>4.8153930510304397</v>
      </c>
      <c r="AA28">
        <f t="shared" si="16"/>
        <v>77.029047371779569</v>
      </c>
      <c r="AB28">
        <f t="shared" si="17"/>
        <v>3.7879200117906344</v>
      </c>
      <c r="AC28">
        <f t="shared" si="18"/>
        <v>4.9175215597673096</v>
      </c>
      <c r="AD28">
        <f t="shared" si="19"/>
        <v>1.0274730392398053</v>
      </c>
      <c r="AE28">
        <f t="shared" si="20"/>
        <v>-214.00763210887607</v>
      </c>
      <c r="AF28">
        <f t="shared" si="21"/>
        <v>59.185356251150957</v>
      </c>
      <c r="AG28">
        <f t="shared" si="22"/>
        <v>4.5594955367547261</v>
      </c>
      <c r="AH28">
        <f t="shared" si="23"/>
        <v>-68.154555483413816</v>
      </c>
      <c r="AI28">
        <v>1</v>
      </c>
      <c r="AJ28">
        <v>0</v>
      </c>
      <c r="AK28">
        <f t="shared" si="24"/>
        <v>1</v>
      </c>
      <c r="AL28">
        <f t="shared" si="25"/>
        <v>0</v>
      </c>
      <c r="AM28">
        <f t="shared" si="26"/>
        <v>51496.341589086369</v>
      </c>
      <c r="AN28" t="s">
        <v>367</v>
      </c>
      <c r="AO28">
        <v>10238.9</v>
      </c>
      <c r="AP28">
        <v>302.21199999999999</v>
      </c>
      <c r="AQ28">
        <v>4052.3</v>
      </c>
      <c r="AR28">
        <f t="shared" si="27"/>
        <v>0.92542210596451402</v>
      </c>
      <c r="AS28">
        <v>-0.32343011824092399</v>
      </c>
      <c r="AT28" t="s">
        <v>430</v>
      </c>
      <c r="AU28">
        <v>10359.6</v>
      </c>
      <c r="AV28">
        <v>809.51703846153805</v>
      </c>
      <c r="AW28">
        <v>2533.54</v>
      </c>
      <c r="AX28">
        <f t="shared" si="28"/>
        <v>0.68047986672342331</v>
      </c>
      <c r="AY28">
        <v>0.5</v>
      </c>
      <c r="AZ28">
        <f t="shared" si="29"/>
        <v>421.26640084847486</v>
      </c>
      <c r="BA28">
        <f t="shared" si="30"/>
        <v>4.0371016935119917</v>
      </c>
      <c r="BB28">
        <f t="shared" si="31"/>
        <v>143.33165215221319</v>
      </c>
      <c r="BC28">
        <f t="shared" si="32"/>
        <v>1.0351007825381625E-2</v>
      </c>
      <c r="BD28">
        <f t="shared" si="33"/>
        <v>0.59946162286760829</v>
      </c>
      <c r="BE28">
        <f t="shared" si="34"/>
        <v>289.2793098337724</v>
      </c>
      <c r="BF28" t="s">
        <v>431</v>
      </c>
      <c r="BG28">
        <v>671.61</v>
      </c>
      <c r="BH28">
        <f t="shared" si="35"/>
        <v>671.61</v>
      </c>
      <c r="BI28">
        <f t="shared" si="36"/>
        <v>0.73491241503982563</v>
      </c>
      <c r="BJ28">
        <f t="shared" si="37"/>
        <v>0.92593328510656259</v>
      </c>
      <c r="BK28">
        <f t="shared" si="38"/>
        <v>0.44924556821240641</v>
      </c>
      <c r="BL28">
        <f t="shared" si="39"/>
        <v>0.77264434522332082</v>
      </c>
      <c r="BM28">
        <f t="shared" si="40"/>
        <v>0.40499316282711234</v>
      </c>
      <c r="BN28">
        <f t="shared" si="41"/>
        <v>0.76819390335780402</v>
      </c>
      <c r="BO28">
        <f t="shared" si="42"/>
        <v>0.23180609664219598</v>
      </c>
      <c r="BP28">
        <f t="shared" si="43"/>
        <v>500.09300000000002</v>
      </c>
      <c r="BQ28">
        <f t="shared" si="44"/>
        <v>421.26640084847486</v>
      </c>
      <c r="BR28">
        <f t="shared" si="45"/>
        <v>0.84237611973867832</v>
      </c>
      <c r="BS28">
        <f t="shared" si="46"/>
        <v>0.16418591109564934</v>
      </c>
      <c r="BT28">
        <v>5.79</v>
      </c>
      <c r="BU28">
        <v>0.5</v>
      </c>
      <c r="BV28" t="s">
        <v>370</v>
      </c>
      <c r="BW28">
        <v>2</v>
      </c>
      <c r="BX28">
        <v>1629736750</v>
      </c>
      <c r="BY28">
        <v>390.96899999999999</v>
      </c>
      <c r="BZ28">
        <v>397.84016990393297</v>
      </c>
      <c r="CA28">
        <v>38.114962160211398</v>
      </c>
      <c r="CB28">
        <v>32.710299999999997</v>
      </c>
      <c r="CC28">
        <v>391.84199999999998</v>
      </c>
      <c r="CD28">
        <v>36.616399999999999</v>
      </c>
      <c r="CE28">
        <v>500.06200000000001</v>
      </c>
      <c r="CF28">
        <v>99.281800000000004</v>
      </c>
      <c r="CG28">
        <v>9.9644899999999995E-2</v>
      </c>
      <c r="CH28">
        <v>32.520299999999999</v>
      </c>
      <c r="CI28">
        <v>32.148600000000002</v>
      </c>
      <c r="CJ28">
        <v>999.9</v>
      </c>
      <c r="CK28">
        <v>0</v>
      </c>
      <c r="CL28">
        <v>0</v>
      </c>
      <c r="CM28">
        <v>9989.3799999999992</v>
      </c>
      <c r="CN28">
        <v>0</v>
      </c>
      <c r="CO28">
        <v>1327.79</v>
      </c>
      <c r="CP28">
        <v>-24.027999999999999</v>
      </c>
      <c r="CQ28">
        <v>405.99</v>
      </c>
      <c r="CR28">
        <v>429.03</v>
      </c>
      <c r="CS28">
        <v>4.2883699999999996</v>
      </c>
      <c r="CT28">
        <v>414.99700000000001</v>
      </c>
      <c r="CU28">
        <v>32.710299999999997</v>
      </c>
      <c r="CV28">
        <v>3.6732999999999998</v>
      </c>
      <c r="CW28">
        <v>3.2475399999999999</v>
      </c>
      <c r="CX28">
        <v>27.442799999999998</v>
      </c>
      <c r="CY28">
        <v>25.354700000000001</v>
      </c>
      <c r="CZ28">
        <v>500.09300000000002</v>
      </c>
      <c r="DA28">
        <v>0.92000300000000002</v>
      </c>
      <c r="DB28">
        <v>7.9996800000000007E-2</v>
      </c>
      <c r="DC28">
        <v>0</v>
      </c>
      <c r="DD28">
        <v>809.63499999999999</v>
      </c>
      <c r="DE28">
        <v>5.0010599999999998</v>
      </c>
      <c r="DF28">
        <v>4470.38</v>
      </c>
      <c r="DG28">
        <v>4524.68</v>
      </c>
      <c r="DH28">
        <v>46.436999999999998</v>
      </c>
      <c r="DI28">
        <v>50.375</v>
      </c>
      <c r="DJ28">
        <v>48.625</v>
      </c>
      <c r="DK28">
        <v>49.75</v>
      </c>
      <c r="DL28">
        <v>48.686999999999998</v>
      </c>
      <c r="DM28">
        <v>455.49</v>
      </c>
      <c r="DN28">
        <v>39.61</v>
      </c>
      <c r="DO28">
        <v>0</v>
      </c>
      <c r="DP28">
        <v>605.80000019073498</v>
      </c>
      <c r="DQ28">
        <v>0</v>
      </c>
      <c r="DR28">
        <v>809.51703846153805</v>
      </c>
      <c r="DS28">
        <v>0.19374359849033601</v>
      </c>
      <c r="DT28">
        <v>78.800000021254704</v>
      </c>
      <c r="DU28">
        <v>4463.4792307692296</v>
      </c>
      <c r="DV28">
        <v>15</v>
      </c>
      <c r="DW28">
        <v>1629736201.5</v>
      </c>
      <c r="DX28" t="s">
        <v>432</v>
      </c>
      <c r="DY28">
        <v>1629736201.5</v>
      </c>
      <c r="DZ28">
        <v>1629736197.5</v>
      </c>
      <c r="EA28">
        <v>22</v>
      </c>
      <c r="EB28">
        <v>7.0000000000000001E-3</v>
      </c>
      <c r="EC28">
        <v>-7.0000000000000001E-3</v>
      </c>
      <c r="ED28">
        <v>-0.88</v>
      </c>
      <c r="EE28">
        <v>0.38200000000000001</v>
      </c>
      <c r="EF28">
        <v>415</v>
      </c>
      <c r="EG28">
        <v>32</v>
      </c>
      <c r="EH28">
        <v>0.12</v>
      </c>
      <c r="EI28">
        <v>0.02</v>
      </c>
      <c r="EJ28">
        <v>19.331082301646401</v>
      </c>
      <c r="EK28">
        <v>-5.7929052782741901E-2</v>
      </c>
      <c r="EL28">
        <v>4.3328667926997397E-2</v>
      </c>
      <c r="EM28">
        <v>1</v>
      </c>
      <c r="EN28">
        <v>0.34968953074028902</v>
      </c>
      <c r="EO28">
        <v>-1.90375806288744E-3</v>
      </c>
      <c r="EP28">
        <v>3.9024218953289899E-3</v>
      </c>
      <c r="EQ28">
        <v>1</v>
      </c>
      <c r="ER28">
        <v>2</v>
      </c>
      <c r="ES28">
        <v>2</v>
      </c>
      <c r="ET28" t="s">
        <v>372</v>
      </c>
      <c r="EU28">
        <v>2.9736899999999999</v>
      </c>
      <c r="EV28">
        <v>2.82057</v>
      </c>
      <c r="EW28">
        <v>9.4578999999999996E-2</v>
      </c>
      <c r="EX28">
        <v>9.7741700000000001E-2</v>
      </c>
      <c r="EY28">
        <v>0.15826599999999999</v>
      </c>
      <c r="EZ28">
        <v>0.14419000000000001</v>
      </c>
      <c r="FA28">
        <v>26532.400000000001</v>
      </c>
      <c r="FB28">
        <v>24574.6</v>
      </c>
      <c r="FC28">
        <v>26356.799999999999</v>
      </c>
      <c r="FD28">
        <v>25741.5</v>
      </c>
      <c r="FE28">
        <v>30188.2</v>
      </c>
      <c r="FF28">
        <v>31138</v>
      </c>
      <c r="FG28">
        <v>37305</v>
      </c>
      <c r="FH28">
        <v>38247.699999999997</v>
      </c>
      <c r="FI28">
        <v>1.9158299999999999</v>
      </c>
      <c r="FJ28">
        <v>1.9175500000000001</v>
      </c>
      <c r="FK28">
        <v>-3.18885E-2</v>
      </c>
      <c r="FL28">
        <v>0</v>
      </c>
      <c r="FM28">
        <v>32.665500000000002</v>
      </c>
      <c r="FN28">
        <v>999.9</v>
      </c>
      <c r="FO28">
        <v>53.753999999999998</v>
      </c>
      <c r="FP28">
        <v>39.368000000000002</v>
      </c>
      <c r="FQ28">
        <v>38.804200000000002</v>
      </c>
      <c r="FR28">
        <v>61.833300000000001</v>
      </c>
      <c r="FS28">
        <v>11.0497</v>
      </c>
      <c r="FT28">
        <v>1</v>
      </c>
      <c r="FU28">
        <v>0.76454800000000001</v>
      </c>
      <c r="FV28">
        <v>2.1736800000000001</v>
      </c>
      <c r="FW28">
        <v>20.287500000000001</v>
      </c>
      <c r="FX28">
        <v>5.2063600000000001</v>
      </c>
      <c r="FY28">
        <v>11.9381</v>
      </c>
      <c r="FZ28">
        <v>4.9859</v>
      </c>
      <c r="GA28">
        <v>3.2893300000000001</v>
      </c>
      <c r="GB28">
        <v>9999</v>
      </c>
      <c r="GC28">
        <v>9999</v>
      </c>
      <c r="GD28">
        <v>9999</v>
      </c>
      <c r="GE28">
        <v>999.9</v>
      </c>
      <c r="GF28">
        <v>1.8844700000000001</v>
      </c>
      <c r="GG28">
        <v>1.89056</v>
      </c>
      <c r="GH28">
        <v>1.88828</v>
      </c>
      <c r="GI28">
        <v>1.8865400000000001</v>
      </c>
      <c r="GJ28">
        <v>1.8870499999999999</v>
      </c>
      <c r="GK28">
        <v>1.88446</v>
      </c>
      <c r="GL28">
        <v>1.89032</v>
      </c>
      <c r="GM28">
        <v>1.8895</v>
      </c>
      <c r="GN28">
        <v>0</v>
      </c>
      <c r="GO28">
        <v>0</v>
      </c>
      <c r="GP28">
        <v>0</v>
      </c>
      <c r="GQ28">
        <v>0</v>
      </c>
      <c r="GR28" t="s">
        <v>373</v>
      </c>
      <c r="GS28" t="s">
        <v>374</v>
      </c>
      <c r="GT28" t="s">
        <v>375</v>
      </c>
      <c r="GU28" t="s">
        <v>375</v>
      </c>
      <c r="GV28" t="s">
        <v>375</v>
      </c>
      <c r="GW28" t="s">
        <v>375</v>
      </c>
      <c r="GX28">
        <v>0</v>
      </c>
      <c r="GY28">
        <v>100</v>
      </c>
      <c r="GZ28">
        <v>100</v>
      </c>
      <c r="HA28">
        <v>-0.873</v>
      </c>
      <c r="HB28">
        <v>0.38229999999999997</v>
      </c>
      <c r="HC28">
        <v>-0.69053563305347299</v>
      </c>
      <c r="HD28">
        <v>-7.3897186923143796E-4</v>
      </c>
      <c r="HE28">
        <v>8.30547230451962E-7</v>
      </c>
      <c r="HF28">
        <v>-3.5237285822537598E-10</v>
      </c>
      <c r="HG28">
        <v>0.38229000000000102</v>
      </c>
      <c r="HH28">
        <v>0</v>
      </c>
      <c r="HI28">
        <v>0</v>
      </c>
      <c r="HJ28">
        <v>0</v>
      </c>
      <c r="HK28">
        <v>2</v>
      </c>
      <c r="HL28">
        <v>2274</v>
      </c>
      <c r="HM28">
        <v>2</v>
      </c>
      <c r="HN28">
        <v>28</v>
      </c>
      <c r="HO28">
        <v>9.1</v>
      </c>
      <c r="HP28">
        <v>9.1999999999999993</v>
      </c>
      <c r="HQ28">
        <v>18</v>
      </c>
      <c r="HR28">
        <v>513.072</v>
      </c>
      <c r="HS28">
        <v>497.18400000000003</v>
      </c>
      <c r="HT28">
        <v>29.999099999999999</v>
      </c>
      <c r="HU28">
        <v>36.841700000000003</v>
      </c>
      <c r="HV28">
        <v>30.000399999999999</v>
      </c>
      <c r="HW28">
        <v>36.6494</v>
      </c>
      <c r="HX28">
        <v>36.601500000000001</v>
      </c>
      <c r="HY28">
        <v>20.183900000000001</v>
      </c>
      <c r="HZ28">
        <v>26.415500000000002</v>
      </c>
      <c r="IA28">
        <v>44.607100000000003</v>
      </c>
      <c r="IB28">
        <v>30</v>
      </c>
      <c r="IC28">
        <v>415</v>
      </c>
      <c r="ID28">
        <v>32.752499999999998</v>
      </c>
      <c r="IE28">
        <v>99.043599999999998</v>
      </c>
      <c r="IF28">
        <v>98.619699999999995</v>
      </c>
    </row>
    <row r="29" spans="1:240" x14ac:dyDescent="0.3">
      <c r="A29">
        <v>16</v>
      </c>
      <c r="B29">
        <v>1629737132</v>
      </c>
      <c r="C29">
        <v>10199</v>
      </c>
      <c r="D29" t="s">
        <v>433</v>
      </c>
      <c r="E29" t="s">
        <v>434</v>
      </c>
      <c r="F29">
        <v>0</v>
      </c>
      <c r="G29" t="s">
        <v>364</v>
      </c>
      <c r="H29" t="s">
        <v>365</v>
      </c>
      <c r="I29" t="s">
        <v>366</v>
      </c>
      <c r="J29">
        <f t="shared" si="0"/>
        <v>-0.73782558684679267</v>
      </c>
      <c r="K29">
        <v>1629737132</v>
      </c>
      <c r="L29">
        <f t="shared" si="1"/>
        <v>4.7942055572331235E-3</v>
      </c>
      <c r="M29">
        <f t="shared" si="2"/>
        <v>4.7942055572331235</v>
      </c>
      <c r="N29">
        <f t="shared" si="3"/>
        <v>-3.7712352264245905</v>
      </c>
      <c r="O29">
        <f t="shared" si="4"/>
        <v>396.95600000000002</v>
      </c>
      <c r="P29">
        <f t="shared" si="5"/>
        <v>403.31707424881654</v>
      </c>
      <c r="Q29">
        <f t="shared" si="6"/>
        <v>40.083187517231984</v>
      </c>
      <c r="R29">
        <f t="shared" si="7"/>
        <v>39.450999722055606</v>
      </c>
      <c r="S29">
        <f t="shared" si="8"/>
        <v>0.50357535513644536</v>
      </c>
      <c r="T29">
        <f t="shared" si="9"/>
        <v>2.9577752714491621</v>
      </c>
      <c r="U29">
        <f t="shared" si="10"/>
        <v>0.46033994577499904</v>
      </c>
      <c r="V29">
        <f t="shared" si="11"/>
        <v>0.29128702857626532</v>
      </c>
      <c r="W29">
        <f t="shared" si="12"/>
        <v>57.880714477646578</v>
      </c>
      <c r="X29">
        <f t="shared" si="13"/>
        <v>31.61739143146432</v>
      </c>
      <c r="Y29">
        <f t="shared" si="14"/>
        <v>32.1188</v>
      </c>
      <c r="Z29">
        <f t="shared" si="15"/>
        <v>4.807285724881643</v>
      </c>
      <c r="AA29">
        <f t="shared" si="16"/>
        <v>77.662695660071932</v>
      </c>
      <c r="AB29">
        <f t="shared" si="17"/>
        <v>3.817163691799518</v>
      </c>
      <c r="AC29">
        <f t="shared" si="18"/>
        <v>4.9150543376799165</v>
      </c>
      <c r="AD29">
        <f t="shared" si="19"/>
        <v>0.99012203308212499</v>
      </c>
      <c r="AE29">
        <f t="shared" si="20"/>
        <v>-211.42446507398074</v>
      </c>
      <c r="AF29">
        <f t="shared" si="21"/>
        <v>62.603831278532837</v>
      </c>
      <c r="AG29">
        <f t="shared" si="22"/>
        <v>4.8149521692869071</v>
      </c>
      <c r="AH29">
        <f t="shared" si="23"/>
        <v>-86.124967148514415</v>
      </c>
      <c r="AI29">
        <v>2</v>
      </c>
      <c r="AJ29">
        <v>0</v>
      </c>
      <c r="AK29">
        <f t="shared" si="24"/>
        <v>1</v>
      </c>
      <c r="AL29">
        <f t="shared" si="25"/>
        <v>0</v>
      </c>
      <c r="AM29">
        <f t="shared" si="26"/>
        <v>51616.208909859772</v>
      </c>
      <c r="AN29" t="s">
        <v>367</v>
      </c>
      <c r="AO29">
        <v>10238.9</v>
      </c>
      <c r="AP29">
        <v>302.21199999999999</v>
      </c>
      <c r="AQ29">
        <v>4052.3</v>
      </c>
      <c r="AR29">
        <f t="shared" si="27"/>
        <v>0.92542210596451402</v>
      </c>
      <c r="AS29">
        <v>-0.32343011824092399</v>
      </c>
      <c r="AT29" t="s">
        <v>435</v>
      </c>
      <c r="AU29">
        <v>10357.1</v>
      </c>
      <c r="AV29">
        <v>767.69126923076897</v>
      </c>
      <c r="AW29">
        <v>2572.96</v>
      </c>
      <c r="AX29">
        <f t="shared" si="28"/>
        <v>0.701631090560767</v>
      </c>
      <c r="AY29">
        <v>0.5</v>
      </c>
      <c r="AZ29">
        <f t="shared" si="29"/>
        <v>295.15681164644894</v>
      </c>
      <c r="BA29">
        <f t="shared" si="30"/>
        <v>-3.7712352264245905</v>
      </c>
      <c r="BB29">
        <f t="shared" si="31"/>
        <v>103.54559782096844</v>
      </c>
      <c r="BC29">
        <f t="shared" si="32"/>
        <v>-1.1681265592181522E-2</v>
      </c>
      <c r="BD29">
        <f t="shared" si="33"/>
        <v>0.57495647036875819</v>
      </c>
      <c r="BE29">
        <f t="shared" si="34"/>
        <v>289.78624329351766</v>
      </c>
      <c r="BF29" t="s">
        <v>436</v>
      </c>
      <c r="BG29">
        <v>703.45</v>
      </c>
      <c r="BH29">
        <f t="shared" si="35"/>
        <v>703.45</v>
      </c>
      <c r="BI29">
        <f t="shared" si="36"/>
        <v>0.72659893663329389</v>
      </c>
      <c r="BJ29">
        <f t="shared" si="37"/>
        <v>0.96563737598046073</v>
      </c>
      <c r="BK29">
        <f t="shared" si="38"/>
        <v>0.44174567388805114</v>
      </c>
      <c r="BL29">
        <f t="shared" si="39"/>
        <v>0.79501060037011195</v>
      </c>
      <c r="BM29">
        <f t="shared" si="40"/>
        <v>0.39448140950292371</v>
      </c>
      <c r="BN29">
        <f t="shared" si="41"/>
        <v>0.8848317538039675</v>
      </c>
      <c r="BO29">
        <f t="shared" si="42"/>
        <v>0.1151682461960325</v>
      </c>
      <c r="BP29">
        <f t="shared" si="43"/>
        <v>350.14499999999998</v>
      </c>
      <c r="BQ29">
        <f t="shared" si="44"/>
        <v>295.15681164644894</v>
      </c>
      <c r="BR29">
        <f t="shared" si="45"/>
        <v>0.84295595152422276</v>
      </c>
      <c r="BS29">
        <f t="shared" si="46"/>
        <v>0.16530498644175007</v>
      </c>
      <c r="BT29">
        <v>5.79</v>
      </c>
      <c r="BU29">
        <v>0.5</v>
      </c>
      <c r="BV29" t="s">
        <v>370</v>
      </c>
      <c r="BW29">
        <v>2</v>
      </c>
      <c r="BX29">
        <v>1629737132</v>
      </c>
      <c r="BY29">
        <v>396.95600000000002</v>
      </c>
      <c r="BZ29">
        <v>394.79303235226701</v>
      </c>
      <c r="CA29">
        <v>38.408305014254204</v>
      </c>
      <c r="CB29">
        <v>33.070700000000002</v>
      </c>
      <c r="CC29">
        <v>397.839</v>
      </c>
      <c r="CD29">
        <v>36.642600000000002</v>
      </c>
      <c r="CE29">
        <v>500.08</v>
      </c>
      <c r="CF29">
        <v>99.283900000000003</v>
      </c>
      <c r="CG29">
        <v>9.9910100000000002E-2</v>
      </c>
      <c r="CH29">
        <v>32.511400000000002</v>
      </c>
      <c r="CI29">
        <v>32.1188</v>
      </c>
      <c r="CJ29">
        <v>999.9</v>
      </c>
      <c r="CK29">
        <v>0</v>
      </c>
      <c r="CL29">
        <v>0</v>
      </c>
      <c r="CM29">
        <v>10013.1</v>
      </c>
      <c r="CN29">
        <v>0</v>
      </c>
      <c r="CO29">
        <v>1398.7</v>
      </c>
      <c r="CP29">
        <v>-18.056100000000001</v>
      </c>
      <c r="CQ29">
        <v>412.23700000000002</v>
      </c>
      <c r="CR29">
        <v>429.20600000000002</v>
      </c>
      <c r="CS29">
        <v>3.99655</v>
      </c>
      <c r="CT29">
        <v>415.012</v>
      </c>
      <c r="CU29">
        <v>33.070700000000002</v>
      </c>
      <c r="CV29">
        <v>3.68018</v>
      </c>
      <c r="CW29">
        <v>3.2833899999999998</v>
      </c>
      <c r="CX29">
        <v>27.474699999999999</v>
      </c>
      <c r="CY29">
        <v>25.539400000000001</v>
      </c>
      <c r="CZ29">
        <v>350.14499999999998</v>
      </c>
      <c r="DA29">
        <v>0.90003500000000003</v>
      </c>
      <c r="DB29">
        <v>9.9965200000000004E-2</v>
      </c>
      <c r="DC29">
        <v>0</v>
      </c>
      <c r="DD29">
        <v>768.07500000000005</v>
      </c>
      <c r="DE29">
        <v>5.0010599999999998</v>
      </c>
      <c r="DF29">
        <v>3114.32</v>
      </c>
      <c r="DG29">
        <v>3134.01</v>
      </c>
      <c r="DH29">
        <v>46.25</v>
      </c>
      <c r="DI29">
        <v>50.5</v>
      </c>
      <c r="DJ29">
        <v>48.625</v>
      </c>
      <c r="DK29">
        <v>49.936999999999998</v>
      </c>
      <c r="DL29">
        <v>48.625</v>
      </c>
      <c r="DM29">
        <v>310.64</v>
      </c>
      <c r="DN29">
        <v>34.5</v>
      </c>
      <c r="DO29">
        <v>0</v>
      </c>
      <c r="DP29">
        <v>381.40000009536698</v>
      </c>
      <c r="DQ29">
        <v>0</v>
      </c>
      <c r="DR29">
        <v>767.69126923076897</v>
      </c>
      <c r="DS29">
        <v>-1.3367521947361001E-2</v>
      </c>
      <c r="DT29">
        <v>5.6940172008174201</v>
      </c>
      <c r="DU29">
        <v>3112.59192307692</v>
      </c>
      <c r="DV29">
        <v>15</v>
      </c>
      <c r="DW29">
        <v>1629736806.5</v>
      </c>
      <c r="DX29" t="s">
        <v>437</v>
      </c>
      <c r="DY29">
        <v>1629736806.5</v>
      </c>
      <c r="DZ29">
        <v>1629736805.5</v>
      </c>
      <c r="EA29">
        <v>23</v>
      </c>
      <c r="EB29">
        <v>-8.0000000000000002E-3</v>
      </c>
      <c r="EC29">
        <v>4.2000000000000003E-2</v>
      </c>
      <c r="ED29">
        <v>-0.88700000000000001</v>
      </c>
      <c r="EE29">
        <v>0.42499999999999999</v>
      </c>
      <c r="EF29">
        <v>415</v>
      </c>
      <c r="EG29">
        <v>33</v>
      </c>
      <c r="EH29">
        <v>0.09</v>
      </c>
      <c r="EI29">
        <v>0.02</v>
      </c>
      <c r="EJ29">
        <v>14.1555270526837</v>
      </c>
      <c r="EK29">
        <v>7.2610180673593596E-3</v>
      </c>
      <c r="EL29">
        <v>3.7157682125703501E-2</v>
      </c>
      <c r="EM29">
        <v>1</v>
      </c>
      <c r="EN29">
        <v>0.32095434064186401</v>
      </c>
      <c r="EO29">
        <v>-2.2443517878714698E-3</v>
      </c>
      <c r="EP29">
        <v>3.9497520453964704E-3</v>
      </c>
      <c r="EQ29">
        <v>1</v>
      </c>
      <c r="ER29">
        <v>2</v>
      </c>
      <c r="ES29">
        <v>2</v>
      </c>
      <c r="ET29" t="s">
        <v>372</v>
      </c>
      <c r="EU29">
        <v>2.97349</v>
      </c>
      <c r="EV29">
        <v>2.82104</v>
      </c>
      <c r="EW29">
        <v>9.5644800000000002E-2</v>
      </c>
      <c r="EX29">
        <v>9.7692399999999999E-2</v>
      </c>
      <c r="EY29">
        <v>0.15826200000000001</v>
      </c>
      <c r="EZ29">
        <v>0.14517099999999999</v>
      </c>
      <c r="FA29">
        <v>26487.5</v>
      </c>
      <c r="FB29">
        <v>24560.7</v>
      </c>
      <c r="FC29">
        <v>26344.2</v>
      </c>
      <c r="FD29">
        <v>25726.799999999999</v>
      </c>
      <c r="FE29">
        <v>30175.599999999999</v>
      </c>
      <c r="FF29">
        <v>31085.3</v>
      </c>
      <c r="FG29">
        <v>37286.199999999997</v>
      </c>
      <c r="FH29">
        <v>38226.800000000003</v>
      </c>
      <c r="FI29">
        <v>1.91127</v>
      </c>
      <c r="FJ29">
        <v>1.9118999999999999</v>
      </c>
      <c r="FK29">
        <v>-3.7014499999999999E-2</v>
      </c>
      <c r="FL29">
        <v>0</v>
      </c>
      <c r="FM29">
        <v>32.718800000000002</v>
      </c>
      <c r="FN29">
        <v>999.9</v>
      </c>
      <c r="FO29">
        <v>53.936999999999998</v>
      </c>
      <c r="FP29">
        <v>39.69</v>
      </c>
      <c r="FQ29">
        <v>39.611600000000003</v>
      </c>
      <c r="FR29">
        <v>61.6434</v>
      </c>
      <c r="FS29">
        <v>10.5008</v>
      </c>
      <c r="FT29">
        <v>1</v>
      </c>
      <c r="FU29">
        <v>0.79017499999999996</v>
      </c>
      <c r="FV29">
        <v>2.2956400000000001</v>
      </c>
      <c r="FW29">
        <v>20.286999999999999</v>
      </c>
      <c r="FX29">
        <v>5.2053099999999999</v>
      </c>
      <c r="FY29">
        <v>11.9381</v>
      </c>
      <c r="FZ29">
        <v>4.9866999999999999</v>
      </c>
      <c r="GA29">
        <v>3.29</v>
      </c>
      <c r="GB29">
        <v>9999</v>
      </c>
      <c r="GC29">
        <v>9999</v>
      </c>
      <c r="GD29">
        <v>9999</v>
      </c>
      <c r="GE29">
        <v>999.9</v>
      </c>
      <c r="GF29">
        <v>1.8845099999999999</v>
      </c>
      <c r="GG29">
        <v>1.89059</v>
      </c>
      <c r="GH29">
        <v>1.88828</v>
      </c>
      <c r="GI29">
        <v>1.8866000000000001</v>
      </c>
      <c r="GJ29">
        <v>1.88707</v>
      </c>
      <c r="GK29">
        <v>1.88452</v>
      </c>
      <c r="GL29">
        <v>1.8904099999999999</v>
      </c>
      <c r="GM29">
        <v>1.88951</v>
      </c>
      <c r="GN29">
        <v>0</v>
      </c>
      <c r="GO29">
        <v>0</v>
      </c>
      <c r="GP29">
        <v>0</v>
      </c>
      <c r="GQ29">
        <v>0</v>
      </c>
      <c r="GR29" t="s">
        <v>373</v>
      </c>
      <c r="GS29" t="s">
        <v>374</v>
      </c>
      <c r="GT29" t="s">
        <v>375</v>
      </c>
      <c r="GU29" t="s">
        <v>375</v>
      </c>
      <c r="GV29" t="s">
        <v>375</v>
      </c>
      <c r="GW29" t="s">
        <v>375</v>
      </c>
      <c r="GX29">
        <v>0</v>
      </c>
      <c r="GY29">
        <v>100</v>
      </c>
      <c r="GZ29">
        <v>100</v>
      </c>
      <c r="HA29">
        <v>-0.88300000000000001</v>
      </c>
      <c r="HB29">
        <v>0.42459999999999998</v>
      </c>
      <c r="HC29">
        <v>-0.69824920648452504</v>
      </c>
      <c r="HD29">
        <v>-7.3897186923143796E-4</v>
      </c>
      <c r="HE29">
        <v>8.30547230451962E-7</v>
      </c>
      <c r="HF29">
        <v>-3.5237285822537598E-10</v>
      </c>
      <c r="HG29">
        <v>0.42457500000000398</v>
      </c>
      <c r="HH29">
        <v>0</v>
      </c>
      <c r="HI29">
        <v>0</v>
      </c>
      <c r="HJ29">
        <v>0</v>
      </c>
      <c r="HK29">
        <v>2</v>
      </c>
      <c r="HL29">
        <v>2274</v>
      </c>
      <c r="HM29">
        <v>2</v>
      </c>
      <c r="HN29">
        <v>28</v>
      </c>
      <c r="HO29">
        <v>5.4</v>
      </c>
      <c r="HP29">
        <v>5.4</v>
      </c>
      <c r="HQ29">
        <v>18</v>
      </c>
      <c r="HR29">
        <v>511.89100000000002</v>
      </c>
      <c r="HS29">
        <v>495.04599999999999</v>
      </c>
      <c r="HT29">
        <v>29.9999</v>
      </c>
      <c r="HU29">
        <v>37.122700000000002</v>
      </c>
      <c r="HV29">
        <v>30.000499999999999</v>
      </c>
      <c r="HW29">
        <v>36.898000000000003</v>
      </c>
      <c r="HX29">
        <v>36.841299999999997</v>
      </c>
      <c r="HY29">
        <v>20.191299999999998</v>
      </c>
      <c r="HZ29">
        <v>27.323</v>
      </c>
      <c r="IA29">
        <v>45.896599999999999</v>
      </c>
      <c r="IB29">
        <v>30</v>
      </c>
      <c r="IC29">
        <v>415</v>
      </c>
      <c r="ID29">
        <v>33.0503</v>
      </c>
      <c r="IE29">
        <v>98.994699999999995</v>
      </c>
      <c r="IF29">
        <v>98.564899999999994</v>
      </c>
    </row>
    <row r="30" spans="1:240" x14ac:dyDescent="0.3">
      <c r="A30">
        <v>17</v>
      </c>
      <c r="B30">
        <v>1629737576.0999999</v>
      </c>
      <c r="C30">
        <v>10643.0999999046</v>
      </c>
      <c r="D30" t="s">
        <v>438</v>
      </c>
      <c r="E30" t="s">
        <v>439</v>
      </c>
      <c r="F30">
        <v>0</v>
      </c>
      <c r="G30" t="s">
        <v>364</v>
      </c>
      <c r="H30" t="s">
        <v>365</v>
      </c>
      <c r="I30" t="s">
        <v>366</v>
      </c>
      <c r="J30">
        <f t="shared" si="0"/>
        <v>1.0761554404563611</v>
      </c>
      <c r="K30">
        <v>1629737576.0999999</v>
      </c>
      <c r="L30">
        <f t="shared" si="1"/>
        <v>1.9379520240661529E-3</v>
      </c>
      <c r="M30">
        <f t="shared" si="2"/>
        <v>1.937952024066153</v>
      </c>
      <c r="N30">
        <f t="shared" si="3"/>
        <v>6.0134745239630183</v>
      </c>
      <c r="O30">
        <f t="shared" si="4"/>
        <v>404.64600000000002</v>
      </c>
      <c r="P30">
        <f t="shared" si="5"/>
        <v>330.75031192368647</v>
      </c>
      <c r="Q30">
        <f t="shared" si="6"/>
        <v>32.871745700254358</v>
      </c>
      <c r="R30">
        <f t="shared" si="7"/>
        <v>40.215896799196805</v>
      </c>
      <c r="S30">
        <f t="shared" si="8"/>
        <v>0.14912255591955284</v>
      </c>
      <c r="T30">
        <f t="shared" si="9"/>
        <v>2.9553492892780682</v>
      </c>
      <c r="U30">
        <f t="shared" si="10"/>
        <v>0.14506494081023269</v>
      </c>
      <c r="V30">
        <f t="shared" si="11"/>
        <v>9.1020952435120969E-2</v>
      </c>
      <c r="W30">
        <f t="shared" si="12"/>
        <v>33.071388020252513</v>
      </c>
      <c r="X30">
        <f t="shared" si="13"/>
        <v>32.234819505798463</v>
      </c>
      <c r="Y30">
        <f t="shared" si="14"/>
        <v>32.226199999999999</v>
      </c>
      <c r="Z30">
        <f t="shared" si="15"/>
        <v>4.836560619989374</v>
      </c>
      <c r="AA30">
        <f t="shared" si="16"/>
        <v>72.414374189769617</v>
      </c>
      <c r="AB30">
        <f t="shared" si="17"/>
        <v>3.5649699984370926</v>
      </c>
      <c r="AC30">
        <f t="shared" si="18"/>
        <v>4.923014302512243</v>
      </c>
      <c r="AD30">
        <f t="shared" si="19"/>
        <v>1.2715906215522814</v>
      </c>
      <c r="AE30">
        <f t="shared" si="20"/>
        <v>-85.46368426131734</v>
      </c>
      <c r="AF30">
        <f t="shared" si="21"/>
        <v>50.01330745834985</v>
      </c>
      <c r="AG30">
        <f t="shared" si="22"/>
        <v>3.8523283172813407</v>
      </c>
      <c r="AH30">
        <f t="shared" si="23"/>
        <v>1.4733395345663638</v>
      </c>
      <c r="AI30">
        <v>2</v>
      </c>
      <c r="AJ30">
        <v>0</v>
      </c>
      <c r="AK30">
        <f t="shared" si="24"/>
        <v>1</v>
      </c>
      <c r="AL30">
        <f t="shared" si="25"/>
        <v>0</v>
      </c>
      <c r="AM30">
        <f t="shared" si="26"/>
        <v>51544.320231436031</v>
      </c>
      <c r="AN30" t="s">
        <v>367</v>
      </c>
      <c r="AO30">
        <v>10238.9</v>
      </c>
      <c r="AP30">
        <v>302.21199999999999</v>
      </c>
      <c r="AQ30">
        <v>4052.3</v>
      </c>
      <c r="AR30">
        <f t="shared" si="27"/>
        <v>0.92542210596451402</v>
      </c>
      <c r="AS30">
        <v>-0.32343011824092399</v>
      </c>
      <c r="AT30" t="s">
        <v>440</v>
      </c>
      <c r="AU30">
        <v>10345.799999999999</v>
      </c>
      <c r="AV30">
        <v>726.85484615384598</v>
      </c>
      <c r="AW30">
        <v>2637.67</v>
      </c>
      <c r="AX30">
        <f t="shared" si="28"/>
        <v>0.72443298587243821</v>
      </c>
      <c r="AY30">
        <v>0.5</v>
      </c>
      <c r="AZ30">
        <f t="shared" si="29"/>
        <v>168.70259690168521</v>
      </c>
      <c r="BA30">
        <f t="shared" si="30"/>
        <v>6.0134745239630183</v>
      </c>
      <c r="BB30">
        <f t="shared" si="31"/>
        <v>61.106862998961077</v>
      </c>
      <c r="BC30">
        <f t="shared" si="32"/>
        <v>3.7562579110130112E-2</v>
      </c>
      <c r="BD30">
        <f t="shared" si="33"/>
        <v>0.53631803826862345</v>
      </c>
      <c r="BE30">
        <f t="shared" si="34"/>
        <v>290.58916850074621</v>
      </c>
      <c r="BF30" t="s">
        <v>441</v>
      </c>
      <c r="BG30">
        <v>767.85</v>
      </c>
      <c r="BH30">
        <f t="shared" si="35"/>
        <v>767.85</v>
      </c>
      <c r="BI30">
        <f t="shared" si="36"/>
        <v>0.70889080135119253</v>
      </c>
      <c r="BJ30">
        <f t="shared" si="37"/>
        <v>1.0219246525580825</v>
      </c>
      <c r="BK30">
        <f t="shared" si="38"/>
        <v>0.43070529312365846</v>
      </c>
      <c r="BL30">
        <f t="shared" si="39"/>
        <v>0.81817577273757613</v>
      </c>
      <c r="BM30">
        <f t="shared" si="40"/>
        <v>0.37722581443422126</v>
      </c>
      <c r="BN30">
        <f t="shared" si="41"/>
        <v>1.0795619629130704</v>
      </c>
      <c r="BO30">
        <f t="shared" si="42"/>
        <v>-7.9561962913070383E-2</v>
      </c>
      <c r="BP30">
        <f t="shared" si="43"/>
        <v>200.14</v>
      </c>
      <c r="BQ30">
        <f t="shared" si="44"/>
        <v>168.70259690168521</v>
      </c>
      <c r="BR30">
        <f t="shared" si="45"/>
        <v>0.84292293845151012</v>
      </c>
      <c r="BS30">
        <f t="shared" si="46"/>
        <v>0.16524127121141458</v>
      </c>
      <c r="BT30">
        <v>5.79</v>
      </c>
      <c r="BU30">
        <v>0.5</v>
      </c>
      <c r="BV30" t="s">
        <v>370</v>
      </c>
      <c r="BW30">
        <v>2</v>
      </c>
      <c r="BX30">
        <v>1629737576.0999999</v>
      </c>
      <c r="BY30">
        <v>404.64600000000002</v>
      </c>
      <c r="BZ30">
        <v>412.51665026413201</v>
      </c>
      <c r="CA30">
        <v>35.870164904948403</v>
      </c>
      <c r="CB30">
        <v>33.706800000000001</v>
      </c>
      <c r="CC30">
        <v>405.43900000000002</v>
      </c>
      <c r="CD30">
        <v>36.625</v>
      </c>
      <c r="CE30">
        <v>500.06599999999997</v>
      </c>
      <c r="CF30">
        <v>99.285399999999996</v>
      </c>
      <c r="CG30">
        <v>9.9980799999999995E-2</v>
      </c>
      <c r="CH30">
        <v>32.540100000000002</v>
      </c>
      <c r="CI30">
        <v>32.226199999999999</v>
      </c>
      <c r="CJ30">
        <v>999.9</v>
      </c>
      <c r="CK30">
        <v>0</v>
      </c>
      <c r="CL30">
        <v>0</v>
      </c>
      <c r="CM30">
        <v>9999.3799999999992</v>
      </c>
      <c r="CN30">
        <v>0</v>
      </c>
      <c r="CO30">
        <v>1465.51</v>
      </c>
      <c r="CP30">
        <v>-10.337199999999999</v>
      </c>
      <c r="CQ30">
        <v>420.21499999999997</v>
      </c>
      <c r="CR30">
        <v>429.459</v>
      </c>
      <c r="CS30">
        <v>3.3423699999999998</v>
      </c>
      <c r="CT30">
        <v>414.983</v>
      </c>
      <c r="CU30">
        <v>33.706800000000001</v>
      </c>
      <c r="CV30">
        <v>3.6784400000000002</v>
      </c>
      <c r="CW30">
        <v>3.3466</v>
      </c>
      <c r="CX30">
        <v>27.466699999999999</v>
      </c>
      <c r="CY30">
        <v>25.861000000000001</v>
      </c>
      <c r="CZ30">
        <v>200.14</v>
      </c>
      <c r="DA30">
        <v>0.90005900000000005</v>
      </c>
      <c r="DB30">
        <v>9.99414E-2</v>
      </c>
      <c r="DC30">
        <v>0</v>
      </c>
      <c r="DD30">
        <v>727.05399999999997</v>
      </c>
      <c r="DE30">
        <v>5.0010599999999998</v>
      </c>
      <c r="DF30">
        <v>1900.42</v>
      </c>
      <c r="DG30">
        <v>1771.93</v>
      </c>
      <c r="DH30">
        <v>45.875</v>
      </c>
      <c r="DI30">
        <v>50.436999999999998</v>
      </c>
      <c r="DJ30">
        <v>48.375</v>
      </c>
      <c r="DK30">
        <v>49.936999999999998</v>
      </c>
      <c r="DL30">
        <v>48.375</v>
      </c>
      <c r="DM30">
        <v>175.64</v>
      </c>
      <c r="DN30">
        <v>19.5</v>
      </c>
      <c r="DO30">
        <v>0</v>
      </c>
      <c r="DP30">
        <v>443.40000009536698</v>
      </c>
      <c r="DQ30">
        <v>0</v>
      </c>
      <c r="DR30">
        <v>726.85484615384598</v>
      </c>
      <c r="DS30">
        <v>-0.89709401742575801</v>
      </c>
      <c r="DT30">
        <v>-40.0858117508768</v>
      </c>
      <c r="DU30">
        <v>1902.70730769231</v>
      </c>
      <c r="DV30">
        <v>15</v>
      </c>
      <c r="DW30">
        <v>1629737206.5</v>
      </c>
      <c r="DX30" t="s">
        <v>442</v>
      </c>
      <c r="DY30">
        <v>1629737203.5</v>
      </c>
      <c r="DZ30">
        <v>1629737206.5</v>
      </c>
      <c r="EA30">
        <v>24</v>
      </c>
      <c r="EB30">
        <v>9.1999999999999998E-2</v>
      </c>
      <c r="EC30">
        <v>0</v>
      </c>
      <c r="ED30">
        <v>-0.79500000000000004</v>
      </c>
      <c r="EE30">
        <v>0.42399999999999999</v>
      </c>
      <c r="EF30">
        <v>415</v>
      </c>
      <c r="EG30">
        <v>33</v>
      </c>
      <c r="EH30">
        <v>0.2</v>
      </c>
      <c r="EI30">
        <v>0.02</v>
      </c>
      <c r="EJ30">
        <v>7.6802766047621702</v>
      </c>
      <c r="EK30">
        <v>-1.86874737716031E-2</v>
      </c>
      <c r="EL30">
        <v>3.5187667733225403E-2</v>
      </c>
      <c r="EM30">
        <v>1</v>
      </c>
      <c r="EN30">
        <v>0.26033988292730598</v>
      </c>
      <c r="EO30">
        <v>-2.2352007207042499E-3</v>
      </c>
      <c r="EP30">
        <v>3.9103310585507801E-3</v>
      </c>
      <c r="EQ30">
        <v>1</v>
      </c>
      <c r="ER30">
        <v>2</v>
      </c>
      <c r="ES30">
        <v>2</v>
      </c>
      <c r="ET30" t="s">
        <v>372</v>
      </c>
      <c r="EU30">
        <v>2.9731100000000001</v>
      </c>
      <c r="EV30">
        <v>2.8209900000000001</v>
      </c>
      <c r="EW30">
        <v>9.6965399999999993E-2</v>
      </c>
      <c r="EX30">
        <v>9.7603200000000001E-2</v>
      </c>
      <c r="EY30">
        <v>0.158082</v>
      </c>
      <c r="EZ30">
        <v>0.146899</v>
      </c>
      <c r="FA30">
        <v>26435.8</v>
      </c>
      <c r="FB30">
        <v>24543</v>
      </c>
      <c r="FC30">
        <v>26332.5</v>
      </c>
      <c r="FD30">
        <v>25707.3</v>
      </c>
      <c r="FE30">
        <v>30170.9</v>
      </c>
      <c r="FF30">
        <v>31000.9</v>
      </c>
      <c r="FG30">
        <v>37268.5</v>
      </c>
      <c r="FH30">
        <v>38200.400000000001</v>
      </c>
      <c r="FI30">
        <v>1.90585</v>
      </c>
      <c r="FJ30">
        <v>1.9047499999999999</v>
      </c>
      <c r="FK30">
        <v>-4.5821099999999997E-2</v>
      </c>
      <c r="FL30">
        <v>0</v>
      </c>
      <c r="FM30">
        <v>32.968699999999998</v>
      </c>
      <c r="FN30">
        <v>999.9</v>
      </c>
      <c r="FO30">
        <v>53.430999999999997</v>
      </c>
      <c r="FP30">
        <v>40.194000000000003</v>
      </c>
      <c r="FQ30">
        <v>40.316400000000002</v>
      </c>
      <c r="FR30">
        <v>61.744300000000003</v>
      </c>
      <c r="FS30">
        <v>10.5929</v>
      </c>
      <c r="FT30">
        <v>1</v>
      </c>
      <c r="FU30">
        <v>0.82229699999999994</v>
      </c>
      <c r="FV30">
        <v>2.4218500000000001</v>
      </c>
      <c r="FW30">
        <v>20.286000000000001</v>
      </c>
      <c r="FX30">
        <v>5.2098000000000004</v>
      </c>
      <c r="FY30">
        <v>11.9381</v>
      </c>
      <c r="FZ30">
        <v>4.9868499999999996</v>
      </c>
      <c r="GA30">
        <v>3.29</v>
      </c>
      <c r="GB30">
        <v>9999</v>
      </c>
      <c r="GC30">
        <v>9999</v>
      </c>
      <c r="GD30">
        <v>9999</v>
      </c>
      <c r="GE30">
        <v>999.9</v>
      </c>
      <c r="GF30">
        <v>1.88446</v>
      </c>
      <c r="GG30">
        <v>1.89056</v>
      </c>
      <c r="GH30">
        <v>1.88828</v>
      </c>
      <c r="GI30">
        <v>1.8865799999999999</v>
      </c>
      <c r="GJ30">
        <v>1.8870499999999999</v>
      </c>
      <c r="GK30">
        <v>1.8844700000000001</v>
      </c>
      <c r="GL30">
        <v>1.8903799999999999</v>
      </c>
      <c r="GM30">
        <v>1.8895</v>
      </c>
      <c r="GN30">
        <v>0</v>
      </c>
      <c r="GO30">
        <v>0</v>
      </c>
      <c r="GP30">
        <v>0</v>
      </c>
      <c r="GQ30">
        <v>0</v>
      </c>
      <c r="GR30" t="s">
        <v>373</v>
      </c>
      <c r="GS30" t="s">
        <v>374</v>
      </c>
      <c r="GT30" t="s">
        <v>375</v>
      </c>
      <c r="GU30" t="s">
        <v>375</v>
      </c>
      <c r="GV30" t="s">
        <v>375</v>
      </c>
      <c r="GW30" t="s">
        <v>375</v>
      </c>
      <c r="GX30">
        <v>0</v>
      </c>
      <c r="GY30">
        <v>100</v>
      </c>
      <c r="GZ30">
        <v>100</v>
      </c>
      <c r="HA30">
        <v>-0.79300000000000004</v>
      </c>
      <c r="HB30">
        <v>0.42420000000000002</v>
      </c>
      <c r="HC30">
        <v>-0.60591218174161299</v>
      </c>
      <c r="HD30">
        <v>-7.3897186923143796E-4</v>
      </c>
      <c r="HE30">
        <v>8.30547230451962E-7</v>
      </c>
      <c r="HF30">
        <v>-3.5237285822537598E-10</v>
      </c>
      <c r="HG30">
        <v>0.42421000000000902</v>
      </c>
      <c r="HH30">
        <v>0</v>
      </c>
      <c r="HI30">
        <v>0</v>
      </c>
      <c r="HJ30">
        <v>0</v>
      </c>
      <c r="HK30">
        <v>2</v>
      </c>
      <c r="HL30">
        <v>2274</v>
      </c>
      <c r="HM30">
        <v>2</v>
      </c>
      <c r="HN30">
        <v>28</v>
      </c>
      <c r="HO30">
        <v>6.2</v>
      </c>
      <c r="HP30">
        <v>6.2</v>
      </c>
      <c r="HQ30">
        <v>18</v>
      </c>
      <c r="HR30">
        <v>511.07900000000001</v>
      </c>
      <c r="HS30">
        <v>492.875</v>
      </c>
      <c r="HT30">
        <v>30.000299999999999</v>
      </c>
      <c r="HU30">
        <v>37.514200000000002</v>
      </c>
      <c r="HV30">
        <v>30.000299999999999</v>
      </c>
      <c r="HW30">
        <v>37.274900000000002</v>
      </c>
      <c r="HX30">
        <v>37.215899999999998</v>
      </c>
      <c r="HY30">
        <v>20.206900000000001</v>
      </c>
      <c r="HZ30">
        <v>26.528700000000001</v>
      </c>
      <c r="IA30">
        <v>46.917299999999997</v>
      </c>
      <c r="IB30">
        <v>30</v>
      </c>
      <c r="IC30">
        <v>415</v>
      </c>
      <c r="ID30">
        <v>33.731000000000002</v>
      </c>
      <c r="IE30">
        <v>98.948899999999995</v>
      </c>
      <c r="IF30">
        <v>98.494100000000003</v>
      </c>
    </row>
    <row r="31" spans="1:240" x14ac:dyDescent="0.3">
      <c r="A31">
        <v>18</v>
      </c>
      <c r="B31">
        <v>1629739546.5</v>
      </c>
      <c r="C31">
        <v>12613.5</v>
      </c>
      <c r="D31" t="s">
        <v>443</v>
      </c>
      <c r="E31" t="s">
        <v>444</v>
      </c>
      <c r="F31">
        <v>0</v>
      </c>
      <c r="G31" t="s">
        <v>364</v>
      </c>
      <c r="H31" t="s">
        <v>515</v>
      </c>
      <c r="I31" t="s">
        <v>366</v>
      </c>
      <c r="J31">
        <f t="shared" si="0"/>
        <v>5.140812583912326</v>
      </c>
      <c r="K31">
        <v>1629739546.5</v>
      </c>
      <c r="L31">
        <f t="shared" si="1"/>
        <v>5.6235843266709794E-3</v>
      </c>
      <c r="M31">
        <f t="shared" si="2"/>
        <v>5.6235843266709793</v>
      </c>
      <c r="N31">
        <f t="shared" si="3"/>
        <v>26.69279580070404</v>
      </c>
      <c r="O31">
        <f t="shared" si="4"/>
        <v>369.49400000000003</v>
      </c>
      <c r="P31">
        <f t="shared" si="5"/>
        <v>237.82473082998533</v>
      </c>
      <c r="Q31">
        <f t="shared" si="6"/>
        <v>23.629949542937169</v>
      </c>
      <c r="R31">
        <f t="shared" si="7"/>
        <v>36.712433336715009</v>
      </c>
      <c r="S31">
        <f t="shared" si="8"/>
        <v>0.36532192622522675</v>
      </c>
      <c r="T31">
        <f t="shared" si="9"/>
        <v>2.9543083745988947</v>
      </c>
      <c r="U31">
        <f t="shared" si="10"/>
        <v>0.34195266417724918</v>
      </c>
      <c r="V31">
        <f t="shared" si="11"/>
        <v>0.21569535570237933</v>
      </c>
      <c r="W31">
        <f t="shared" si="12"/>
        <v>321.52878177596966</v>
      </c>
      <c r="X31">
        <f t="shared" si="13"/>
        <v>33.86970638290834</v>
      </c>
      <c r="Y31">
        <f t="shared" si="14"/>
        <v>33.671399999999998</v>
      </c>
      <c r="Z31">
        <f t="shared" si="15"/>
        <v>5.2458530725629586</v>
      </c>
      <c r="AA31">
        <f t="shared" si="16"/>
        <v>71.161500618455278</v>
      </c>
      <c r="AB31">
        <f t="shared" si="17"/>
        <v>3.6852880686219476</v>
      </c>
      <c r="AC31">
        <f t="shared" si="18"/>
        <v>5.1787666597719157</v>
      </c>
      <c r="AD31">
        <f t="shared" si="19"/>
        <v>1.5605650039410111</v>
      </c>
      <c r="AE31">
        <f t="shared" si="20"/>
        <v>-248.0000688061902</v>
      </c>
      <c r="AF31">
        <f t="shared" si="21"/>
        <v>-36.632714811015894</v>
      </c>
      <c r="AG31">
        <f t="shared" si="22"/>
        <v>-2.855326068567122</v>
      </c>
      <c r="AH31">
        <f t="shared" si="23"/>
        <v>34.040672090196431</v>
      </c>
      <c r="AI31">
        <v>0</v>
      </c>
      <c r="AJ31">
        <v>0</v>
      </c>
      <c r="AK31">
        <f t="shared" si="24"/>
        <v>1</v>
      </c>
      <c r="AL31">
        <f t="shared" si="25"/>
        <v>0</v>
      </c>
      <c r="AM31">
        <f t="shared" si="26"/>
        <v>51363.472176764408</v>
      </c>
      <c r="AN31" t="s">
        <v>367</v>
      </c>
      <c r="AO31">
        <v>10238.9</v>
      </c>
      <c r="AP31">
        <v>302.21199999999999</v>
      </c>
      <c r="AQ31">
        <v>4052.3</v>
      </c>
      <c r="AR31">
        <f t="shared" si="27"/>
        <v>0.92542210596451402</v>
      </c>
      <c r="AS31">
        <v>-0.32343011824092399</v>
      </c>
      <c r="AT31" t="s">
        <v>445</v>
      </c>
      <c r="AU31">
        <v>10319.799999999999</v>
      </c>
      <c r="AV31">
        <v>771.91423076923104</v>
      </c>
      <c r="AW31">
        <v>1416.32</v>
      </c>
      <c r="AX31">
        <f t="shared" si="28"/>
        <v>0.4549859983836767</v>
      </c>
      <c r="AY31">
        <v>0.5</v>
      </c>
      <c r="AZ31">
        <f t="shared" si="29"/>
        <v>1681.2974993657874</v>
      </c>
      <c r="BA31">
        <f t="shared" si="30"/>
        <v>26.69279580070404</v>
      </c>
      <c r="BB31">
        <f t="shared" si="31"/>
        <v>382.48341066446091</v>
      </c>
      <c r="BC31">
        <f t="shared" si="32"/>
        <v>1.6068676679252734E-2</v>
      </c>
      <c r="BD31">
        <f t="shared" si="33"/>
        <v>1.8611471983732495</v>
      </c>
      <c r="BE31">
        <f t="shared" si="34"/>
        <v>265.37748825088096</v>
      </c>
      <c r="BF31" t="s">
        <v>446</v>
      </c>
      <c r="BG31">
        <v>561.33000000000004</v>
      </c>
      <c r="BH31">
        <f t="shared" si="35"/>
        <v>561.33000000000004</v>
      </c>
      <c r="BI31">
        <f t="shared" si="36"/>
        <v>0.60367007455942157</v>
      </c>
      <c r="BJ31">
        <f t="shared" si="37"/>
        <v>0.75369977336666971</v>
      </c>
      <c r="BK31">
        <f t="shared" si="38"/>
        <v>0.7550852628352579</v>
      </c>
      <c r="BL31">
        <f t="shared" si="39"/>
        <v>0.57840511802335948</v>
      </c>
      <c r="BM31">
        <f t="shared" si="40"/>
        <v>0.70291150501001587</v>
      </c>
      <c r="BN31">
        <f t="shared" si="41"/>
        <v>0.54808458883094968</v>
      </c>
      <c r="BO31">
        <f t="shared" si="42"/>
        <v>0.45191541116905032</v>
      </c>
      <c r="BP31">
        <f t="shared" si="43"/>
        <v>2000.12</v>
      </c>
      <c r="BQ31">
        <f t="shared" si="44"/>
        <v>1681.2974993657874</v>
      </c>
      <c r="BR31">
        <f t="shared" si="45"/>
        <v>0.84059831378406669</v>
      </c>
      <c r="BS31">
        <f t="shared" si="46"/>
        <v>0.16075474560324865</v>
      </c>
      <c r="BT31">
        <v>5.79</v>
      </c>
      <c r="BU31">
        <v>0.5</v>
      </c>
      <c r="BV31" t="s">
        <v>370</v>
      </c>
      <c r="BW31">
        <v>2</v>
      </c>
      <c r="BX31">
        <v>1629739546.5</v>
      </c>
      <c r="BY31">
        <v>369.49400000000003</v>
      </c>
      <c r="BZ31">
        <v>402.80131714493399</v>
      </c>
      <c r="CA31">
        <v>37.090753890879</v>
      </c>
      <c r="CB31">
        <v>30.821899999999999</v>
      </c>
      <c r="CC31">
        <v>370.19</v>
      </c>
      <c r="CD31">
        <v>38.614100000000001</v>
      </c>
      <c r="CE31">
        <v>500.137</v>
      </c>
      <c r="CF31">
        <v>99.258700000000005</v>
      </c>
      <c r="CG31">
        <v>9.9972500000000006E-2</v>
      </c>
      <c r="CH31">
        <v>33.441400000000002</v>
      </c>
      <c r="CI31">
        <v>33.671399999999998</v>
      </c>
      <c r="CJ31">
        <v>999.9</v>
      </c>
      <c r="CK31">
        <v>0</v>
      </c>
      <c r="CL31">
        <v>0</v>
      </c>
      <c r="CM31">
        <v>9996.25</v>
      </c>
      <c r="CN31">
        <v>0</v>
      </c>
      <c r="CO31">
        <v>1927.68</v>
      </c>
      <c r="CP31">
        <v>-45.505200000000002</v>
      </c>
      <c r="CQ31">
        <v>384.471</v>
      </c>
      <c r="CR31">
        <v>428.197</v>
      </c>
      <c r="CS31">
        <v>8.1343700000000005</v>
      </c>
      <c r="CT31">
        <v>414.99900000000002</v>
      </c>
      <c r="CU31">
        <v>30.821899999999999</v>
      </c>
      <c r="CV31">
        <v>3.8667500000000001</v>
      </c>
      <c r="CW31">
        <v>3.0593400000000002</v>
      </c>
      <c r="CX31">
        <v>28.322399999999998</v>
      </c>
      <c r="CY31">
        <v>24.354500000000002</v>
      </c>
      <c r="CZ31">
        <v>2000.12</v>
      </c>
      <c r="DA31">
        <v>0.98000500000000001</v>
      </c>
      <c r="DB31">
        <v>1.9995300000000001E-2</v>
      </c>
      <c r="DC31">
        <v>0</v>
      </c>
      <c r="DD31">
        <v>772.19600000000003</v>
      </c>
      <c r="DE31">
        <v>5.0010599999999998</v>
      </c>
      <c r="DF31">
        <v>16286.7</v>
      </c>
      <c r="DG31">
        <v>18585.900000000001</v>
      </c>
      <c r="DH31">
        <v>49.686999999999998</v>
      </c>
      <c r="DI31">
        <v>51.686999999999998</v>
      </c>
      <c r="DJ31">
        <v>50.561999999999998</v>
      </c>
      <c r="DK31">
        <v>50.25</v>
      </c>
      <c r="DL31">
        <v>51.061999999999998</v>
      </c>
      <c r="DM31">
        <v>1955.23</v>
      </c>
      <c r="DN31">
        <v>39.89</v>
      </c>
      <c r="DO31">
        <v>0</v>
      </c>
      <c r="DP31">
        <v>1970.2000000476801</v>
      </c>
      <c r="DQ31">
        <v>0</v>
      </c>
      <c r="DR31">
        <v>771.91423076923104</v>
      </c>
      <c r="DS31">
        <v>0.22229059951292099</v>
      </c>
      <c r="DT31">
        <v>224.813675179483</v>
      </c>
      <c r="DU31">
        <v>16269.4</v>
      </c>
      <c r="DV31">
        <v>15</v>
      </c>
      <c r="DW31">
        <v>1629738488.0999999</v>
      </c>
      <c r="DX31" t="s">
        <v>447</v>
      </c>
      <c r="DY31">
        <v>1629738471.5999999</v>
      </c>
      <c r="DZ31">
        <v>1629738488.0999999</v>
      </c>
      <c r="EA31">
        <v>27</v>
      </c>
      <c r="EB31">
        <v>0.09</v>
      </c>
      <c r="EC31">
        <v>4.2000000000000003E-2</v>
      </c>
      <c r="ED31">
        <v>-0.70799999999999996</v>
      </c>
      <c r="EE31">
        <v>0.34200000000000003</v>
      </c>
      <c r="EF31">
        <v>415</v>
      </c>
      <c r="EG31">
        <v>29</v>
      </c>
      <c r="EH31">
        <v>0.03</v>
      </c>
      <c r="EI31">
        <v>0.02</v>
      </c>
      <c r="EJ31">
        <v>36.659828101014398</v>
      </c>
      <c r="EK31">
        <v>-8.6912058493588601E-2</v>
      </c>
      <c r="EL31">
        <v>6.1428957446796398E-2</v>
      </c>
      <c r="EM31">
        <v>1</v>
      </c>
      <c r="EN31">
        <v>0.55173256013019301</v>
      </c>
      <c r="EO31">
        <v>3.44980469910907E-3</v>
      </c>
      <c r="EP31">
        <v>4.7565317897279198E-3</v>
      </c>
      <c r="EQ31">
        <v>0</v>
      </c>
      <c r="ER31">
        <v>1</v>
      </c>
      <c r="ES31">
        <v>2</v>
      </c>
      <c r="ET31" t="s">
        <v>412</v>
      </c>
      <c r="EU31">
        <v>2.9746600000000001</v>
      </c>
      <c r="EV31">
        <v>2.8209499999999998</v>
      </c>
      <c r="EW31">
        <v>9.0668399999999996E-2</v>
      </c>
      <c r="EX31">
        <v>9.7924399999999995E-2</v>
      </c>
      <c r="EY31">
        <v>0.16431200000000001</v>
      </c>
      <c r="EZ31">
        <v>0.13883799999999999</v>
      </c>
      <c r="FA31">
        <v>26687.8</v>
      </c>
      <c r="FB31">
        <v>24618.400000000001</v>
      </c>
      <c r="FC31">
        <v>26394.2</v>
      </c>
      <c r="FD31">
        <v>25789.1</v>
      </c>
      <c r="FE31">
        <v>30006.9</v>
      </c>
      <c r="FF31">
        <v>31386.3</v>
      </c>
      <c r="FG31">
        <v>37356.6</v>
      </c>
      <c r="FH31">
        <v>38312.800000000003</v>
      </c>
      <c r="FI31">
        <v>1.92838</v>
      </c>
      <c r="FJ31">
        <v>1.9228000000000001</v>
      </c>
      <c r="FK31">
        <v>3.2242399999999997E-2</v>
      </c>
      <c r="FL31">
        <v>0</v>
      </c>
      <c r="FM31">
        <v>33.1496</v>
      </c>
      <c r="FN31">
        <v>999.9</v>
      </c>
      <c r="FO31">
        <v>48.351999999999997</v>
      </c>
      <c r="FP31">
        <v>40.183</v>
      </c>
      <c r="FQ31">
        <v>36.467300000000002</v>
      </c>
      <c r="FR31">
        <v>61.694699999999997</v>
      </c>
      <c r="FS31">
        <v>11.4663</v>
      </c>
      <c r="FT31">
        <v>1</v>
      </c>
      <c r="FU31">
        <v>0.68792200000000003</v>
      </c>
      <c r="FV31">
        <v>2.4514900000000002</v>
      </c>
      <c r="FW31">
        <v>20.2681</v>
      </c>
      <c r="FX31">
        <v>5.2077099999999996</v>
      </c>
      <c r="FY31">
        <v>11.9381</v>
      </c>
      <c r="FZ31">
        <v>4.9869000000000003</v>
      </c>
      <c r="GA31">
        <v>3.29</v>
      </c>
      <c r="GB31">
        <v>9999</v>
      </c>
      <c r="GC31">
        <v>9999</v>
      </c>
      <c r="GD31">
        <v>9999</v>
      </c>
      <c r="GE31">
        <v>999.9</v>
      </c>
      <c r="GF31">
        <v>1.8844700000000001</v>
      </c>
      <c r="GG31">
        <v>1.89056</v>
      </c>
      <c r="GH31">
        <v>1.88828</v>
      </c>
      <c r="GI31">
        <v>1.88649</v>
      </c>
      <c r="GJ31">
        <v>1.8870499999999999</v>
      </c>
      <c r="GK31">
        <v>1.88446</v>
      </c>
      <c r="GL31">
        <v>1.89039</v>
      </c>
      <c r="GM31">
        <v>1.8895</v>
      </c>
      <c r="GN31">
        <v>0</v>
      </c>
      <c r="GO31">
        <v>0</v>
      </c>
      <c r="GP31">
        <v>0</v>
      </c>
      <c r="GQ31">
        <v>0</v>
      </c>
      <c r="GR31" t="s">
        <v>373</v>
      </c>
      <c r="GS31" t="s">
        <v>374</v>
      </c>
      <c r="GT31" t="s">
        <v>375</v>
      </c>
      <c r="GU31" t="s">
        <v>375</v>
      </c>
      <c r="GV31" t="s">
        <v>375</v>
      </c>
      <c r="GW31" t="s">
        <v>375</v>
      </c>
      <c r="GX31">
        <v>0</v>
      </c>
      <c r="GY31">
        <v>100</v>
      </c>
      <c r="GZ31">
        <v>100</v>
      </c>
      <c r="HA31">
        <v>-0.69599999999999995</v>
      </c>
      <c r="HB31">
        <v>0.3422</v>
      </c>
      <c r="HC31">
        <v>-0.51891903431923603</v>
      </c>
      <c r="HD31">
        <v>-7.3897186923143796E-4</v>
      </c>
      <c r="HE31">
        <v>8.30547230451962E-7</v>
      </c>
      <c r="HF31">
        <v>-3.5237285822537598E-10</v>
      </c>
      <c r="HG31">
        <v>0.342228571428564</v>
      </c>
      <c r="HH31">
        <v>0</v>
      </c>
      <c r="HI31">
        <v>0</v>
      </c>
      <c r="HJ31">
        <v>0</v>
      </c>
      <c r="HK31">
        <v>2</v>
      </c>
      <c r="HL31">
        <v>2274</v>
      </c>
      <c r="HM31">
        <v>2</v>
      </c>
      <c r="HN31">
        <v>28</v>
      </c>
      <c r="HO31">
        <v>17.899999999999999</v>
      </c>
      <c r="HP31">
        <v>17.600000000000001</v>
      </c>
      <c r="HQ31">
        <v>18</v>
      </c>
      <c r="HR31">
        <v>514.42499999999995</v>
      </c>
      <c r="HS31">
        <v>493.74599999999998</v>
      </c>
      <c r="HT31">
        <v>30.0016</v>
      </c>
      <c r="HU31">
        <v>35.9741</v>
      </c>
      <c r="HV31">
        <v>30.000699999999998</v>
      </c>
      <c r="HW31">
        <v>35.727800000000002</v>
      </c>
      <c r="HX31">
        <v>35.6873</v>
      </c>
      <c r="HY31">
        <v>20.2333</v>
      </c>
      <c r="HZ31">
        <v>24.6706</v>
      </c>
      <c r="IA31">
        <v>30.912600000000001</v>
      </c>
      <c r="IB31">
        <v>30</v>
      </c>
      <c r="IC31">
        <v>415</v>
      </c>
      <c r="ID31">
        <v>30.734999999999999</v>
      </c>
      <c r="IE31">
        <v>99.181899999999999</v>
      </c>
      <c r="IF31">
        <v>98.793499999999995</v>
      </c>
    </row>
    <row r="32" spans="1:240" x14ac:dyDescent="0.3">
      <c r="A32">
        <v>19</v>
      </c>
      <c r="B32">
        <v>1629739944</v>
      </c>
      <c r="C32">
        <v>13011</v>
      </c>
      <c r="D32" t="s">
        <v>448</v>
      </c>
      <c r="E32" t="s">
        <v>449</v>
      </c>
      <c r="F32">
        <v>0</v>
      </c>
      <c r="G32" t="s">
        <v>364</v>
      </c>
      <c r="H32" t="s">
        <v>515</v>
      </c>
      <c r="I32" t="s">
        <v>366</v>
      </c>
      <c r="J32">
        <f t="shared" si="0"/>
        <v>6.6740978125894701</v>
      </c>
      <c r="K32">
        <v>1629739944</v>
      </c>
      <c r="L32">
        <f t="shared" si="1"/>
        <v>5.6309619247326284E-3</v>
      </c>
      <c r="M32">
        <f t="shared" si="2"/>
        <v>5.6309619247326284</v>
      </c>
      <c r="N32">
        <f t="shared" si="3"/>
        <v>33.452076413964001</v>
      </c>
      <c r="O32">
        <f t="shared" si="4"/>
        <v>376.745</v>
      </c>
      <c r="P32">
        <f t="shared" si="5"/>
        <v>252.16111090220545</v>
      </c>
      <c r="Q32">
        <f t="shared" si="6"/>
        <v>25.055986515347644</v>
      </c>
      <c r="R32">
        <f t="shared" si="7"/>
        <v>37.435263534295004</v>
      </c>
      <c r="S32">
        <f t="shared" si="8"/>
        <v>0.4876574162618767</v>
      </c>
      <c r="T32">
        <f t="shared" si="9"/>
        <v>2.9550926524026506</v>
      </c>
      <c r="U32">
        <f t="shared" si="10"/>
        <v>0.44696040790479791</v>
      </c>
      <c r="V32">
        <f t="shared" si="11"/>
        <v>0.28272315025160466</v>
      </c>
      <c r="W32">
        <f t="shared" si="12"/>
        <v>177.83980279998318</v>
      </c>
      <c r="X32">
        <f t="shared" si="13"/>
        <v>32.678118550051494</v>
      </c>
      <c r="Y32">
        <f t="shared" si="14"/>
        <v>32.860399999999998</v>
      </c>
      <c r="Z32">
        <f t="shared" si="15"/>
        <v>5.0126139146960087</v>
      </c>
      <c r="AA32">
        <f t="shared" si="16"/>
        <v>75.165228887089725</v>
      </c>
      <c r="AB32">
        <f t="shared" si="17"/>
        <v>3.8163948189767716</v>
      </c>
      <c r="AC32">
        <f t="shared" si="18"/>
        <v>5.0773407804153843</v>
      </c>
      <c r="AD32">
        <f t="shared" si="19"/>
        <v>1.1962190957192371</v>
      </c>
      <c r="AE32">
        <f t="shared" si="20"/>
        <v>-248.32542088070892</v>
      </c>
      <c r="AF32">
        <f t="shared" si="21"/>
        <v>36.371604243927223</v>
      </c>
      <c r="AG32">
        <f t="shared" si="22"/>
        <v>2.8181138692684726</v>
      </c>
      <c r="AH32">
        <f t="shared" si="23"/>
        <v>-31.295899967530048</v>
      </c>
      <c r="AI32">
        <v>1</v>
      </c>
      <c r="AJ32">
        <v>0</v>
      </c>
      <c r="AK32">
        <f t="shared" si="24"/>
        <v>1</v>
      </c>
      <c r="AL32">
        <f t="shared" si="25"/>
        <v>0</v>
      </c>
      <c r="AM32">
        <f t="shared" si="26"/>
        <v>51444.425289242987</v>
      </c>
      <c r="AN32" t="s">
        <v>367</v>
      </c>
      <c r="AO32">
        <v>10238.9</v>
      </c>
      <c r="AP32">
        <v>302.21199999999999</v>
      </c>
      <c r="AQ32">
        <v>4052.3</v>
      </c>
      <c r="AR32">
        <f t="shared" si="27"/>
        <v>0.92542210596451402</v>
      </c>
      <c r="AS32">
        <v>-0.32343011824092399</v>
      </c>
      <c r="AT32" t="s">
        <v>450</v>
      </c>
      <c r="AU32">
        <v>10344.6</v>
      </c>
      <c r="AV32">
        <v>836.19519230769197</v>
      </c>
      <c r="AW32">
        <v>2185.71</v>
      </c>
      <c r="AX32">
        <f t="shared" si="28"/>
        <v>0.61742628605455807</v>
      </c>
      <c r="AY32">
        <v>0.5</v>
      </c>
      <c r="AZ32">
        <f t="shared" si="29"/>
        <v>925.16609886009473</v>
      </c>
      <c r="BA32">
        <f t="shared" si="30"/>
        <v>33.452076413964001</v>
      </c>
      <c r="BB32">
        <f t="shared" si="31"/>
        <v>285.61093420138621</v>
      </c>
      <c r="BC32">
        <f t="shared" si="32"/>
        <v>3.6507505596908511E-2</v>
      </c>
      <c r="BD32">
        <f t="shared" si="33"/>
        <v>0.85399709934071777</v>
      </c>
      <c r="BE32">
        <f t="shared" si="34"/>
        <v>284.11679851242411</v>
      </c>
      <c r="BF32" t="s">
        <v>451</v>
      </c>
      <c r="BG32">
        <v>604.30999999999995</v>
      </c>
      <c r="BH32">
        <f t="shared" si="35"/>
        <v>604.30999999999995</v>
      </c>
      <c r="BI32">
        <f t="shared" si="36"/>
        <v>0.72351775853155265</v>
      </c>
      <c r="BJ32">
        <f t="shared" si="37"/>
        <v>0.85336714790205392</v>
      </c>
      <c r="BK32">
        <f t="shared" si="38"/>
        <v>0.54135597841061023</v>
      </c>
      <c r="BL32">
        <f t="shared" si="39"/>
        <v>0.71649388939744452</v>
      </c>
      <c r="BM32">
        <f t="shared" si="40"/>
        <v>0.49774565290201189</v>
      </c>
      <c r="BN32">
        <f t="shared" si="41"/>
        <v>0.6167200025696038</v>
      </c>
      <c r="BO32">
        <f t="shared" si="42"/>
        <v>0.3832799974303962</v>
      </c>
      <c r="BP32">
        <f t="shared" si="43"/>
        <v>1099.98</v>
      </c>
      <c r="BQ32">
        <f t="shared" si="44"/>
        <v>925.16609886009473</v>
      </c>
      <c r="BR32">
        <f t="shared" si="45"/>
        <v>0.84107538215248889</v>
      </c>
      <c r="BS32">
        <f t="shared" si="46"/>
        <v>0.16167548755430386</v>
      </c>
      <c r="BT32">
        <v>5.79</v>
      </c>
      <c r="BU32">
        <v>0.5</v>
      </c>
      <c r="BV32" t="s">
        <v>370</v>
      </c>
      <c r="BW32">
        <v>2</v>
      </c>
      <c r="BX32">
        <v>1629739944</v>
      </c>
      <c r="BY32">
        <v>376.745</v>
      </c>
      <c r="BZ32">
        <v>417.92619734828901</v>
      </c>
      <c r="CA32">
        <v>38.407841439614998</v>
      </c>
      <c r="CB32">
        <v>32.139600000000002</v>
      </c>
      <c r="CC32">
        <v>377.613</v>
      </c>
      <c r="CD32">
        <v>37.897300000000001</v>
      </c>
      <c r="CE32">
        <v>500.15699999999998</v>
      </c>
      <c r="CF32">
        <v>99.265000000000001</v>
      </c>
      <c r="CG32">
        <v>9.9990999999999997E-2</v>
      </c>
      <c r="CH32">
        <v>33.088700000000003</v>
      </c>
      <c r="CI32">
        <v>32.860399999999998</v>
      </c>
      <c r="CJ32">
        <v>999.9</v>
      </c>
      <c r="CK32">
        <v>0</v>
      </c>
      <c r="CL32">
        <v>0</v>
      </c>
      <c r="CM32">
        <v>10000</v>
      </c>
      <c r="CN32">
        <v>0</v>
      </c>
      <c r="CO32">
        <v>1812.35</v>
      </c>
      <c r="CP32">
        <v>-38.229199999999999</v>
      </c>
      <c r="CQ32">
        <v>391.76499999999999</v>
      </c>
      <c r="CR32">
        <v>428.755</v>
      </c>
      <c r="CS32">
        <v>6.1990800000000004</v>
      </c>
      <c r="CT32">
        <v>414.97500000000002</v>
      </c>
      <c r="CU32">
        <v>32.139600000000002</v>
      </c>
      <c r="CV32">
        <v>3.8056899999999998</v>
      </c>
      <c r="CW32">
        <v>3.1903299999999999</v>
      </c>
      <c r="CX32">
        <v>28.048999999999999</v>
      </c>
      <c r="CY32">
        <v>25.056100000000001</v>
      </c>
      <c r="CZ32">
        <v>1099.98</v>
      </c>
      <c r="DA32">
        <v>0.96399299999999999</v>
      </c>
      <c r="DB32">
        <v>3.6007299999999999E-2</v>
      </c>
      <c r="DC32">
        <v>0</v>
      </c>
      <c r="DD32">
        <v>836.91499999999996</v>
      </c>
      <c r="DE32">
        <v>5.0010599999999998</v>
      </c>
      <c r="DF32">
        <v>9784.1299999999992</v>
      </c>
      <c r="DG32">
        <v>10148.9</v>
      </c>
      <c r="DH32">
        <v>48</v>
      </c>
      <c r="DI32">
        <v>51.25</v>
      </c>
      <c r="DJ32">
        <v>49.686999999999998</v>
      </c>
      <c r="DK32">
        <v>50</v>
      </c>
      <c r="DL32">
        <v>49.875</v>
      </c>
      <c r="DM32">
        <v>1055.55</v>
      </c>
      <c r="DN32">
        <v>39.43</v>
      </c>
      <c r="DO32">
        <v>0</v>
      </c>
      <c r="DP32">
        <v>397</v>
      </c>
      <c r="DQ32">
        <v>0</v>
      </c>
      <c r="DR32">
        <v>836.19519230769197</v>
      </c>
      <c r="DS32">
        <v>6.38054701000791</v>
      </c>
      <c r="DT32">
        <v>34.902222240473399</v>
      </c>
      <c r="DU32">
        <v>9779.0711538461492</v>
      </c>
      <c r="DV32">
        <v>15</v>
      </c>
      <c r="DW32">
        <v>1629739662</v>
      </c>
      <c r="DX32" t="s">
        <v>452</v>
      </c>
      <c r="DY32">
        <v>1629739653.5</v>
      </c>
      <c r="DZ32">
        <v>1629739662</v>
      </c>
      <c r="EA32">
        <v>28</v>
      </c>
      <c r="EB32">
        <v>-0.16900000000000001</v>
      </c>
      <c r="EC32">
        <v>9.9000000000000005E-2</v>
      </c>
      <c r="ED32">
        <v>-0.877</v>
      </c>
      <c r="EE32">
        <v>0.441</v>
      </c>
      <c r="EF32">
        <v>415</v>
      </c>
      <c r="EG32">
        <v>32</v>
      </c>
      <c r="EH32">
        <v>0.03</v>
      </c>
      <c r="EI32">
        <v>0.02</v>
      </c>
      <c r="EJ32">
        <v>30.956988881441301</v>
      </c>
      <c r="EK32">
        <v>-3.00555287965922E-2</v>
      </c>
      <c r="EL32">
        <v>4.48504989251012E-2</v>
      </c>
      <c r="EM32">
        <v>1</v>
      </c>
      <c r="EN32">
        <v>0.482717881086696</v>
      </c>
      <c r="EO32">
        <v>-3.3060978997851501E-3</v>
      </c>
      <c r="EP32">
        <v>3.9892408400938502E-3</v>
      </c>
      <c r="EQ32">
        <v>1</v>
      </c>
      <c r="ER32">
        <v>2</v>
      </c>
      <c r="ES32">
        <v>2</v>
      </c>
      <c r="ET32" t="s">
        <v>372</v>
      </c>
      <c r="EU32">
        <v>2.9742700000000002</v>
      </c>
      <c r="EV32">
        <v>2.8210099999999998</v>
      </c>
      <c r="EW32">
        <v>9.1978699999999997E-2</v>
      </c>
      <c r="EX32">
        <v>9.7817799999999996E-2</v>
      </c>
      <c r="EY32">
        <v>0.16209399999999999</v>
      </c>
      <c r="EZ32">
        <v>0.142619</v>
      </c>
      <c r="FA32">
        <v>26628.9</v>
      </c>
      <c r="FB32">
        <v>24594</v>
      </c>
      <c r="FC32">
        <v>26375.599999999999</v>
      </c>
      <c r="FD32">
        <v>25762.5</v>
      </c>
      <c r="FE32">
        <v>30068.400000000001</v>
      </c>
      <c r="FF32">
        <v>31218.3</v>
      </c>
      <c r="FG32">
        <v>37329.1</v>
      </c>
      <c r="FH32">
        <v>38276</v>
      </c>
      <c r="FI32">
        <v>1.9200299999999999</v>
      </c>
      <c r="FJ32">
        <v>1.9188000000000001</v>
      </c>
      <c r="FK32">
        <v>-1.5907000000000001E-2</v>
      </c>
      <c r="FL32">
        <v>0</v>
      </c>
      <c r="FM32">
        <v>33.118000000000002</v>
      </c>
      <c r="FN32">
        <v>999.9</v>
      </c>
      <c r="FO32">
        <v>50.695999999999998</v>
      </c>
      <c r="FP32">
        <v>40.073</v>
      </c>
      <c r="FQ32">
        <v>38.009500000000003</v>
      </c>
      <c r="FR32">
        <v>61.6447</v>
      </c>
      <c r="FS32">
        <v>10.961499999999999</v>
      </c>
      <c r="FT32">
        <v>1</v>
      </c>
      <c r="FU32">
        <v>0.72748699999999999</v>
      </c>
      <c r="FV32">
        <v>2.5332400000000002</v>
      </c>
      <c r="FW32">
        <v>20.277000000000001</v>
      </c>
      <c r="FX32">
        <v>5.2072599999999998</v>
      </c>
      <c r="FY32">
        <v>11.9381</v>
      </c>
      <c r="FZ32">
        <v>4.9860499999999996</v>
      </c>
      <c r="GA32">
        <v>3.29</v>
      </c>
      <c r="GB32">
        <v>9999</v>
      </c>
      <c r="GC32">
        <v>9999</v>
      </c>
      <c r="GD32">
        <v>9999</v>
      </c>
      <c r="GE32">
        <v>999.9</v>
      </c>
      <c r="GF32">
        <v>1.8845400000000001</v>
      </c>
      <c r="GG32">
        <v>1.8906000000000001</v>
      </c>
      <c r="GH32">
        <v>1.8883300000000001</v>
      </c>
      <c r="GI32">
        <v>1.8866000000000001</v>
      </c>
      <c r="GJ32">
        <v>1.8871100000000001</v>
      </c>
      <c r="GK32">
        <v>1.8845000000000001</v>
      </c>
      <c r="GL32">
        <v>1.8904099999999999</v>
      </c>
      <c r="GM32">
        <v>1.8895999999999999</v>
      </c>
      <c r="GN32">
        <v>0</v>
      </c>
      <c r="GO32">
        <v>0</v>
      </c>
      <c r="GP32">
        <v>0</v>
      </c>
      <c r="GQ32">
        <v>0</v>
      </c>
      <c r="GR32" t="s">
        <v>373</v>
      </c>
      <c r="GS32" t="s">
        <v>374</v>
      </c>
      <c r="GT32" t="s">
        <v>375</v>
      </c>
      <c r="GU32" t="s">
        <v>375</v>
      </c>
      <c r="GV32" t="s">
        <v>375</v>
      </c>
      <c r="GW32" t="s">
        <v>375</v>
      </c>
      <c r="GX32">
        <v>0</v>
      </c>
      <c r="GY32">
        <v>100</v>
      </c>
      <c r="GZ32">
        <v>100</v>
      </c>
      <c r="HA32">
        <v>-0.86799999999999999</v>
      </c>
      <c r="HB32">
        <v>0.44140000000000001</v>
      </c>
      <c r="HC32">
        <v>-0.68770431472179405</v>
      </c>
      <c r="HD32">
        <v>-7.3897186923143796E-4</v>
      </c>
      <c r="HE32">
        <v>8.30547230451962E-7</v>
      </c>
      <c r="HF32">
        <v>-3.5237285822537598E-10</v>
      </c>
      <c r="HG32">
        <v>0.44140476190476002</v>
      </c>
      <c r="HH32">
        <v>0</v>
      </c>
      <c r="HI32">
        <v>0</v>
      </c>
      <c r="HJ32">
        <v>0</v>
      </c>
      <c r="HK32">
        <v>2</v>
      </c>
      <c r="HL32">
        <v>2274</v>
      </c>
      <c r="HM32">
        <v>2</v>
      </c>
      <c r="HN32">
        <v>28</v>
      </c>
      <c r="HO32">
        <v>4.8</v>
      </c>
      <c r="HP32">
        <v>4.7</v>
      </c>
      <c r="HQ32">
        <v>18</v>
      </c>
      <c r="HR32">
        <v>512.62900000000002</v>
      </c>
      <c r="HS32">
        <v>494.80599999999998</v>
      </c>
      <c r="HT32">
        <v>29.998899999999999</v>
      </c>
      <c r="HU32">
        <v>36.467300000000002</v>
      </c>
      <c r="HV32">
        <v>30.000399999999999</v>
      </c>
      <c r="HW32">
        <v>36.222799999999999</v>
      </c>
      <c r="HX32">
        <v>36.182699999999997</v>
      </c>
      <c r="HY32">
        <v>20.247699999999998</v>
      </c>
      <c r="HZ32">
        <v>25.894500000000001</v>
      </c>
      <c r="IA32">
        <v>43.204700000000003</v>
      </c>
      <c r="IB32">
        <v>30</v>
      </c>
      <c r="IC32">
        <v>415</v>
      </c>
      <c r="ID32">
        <v>32.118499999999997</v>
      </c>
      <c r="IE32">
        <v>99.110200000000006</v>
      </c>
      <c r="IF32">
        <v>98.695599999999999</v>
      </c>
    </row>
    <row r="33" spans="1:240" x14ac:dyDescent="0.3">
      <c r="A33">
        <v>20</v>
      </c>
      <c r="B33">
        <v>1629740794.0999999</v>
      </c>
      <c r="C33">
        <v>13861.0999999046</v>
      </c>
      <c r="D33" t="s">
        <v>453</v>
      </c>
      <c r="E33" t="s">
        <v>454</v>
      </c>
      <c r="F33">
        <v>0</v>
      </c>
      <c r="G33" t="s">
        <v>364</v>
      </c>
      <c r="H33" t="s">
        <v>515</v>
      </c>
      <c r="I33" t="s">
        <v>366</v>
      </c>
      <c r="J33">
        <f t="shared" si="0"/>
        <v>5.9968530651585805</v>
      </c>
      <c r="K33">
        <v>1629740794.0999999</v>
      </c>
      <c r="L33">
        <f t="shared" si="1"/>
        <v>3.7711755300829613E-3</v>
      </c>
      <c r="M33">
        <f t="shared" si="2"/>
        <v>3.7711755300829615</v>
      </c>
      <c r="N33">
        <f t="shared" si="3"/>
        <v>30.87218257550391</v>
      </c>
      <c r="O33">
        <f t="shared" si="4"/>
        <v>384.07600000000002</v>
      </c>
      <c r="P33">
        <f t="shared" si="5"/>
        <v>214.1256437457474</v>
      </c>
      <c r="Q33">
        <f t="shared" si="6"/>
        <v>21.276794155896162</v>
      </c>
      <c r="R33">
        <f t="shared" si="7"/>
        <v>38.164069698832002</v>
      </c>
      <c r="S33">
        <f t="shared" si="8"/>
        <v>0.31657134570691048</v>
      </c>
      <c r="T33">
        <f t="shared" si="9"/>
        <v>2.9525339467421583</v>
      </c>
      <c r="U33">
        <f t="shared" si="10"/>
        <v>0.29885073853553323</v>
      </c>
      <c r="V33">
        <f t="shared" si="11"/>
        <v>0.18829112795800834</v>
      </c>
      <c r="W33">
        <f t="shared" si="12"/>
        <v>129.98460090561511</v>
      </c>
      <c r="X33">
        <f t="shared" si="13"/>
        <v>32.480580545960365</v>
      </c>
      <c r="Y33">
        <f t="shared" si="14"/>
        <v>32.471800000000002</v>
      </c>
      <c r="Z33">
        <f t="shared" si="15"/>
        <v>4.9040896416501605</v>
      </c>
      <c r="AA33">
        <f t="shared" si="16"/>
        <v>74.60591204463141</v>
      </c>
      <c r="AB33">
        <f t="shared" si="17"/>
        <v>3.7045139085915846</v>
      </c>
      <c r="AC33">
        <f t="shared" si="18"/>
        <v>4.9654428276078679</v>
      </c>
      <c r="AD33">
        <f t="shared" si="19"/>
        <v>1.1995757330585759</v>
      </c>
      <c r="AE33">
        <f t="shared" si="20"/>
        <v>-166.30884087665859</v>
      </c>
      <c r="AF33">
        <f t="shared" si="21"/>
        <v>35.114448436169567</v>
      </c>
      <c r="AG33">
        <f t="shared" si="22"/>
        <v>2.7126011975885658</v>
      </c>
      <c r="AH33">
        <f t="shared" si="23"/>
        <v>1.5028096627146397</v>
      </c>
      <c r="AI33">
        <v>1</v>
      </c>
      <c r="AJ33">
        <v>0</v>
      </c>
      <c r="AK33">
        <f t="shared" si="24"/>
        <v>1</v>
      </c>
      <c r="AL33">
        <f t="shared" si="25"/>
        <v>0</v>
      </c>
      <c r="AM33">
        <f t="shared" si="26"/>
        <v>51440.472134767813</v>
      </c>
      <c r="AN33" t="s">
        <v>367</v>
      </c>
      <c r="AO33">
        <v>10238.9</v>
      </c>
      <c r="AP33">
        <v>302.21199999999999</v>
      </c>
      <c r="AQ33">
        <v>4052.3</v>
      </c>
      <c r="AR33">
        <f t="shared" si="27"/>
        <v>0.92542210596451402</v>
      </c>
      <c r="AS33">
        <v>-0.32343011824092399</v>
      </c>
      <c r="AT33" t="s">
        <v>455</v>
      </c>
      <c r="AU33">
        <v>10364.700000000001</v>
      </c>
      <c r="AV33">
        <v>838.34748000000002</v>
      </c>
      <c r="AW33">
        <v>2432.94</v>
      </c>
      <c r="AX33">
        <f t="shared" si="28"/>
        <v>0.65541793879010579</v>
      </c>
      <c r="AY33">
        <v>0.5</v>
      </c>
      <c r="AZ33">
        <f t="shared" si="29"/>
        <v>673.20318140187305</v>
      </c>
      <c r="BA33">
        <f t="shared" si="30"/>
        <v>30.87218257550391</v>
      </c>
      <c r="BB33">
        <f t="shared" si="31"/>
        <v>220.61472077067867</v>
      </c>
      <c r="BC33">
        <f t="shared" si="32"/>
        <v>4.6339074971070891E-2</v>
      </c>
      <c r="BD33">
        <f t="shared" si="33"/>
        <v>0.66559800077272768</v>
      </c>
      <c r="BE33">
        <f t="shared" si="34"/>
        <v>287.91997020525633</v>
      </c>
      <c r="BF33" t="s">
        <v>456</v>
      </c>
      <c r="BG33">
        <v>645.20000000000005</v>
      </c>
      <c r="BH33">
        <f t="shared" si="35"/>
        <v>645.20000000000005</v>
      </c>
      <c r="BI33">
        <f t="shared" si="36"/>
        <v>0.73480644816559382</v>
      </c>
      <c r="BJ33">
        <f t="shared" si="37"/>
        <v>0.89195997180798114</v>
      </c>
      <c r="BK33">
        <f t="shared" si="38"/>
        <v>0.47528983593085028</v>
      </c>
      <c r="BL33">
        <f t="shared" si="39"/>
        <v>0.74837920185025963</v>
      </c>
      <c r="BM33">
        <f t="shared" si="40"/>
        <v>0.43181919997610724</v>
      </c>
      <c r="BN33">
        <f t="shared" si="41"/>
        <v>0.68646067118912257</v>
      </c>
      <c r="BO33">
        <f t="shared" si="42"/>
        <v>0.31353932881087743</v>
      </c>
      <c r="BP33">
        <f t="shared" si="43"/>
        <v>800.01199999999994</v>
      </c>
      <c r="BQ33">
        <f t="shared" si="44"/>
        <v>673.20318140187305</v>
      </c>
      <c r="BR33">
        <f t="shared" si="45"/>
        <v>0.84149135438202571</v>
      </c>
      <c r="BS33">
        <f t="shared" si="46"/>
        <v>0.16247831395730955</v>
      </c>
      <c r="BT33">
        <v>5.79</v>
      </c>
      <c r="BU33">
        <v>0.5</v>
      </c>
      <c r="BV33" t="s">
        <v>370</v>
      </c>
      <c r="BW33">
        <v>2</v>
      </c>
      <c r="BX33">
        <v>1629740794.0999999</v>
      </c>
      <c r="BY33">
        <v>384.07600000000002</v>
      </c>
      <c r="BZ33">
        <v>421.49539740790698</v>
      </c>
      <c r="CA33">
        <v>37.281529333329097</v>
      </c>
      <c r="CB33">
        <v>33.078200000000002</v>
      </c>
      <c r="CC33">
        <v>384.93900000000002</v>
      </c>
      <c r="CD33">
        <v>37.081800000000001</v>
      </c>
      <c r="CE33">
        <v>500.10500000000002</v>
      </c>
      <c r="CF33">
        <v>99.265799999999999</v>
      </c>
      <c r="CG33">
        <v>0.100132</v>
      </c>
      <c r="CH33">
        <v>32.692399999999999</v>
      </c>
      <c r="CI33">
        <v>32.471800000000002</v>
      </c>
      <c r="CJ33">
        <v>999.9</v>
      </c>
      <c r="CK33">
        <v>0</v>
      </c>
      <c r="CL33">
        <v>0</v>
      </c>
      <c r="CM33">
        <v>9985.6200000000008</v>
      </c>
      <c r="CN33">
        <v>0</v>
      </c>
      <c r="CO33">
        <v>1838.61</v>
      </c>
      <c r="CP33">
        <v>-30.862100000000002</v>
      </c>
      <c r="CQ33">
        <v>399.04399999999998</v>
      </c>
      <c r="CR33">
        <v>429.13299999999998</v>
      </c>
      <c r="CS33">
        <v>4.4304899999999998</v>
      </c>
      <c r="CT33">
        <v>414.93799999999999</v>
      </c>
      <c r="CU33">
        <v>33.078200000000002</v>
      </c>
      <c r="CV33">
        <v>3.7233299999999998</v>
      </c>
      <c r="CW33">
        <v>3.2835299999999998</v>
      </c>
      <c r="CX33">
        <v>27.674099999999999</v>
      </c>
      <c r="CY33">
        <v>25.540199999999999</v>
      </c>
      <c r="CZ33">
        <v>800.01199999999994</v>
      </c>
      <c r="DA33">
        <v>0.94998000000000005</v>
      </c>
      <c r="DB33">
        <v>5.00204E-2</v>
      </c>
      <c r="DC33">
        <v>0</v>
      </c>
      <c r="DD33">
        <v>838.36300000000006</v>
      </c>
      <c r="DE33">
        <v>5.0010599999999998</v>
      </c>
      <c r="DF33">
        <v>7193.48</v>
      </c>
      <c r="DG33">
        <v>7335.81</v>
      </c>
      <c r="DH33">
        <v>45.625</v>
      </c>
      <c r="DI33">
        <v>49.311999999999998</v>
      </c>
      <c r="DJ33">
        <v>47.5</v>
      </c>
      <c r="DK33">
        <v>48.25</v>
      </c>
      <c r="DL33">
        <v>47.811999999999998</v>
      </c>
      <c r="DM33">
        <v>755.24</v>
      </c>
      <c r="DN33">
        <v>39.770000000000003</v>
      </c>
      <c r="DO33">
        <v>0</v>
      </c>
      <c r="DP33">
        <v>849.59999990463302</v>
      </c>
      <c r="DQ33">
        <v>0</v>
      </c>
      <c r="DR33">
        <v>838.34748000000002</v>
      </c>
      <c r="DS33">
        <v>0.64907693508697595</v>
      </c>
      <c r="DT33">
        <v>-9.3407692282559793</v>
      </c>
      <c r="DU33">
        <v>7192.9296000000004</v>
      </c>
      <c r="DV33">
        <v>15</v>
      </c>
      <c r="DW33">
        <v>1629740032.5</v>
      </c>
      <c r="DX33" t="s">
        <v>457</v>
      </c>
      <c r="DY33">
        <v>1629740021.5</v>
      </c>
      <c r="DZ33">
        <v>1629740032.5</v>
      </c>
      <c r="EA33">
        <v>29</v>
      </c>
      <c r="EB33">
        <v>6.0000000000000001E-3</v>
      </c>
      <c r="EC33">
        <v>-1.4999999999999999E-2</v>
      </c>
      <c r="ED33">
        <v>-0.871</v>
      </c>
      <c r="EE33">
        <v>0.42699999999999999</v>
      </c>
      <c r="EF33">
        <v>415</v>
      </c>
      <c r="EG33">
        <v>32</v>
      </c>
      <c r="EH33">
        <v>0.08</v>
      </c>
      <c r="EI33">
        <v>0.02</v>
      </c>
      <c r="EJ33">
        <v>25.195237700804601</v>
      </c>
      <c r="EK33">
        <v>4.0135936214091901E-2</v>
      </c>
      <c r="EL33">
        <v>4.9464561476654997E-2</v>
      </c>
      <c r="EM33">
        <v>1</v>
      </c>
      <c r="EN33">
        <v>0.34550864594912301</v>
      </c>
      <c r="EO33">
        <v>2.3934126518752299E-4</v>
      </c>
      <c r="EP33">
        <v>3.9725306802644604E-3</v>
      </c>
      <c r="EQ33">
        <v>1</v>
      </c>
      <c r="ER33">
        <v>2</v>
      </c>
      <c r="ES33">
        <v>2</v>
      </c>
      <c r="ET33" t="s">
        <v>372</v>
      </c>
      <c r="EU33">
        <v>2.97403</v>
      </c>
      <c r="EV33">
        <v>2.8210199999999999</v>
      </c>
      <c r="EW33">
        <v>9.3320899999999998E-2</v>
      </c>
      <c r="EX33">
        <v>9.7769700000000001E-2</v>
      </c>
      <c r="EY33">
        <v>0.15967300000000001</v>
      </c>
      <c r="EZ33">
        <v>0.14530499999999999</v>
      </c>
      <c r="FA33">
        <v>26585</v>
      </c>
      <c r="FB33">
        <v>24588.1</v>
      </c>
      <c r="FC33">
        <v>26371.5</v>
      </c>
      <c r="FD33">
        <v>25755.4</v>
      </c>
      <c r="FE33">
        <v>30149.9</v>
      </c>
      <c r="FF33">
        <v>31112</v>
      </c>
      <c r="FG33">
        <v>37322.300000000003</v>
      </c>
      <c r="FH33">
        <v>38265.599999999999</v>
      </c>
      <c r="FI33">
        <v>1.9173500000000001</v>
      </c>
      <c r="FJ33">
        <v>1.9193499999999999</v>
      </c>
      <c r="FK33">
        <v>-2.00234E-2</v>
      </c>
      <c r="FL33">
        <v>0</v>
      </c>
      <c r="FM33">
        <v>32.796300000000002</v>
      </c>
      <c r="FN33">
        <v>999.9</v>
      </c>
      <c r="FO33">
        <v>52.783999999999999</v>
      </c>
      <c r="FP33">
        <v>39.860999999999997</v>
      </c>
      <c r="FQ33">
        <v>39.126899999999999</v>
      </c>
      <c r="FR33">
        <v>61.711199999999998</v>
      </c>
      <c r="FS33">
        <v>11.3582</v>
      </c>
      <c r="FT33">
        <v>1</v>
      </c>
      <c r="FU33">
        <v>0.73539600000000005</v>
      </c>
      <c r="FV33">
        <v>2.3660800000000002</v>
      </c>
      <c r="FW33">
        <v>20.282900000000001</v>
      </c>
      <c r="FX33">
        <v>5.2099500000000001</v>
      </c>
      <c r="FY33">
        <v>11.9381</v>
      </c>
      <c r="FZ33">
        <v>4.9862500000000001</v>
      </c>
      <c r="GA33">
        <v>3.29</v>
      </c>
      <c r="GB33">
        <v>9999</v>
      </c>
      <c r="GC33">
        <v>9999</v>
      </c>
      <c r="GD33">
        <v>9999</v>
      </c>
      <c r="GE33">
        <v>999.9</v>
      </c>
      <c r="GF33">
        <v>1.8845799999999999</v>
      </c>
      <c r="GG33">
        <v>1.89062</v>
      </c>
      <c r="GH33">
        <v>1.8883099999999999</v>
      </c>
      <c r="GI33">
        <v>1.8866000000000001</v>
      </c>
      <c r="GJ33">
        <v>1.8871899999999999</v>
      </c>
      <c r="GK33">
        <v>1.8846099999999999</v>
      </c>
      <c r="GL33">
        <v>1.89042</v>
      </c>
      <c r="GM33">
        <v>1.8896299999999999</v>
      </c>
      <c r="GN33">
        <v>0</v>
      </c>
      <c r="GO33">
        <v>0</v>
      </c>
      <c r="GP33">
        <v>0</v>
      </c>
      <c r="GQ33">
        <v>0</v>
      </c>
      <c r="GR33" t="s">
        <v>373</v>
      </c>
      <c r="GS33" t="s">
        <v>374</v>
      </c>
      <c r="GT33" t="s">
        <v>375</v>
      </c>
      <c r="GU33" t="s">
        <v>375</v>
      </c>
      <c r="GV33" t="s">
        <v>375</v>
      </c>
      <c r="GW33" t="s">
        <v>375</v>
      </c>
      <c r="GX33">
        <v>0</v>
      </c>
      <c r="GY33">
        <v>100</v>
      </c>
      <c r="GZ33">
        <v>100</v>
      </c>
      <c r="HA33">
        <v>-0.86299999999999999</v>
      </c>
      <c r="HB33">
        <v>0.4269</v>
      </c>
      <c r="HC33">
        <v>-0.68171226997122303</v>
      </c>
      <c r="HD33">
        <v>-7.3897186923143796E-4</v>
      </c>
      <c r="HE33">
        <v>8.30547230451962E-7</v>
      </c>
      <c r="HF33">
        <v>-3.5237285822537598E-10</v>
      </c>
      <c r="HG33">
        <v>0.426864999999996</v>
      </c>
      <c r="HH33">
        <v>0</v>
      </c>
      <c r="HI33">
        <v>0</v>
      </c>
      <c r="HJ33">
        <v>0</v>
      </c>
      <c r="HK33">
        <v>2</v>
      </c>
      <c r="HL33">
        <v>2274</v>
      </c>
      <c r="HM33">
        <v>2</v>
      </c>
      <c r="HN33">
        <v>28</v>
      </c>
      <c r="HO33">
        <v>12.9</v>
      </c>
      <c r="HP33">
        <v>12.7</v>
      </c>
      <c r="HQ33">
        <v>18</v>
      </c>
      <c r="HR33">
        <v>512.327</v>
      </c>
      <c r="HS33">
        <v>496.83499999999998</v>
      </c>
      <c r="HT33">
        <v>30.001799999999999</v>
      </c>
      <c r="HU33">
        <v>36.585599999999999</v>
      </c>
      <c r="HV33">
        <v>30.000399999999999</v>
      </c>
      <c r="HW33">
        <v>36.418100000000003</v>
      </c>
      <c r="HX33">
        <v>36.393099999999997</v>
      </c>
      <c r="HY33">
        <v>20.2378</v>
      </c>
      <c r="HZ33">
        <v>26.686599999999999</v>
      </c>
      <c r="IA33">
        <v>52.157200000000003</v>
      </c>
      <c r="IB33">
        <v>30</v>
      </c>
      <c r="IC33">
        <v>415</v>
      </c>
      <c r="ID33">
        <v>32.998699999999999</v>
      </c>
      <c r="IE33">
        <v>99.093199999999996</v>
      </c>
      <c r="IF33">
        <v>98.668599999999998</v>
      </c>
    </row>
    <row r="34" spans="1:240" x14ac:dyDescent="0.3">
      <c r="A34">
        <v>21</v>
      </c>
      <c r="B34">
        <v>1629741075.5999999</v>
      </c>
      <c r="C34">
        <v>14142.5999999046</v>
      </c>
      <c r="D34" t="s">
        <v>458</v>
      </c>
      <c r="E34" t="s">
        <v>459</v>
      </c>
      <c r="F34">
        <v>0</v>
      </c>
      <c r="G34" t="s">
        <v>364</v>
      </c>
      <c r="H34" t="s">
        <v>515</v>
      </c>
      <c r="I34" t="s">
        <v>366</v>
      </c>
      <c r="J34">
        <f t="shared" si="0"/>
        <v>3.8756840034435922</v>
      </c>
      <c r="K34">
        <v>1629741075.5999999</v>
      </c>
      <c r="L34">
        <f t="shared" si="1"/>
        <v>2.989615369734681E-3</v>
      </c>
      <c r="M34">
        <f t="shared" si="2"/>
        <v>2.9896153697346808</v>
      </c>
      <c r="N34">
        <f t="shared" si="3"/>
        <v>20.681426287063335</v>
      </c>
      <c r="O34">
        <f t="shared" si="4"/>
        <v>387.35599999999999</v>
      </c>
      <c r="P34">
        <f t="shared" si="5"/>
        <v>232.61741757998348</v>
      </c>
      <c r="Q34">
        <f t="shared" si="6"/>
        <v>23.116242633851982</v>
      </c>
      <c r="R34">
        <f t="shared" si="7"/>
        <v>38.493313935099209</v>
      </c>
      <c r="S34">
        <f t="shared" si="8"/>
        <v>0.23173187669538647</v>
      </c>
      <c r="T34">
        <f t="shared" si="9"/>
        <v>2.957732738146702</v>
      </c>
      <c r="U34">
        <f t="shared" si="10"/>
        <v>0.22209727573560389</v>
      </c>
      <c r="V34">
        <f t="shared" si="11"/>
        <v>0.1396430481534526</v>
      </c>
      <c r="W34">
        <f t="shared" si="12"/>
        <v>106.03283640313742</v>
      </c>
      <c r="X34">
        <f t="shared" si="13"/>
        <v>32.595948709825642</v>
      </c>
      <c r="Y34">
        <f t="shared" si="14"/>
        <v>32.441600000000001</v>
      </c>
      <c r="Z34">
        <f t="shared" si="15"/>
        <v>4.8957419908544351</v>
      </c>
      <c r="AA34">
        <f t="shared" si="16"/>
        <v>72.590228159310826</v>
      </c>
      <c r="AB34">
        <f t="shared" si="17"/>
        <v>3.6153610911468848</v>
      </c>
      <c r="AC34">
        <f t="shared" si="18"/>
        <v>4.9805065817018761</v>
      </c>
      <c r="AD34">
        <f t="shared" si="19"/>
        <v>1.2803808997075503</v>
      </c>
      <c r="AE34">
        <f t="shared" si="20"/>
        <v>-131.84203780529944</v>
      </c>
      <c r="AF34">
        <f t="shared" si="21"/>
        <v>48.57068973563284</v>
      </c>
      <c r="AG34">
        <f t="shared" si="22"/>
        <v>3.745939000608185</v>
      </c>
      <c r="AH34">
        <f t="shared" si="23"/>
        <v>26.507427334079011</v>
      </c>
      <c r="AI34">
        <v>2</v>
      </c>
      <c r="AJ34">
        <v>0</v>
      </c>
      <c r="AK34">
        <f t="shared" si="24"/>
        <v>1</v>
      </c>
      <c r="AL34">
        <f t="shared" si="25"/>
        <v>0</v>
      </c>
      <c r="AM34">
        <f t="shared" si="26"/>
        <v>51575.195421326025</v>
      </c>
      <c r="AN34" t="s">
        <v>367</v>
      </c>
      <c r="AO34">
        <v>10238.9</v>
      </c>
      <c r="AP34">
        <v>302.21199999999999</v>
      </c>
      <c r="AQ34">
        <v>4052.3</v>
      </c>
      <c r="AR34">
        <f t="shared" si="27"/>
        <v>0.92542210596451402</v>
      </c>
      <c r="AS34">
        <v>-0.32343011824092399</v>
      </c>
      <c r="AT34" t="s">
        <v>460</v>
      </c>
      <c r="AU34">
        <v>10367.200000000001</v>
      </c>
      <c r="AV34">
        <v>799.01679999999999</v>
      </c>
      <c r="AW34">
        <v>2425.9699999999998</v>
      </c>
      <c r="AX34">
        <f t="shared" si="28"/>
        <v>0.67064027997048603</v>
      </c>
      <c r="AY34">
        <v>0.5</v>
      </c>
      <c r="AZ34">
        <f t="shared" si="29"/>
        <v>547.07818880991579</v>
      </c>
      <c r="BA34">
        <f t="shared" si="30"/>
        <v>20.681426287063335</v>
      </c>
      <c r="BB34">
        <f t="shared" si="31"/>
        <v>183.44633485461418</v>
      </c>
      <c r="BC34">
        <f t="shared" si="32"/>
        <v>3.8394614947082947E-2</v>
      </c>
      <c r="BD34">
        <f t="shared" si="33"/>
        <v>0.67038339303453898</v>
      </c>
      <c r="BE34">
        <f t="shared" si="34"/>
        <v>287.82210869972835</v>
      </c>
      <c r="BF34" t="s">
        <v>461</v>
      </c>
      <c r="BG34">
        <v>658.15</v>
      </c>
      <c r="BH34">
        <f t="shared" si="35"/>
        <v>658.15</v>
      </c>
      <c r="BI34">
        <f t="shared" si="36"/>
        <v>0.728706455562105</v>
      </c>
      <c r="BJ34">
        <f t="shared" si="37"/>
        <v>0.92031609553008797</v>
      </c>
      <c r="BK34">
        <f t="shared" si="38"/>
        <v>0.47915678446739252</v>
      </c>
      <c r="BL34">
        <f t="shared" si="39"/>
        <v>0.76607278230382181</v>
      </c>
      <c r="BM34">
        <f t="shared" si="40"/>
        <v>0.43367782302708635</v>
      </c>
      <c r="BN34">
        <f t="shared" si="41"/>
        <v>0.75806420875396796</v>
      </c>
      <c r="BO34">
        <f t="shared" si="42"/>
        <v>0.24193579124603204</v>
      </c>
      <c r="BP34">
        <f t="shared" si="43"/>
        <v>649.85500000000002</v>
      </c>
      <c r="BQ34">
        <f t="shared" si="44"/>
        <v>547.07818880991579</v>
      </c>
      <c r="BR34">
        <f t="shared" si="45"/>
        <v>0.84184654855300911</v>
      </c>
      <c r="BS34">
        <f t="shared" si="46"/>
        <v>0.16316383870730766</v>
      </c>
      <c r="BT34">
        <v>5.79</v>
      </c>
      <c r="BU34">
        <v>0.5</v>
      </c>
      <c r="BV34" t="s">
        <v>370</v>
      </c>
      <c r="BW34">
        <v>2</v>
      </c>
      <c r="BX34">
        <v>1629741075.5999999</v>
      </c>
      <c r="BY34">
        <v>387.35599999999999</v>
      </c>
      <c r="BZ34">
        <v>412.64342780551402</v>
      </c>
      <c r="CA34">
        <v>36.381170329565798</v>
      </c>
      <c r="CB34">
        <v>33.045499999999997</v>
      </c>
      <c r="CC34">
        <v>388.16399999999999</v>
      </c>
      <c r="CD34">
        <v>37.039900000000003</v>
      </c>
      <c r="CE34">
        <v>500.053</v>
      </c>
      <c r="CF34">
        <v>99.274600000000007</v>
      </c>
      <c r="CG34">
        <v>9.9913199999999994E-2</v>
      </c>
      <c r="CH34">
        <v>32.746200000000002</v>
      </c>
      <c r="CI34">
        <v>32.441600000000001</v>
      </c>
      <c r="CJ34">
        <v>999.9</v>
      </c>
      <c r="CK34">
        <v>0</v>
      </c>
      <c r="CL34">
        <v>0</v>
      </c>
      <c r="CM34">
        <v>10013.799999999999</v>
      </c>
      <c r="CN34">
        <v>0</v>
      </c>
      <c r="CO34">
        <v>1807.36</v>
      </c>
      <c r="CP34">
        <v>-27.6812</v>
      </c>
      <c r="CQ34">
        <v>402.44200000000001</v>
      </c>
      <c r="CR34">
        <v>429.221</v>
      </c>
      <c r="CS34">
        <v>4.4416000000000002</v>
      </c>
      <c r="CT34">
        <v>415.03699999999998</v>
      </c>
      <c r="CU34">
        <v>33.045499999999997</v>
      </c>
      <c r="CV34">
        <v>3.7215199999999999</v>
      </c>
      <c r="CW34">
        <v>3.2805800000000001</v>
      </c>
      <c r="CX34">
        <v>27.665700000000001</v>
      </c>
      <c r="CY34">
        <v>25.524999999999999</v>
      </c>
      <c r="CZ34">
        <v>649.85500000000002</v>
      </c>
      <c r="DA34">
        <v>0.93797600000000003</v>
      </c>
      <c r="DB34">
        <v>6.2023599999999998E-2</v>
      </c>
      <c r="DC34">
        <v>0</v>
      </c>
      <c r="DD34">
        <v>799.02599999999995</v>
      </c>
      <c r="DE34">
        <v>5.0010599999999998</v>
      </c>
      <c r="DF34">
        <v>5643.51</v>
      </c>
      <c r="DG34">
        <v>5927.48</v>
      </c>
      <c r="DH34">
        <v>45.561999999999998</v>
      </c>
      <c r="DI34">
        <v>49.625</v>
      </c>
      <c r="DJ34">
        <v>47.561999999999998</v>
      </c>
      <c r="DK34">
        <v>48.5</v>
      </c>
      <c r="DL34">
        <v>47.811999999999998</v>
      </c>
      <c r="DM34">
        <v>604.86</v>
      </c>
      <c r="DN34">
        <v>40</v>
      </c>
      <c r="DO34">
        <v>0</v>
      </c>
      <c r="DP34">
        <v>280.799999952316</v>
      </c>
      <c r="DQ34">
        <v>0</v>
      </c>
      <c r="DR34">
        <v>799.01679999999999</v>
      </c>
      <c r="DS34">
        <v>0.39392307857320702</v>
      </c>
      <c r="DT34">
        <v>6.8923077176649699</v>
      </c>
      <c r="DU34">
        <v>5644.4880000000003</v>
      </c>
      <c r="DV34">
        <v>15</v>
      </c>
      <c r="DW34">
        <v>1629740882.5999999</v>
      </c>
      <c r="DX34" t="s">
        <v>462</v>
      </c>
      <c r="DY34">
        <v>1629740882.5999999</v>
      </c>
      <c r="DZ34">
        <v>1629740880.5999999</v>
      </c>
      <c r="EA34">
        <v>30</v>
      </c>
      <c r="EB34">
        <v>5.6000000000000001E-2</v>
      </c>
      <c r="EC34">
        <v>0.02</v>
      </c>
      <c r="ED34">
        <v>-0.81499999999999995</v>
      </c>
      <c r="EE34">
        <v>0.44700000000000001</v>
      </c>
      <c r="EF34">
        <v>415</v>
      </c>
      <c r="EG34">
        <v>33</v>
      </c>
      <c r="EH34">
        <v>0.1</v>
      </c>
      <c r="EI34">
        <v>0.03</v>
      </c>
      <c r="EJ34">
        <v>22.405700833211</v>
      </c>
      <c r="EK34">
        <v>3.5699292138660001E-2</v>
      </c>
      <c r="EL34">
        <v>5.65154502990887E-2</v>
      </c>
      <c r="EM34">
        <v>1</v>
      </c>
      <c r="EN34">
        <v>0.34686843343062701</v>
      </c>
      <c r="EO34">
        <v>-1.7092218282647E-3</v>
      </c>
      <c r="EP34">
        <v>3.7802685299741599E-3</v>
      </c>
      <c r="EQ34">
        <v>1</v>
      </c>
      <c r="ER34">
        <v>2</v>
      </c>
      <c r="ES34">
        <v>2</v>
      </c>
      <c r="ET34" t="s">
        <v>372</v>
      </c>
      <c r="EU34">
        <v>2.97357</v>
      </c>
      <c r="EV34">
        <v>2.8210500000000001</v>
      </c>
      <c r="EW34">
        <v>9.3865699999999996E-2</v>
      </c>
      <c r="EX34">
        <v>9.7723699999999997E-2</v>
      </c>
      <c r="EY34">
        <v>0.15945899999999999</v>
      </c>
      <c r="EZ34">
        <v>0.14513100000000001</v>
      </c>
      <c r="FA34">
        <v>26553.8</v>
      </c>
      <c r="FB34">
        <v>24568.9</v>
      </c>
      <c r="FC34">
        <v>26357.7</v>
      </c>
      <c r="FD34">
        <v>25735.599999999999</v>
      </c>
      <c r="FE34">
        <v>30143.7</v>
      </c>
      <c r="FF34">
        <v>31095.9</v>
      </c>
      <c r="FG34">
        <v>37301.199999999997</v>
      </c>
      <c r="FH34">
        <v>38238</v>
      </c>
      <c r="FI34">
        <v>1.91265</v>
      </c>
      <c r="FJ34">
        <v>1.9138500000000001</v>
      </c>
      <c r="FK34">
        <v>-4.0456699999999998E-2</v>
      </c>
      <c r="FL34">
        <v>0</v>
      </c>
      <c r="FM34">
        <v>33.097000000000001</v>
      </c>
      <c r="FN34">
        <v>999.9</v>
      </c>
      <c r="FO34">
        <v>53.234999999999999</v>
      </c>
      <c r="FP34">
        <v>39.860999999999997</v>
      </c>
      <c r="FQ34">
        <v>39.459600000000002</v>
      </c>
      <c r="FR34">
        <v>61.691299999999998</v>
      </c>
      <c r="FS34">
        <v>11.4984</v>
      </c>
      <c r="FT34">
        <v>1</v>
      </c>
      <c r="FU34">
        <v>0.76697899999999997</v>
      </c>
      <c r="FV34">
        <v>2.5641500000000002</v>
      </c>
      <c r="FW34">
        <v>20.280899999999999</v>
      </c>
      <c r="FX34">
        <v>5.2093499999999997</v>
      </c>
      <c r="FY34">
        <v>11.9381</v>
      </c>
      <c r="FZ34">
        <v>4.9867999999999997</v>
      </c>
      <c r="GA34">
        <v>3.29</v>
      </c>
      <c r="GB34">
        <v>9999</v>
      </c>
      <c r="GC34">
        <v>9999</v>
      </c>
      <c r="GD34">
        <v>9999</v>
      </c>
      <c r="GE34">
        <v>999.9</v>
      </c>
      <c r="GF34">
        <v>1.8845700000000001</v>
      </c>
      <c r="GG34">
        <v>1.89059</v>
      </c>
      <c r="GH34">
        <v>1.88829</v>
      </c>
      <c r="GI34">
        <v>1.8866000000000001</v>
      </c>
      <c r="GJ34">
        <v>1.8871100000000001</v>
      </c>
      <c r="GK34">
        <v>1.88453</v>
      </c>
      <c r="GL34">
        <v>1.8904099999999999</v>
      </c>
      <c r="GM34">
        <v>1.88958</v>
      </c>
      <c r="GN34">
        <v>0</v>
      </c>
      <c r="GO34">
        <v>0</v>
      </c>
      <c r="GP34">
        <v>0</v>
      </c>
      <c r="GQ34">
        <v>0</v>
      </c>
      <c r="GR34" t="s">
        <v>373</v>
      </c>
      <c r="GS34" t="s">
        <v>374</v>
      </c>
      <c r="GT34" t="s">
        <v>375</v>
      </c>
      <c r="GU34" t="s">
        <v>375</v>
      </c>
      <c r="GV34" t="s">
        <v>375</v>
      </c>
      <c r="GW34" t="s">
        <v>375</v>
      </c>
      <c r="GX34">
        <v>0</v>
      </c>
      <c r="GY34">
        <v>100</v>
      </c>
      <c r="GZ34">
        <v>100</v>
      </c>
      <c r="HA34">
        <v>-0.80800000000000005</v>
      </c>
      <c r="HB34">
        <v>0.44719999999999999</v>
      </c>
      <c r="HC34">
        <v>-0.62613477830647601</v>
      </c>
      <c r="HD34">
        <v>-7.3897186923143796E-4</v>
      </c>
      <c r="HE34">
        <v>8.30547230451962E-7</v>
      </c>
      <c r="HF34">
        <v>-3.5237285822537598E-10</v>
      </c>
      <c r="HG34">
        <v>0.44722499999999599</v>
      </c>
      <c r="HH34">
        <v>0</v>
      </c>
      <c r="HI34">
        <v>0</v>
      </c>
      <c r="HJ34">
        <v>0</v>
      </c>
      <c r="HK34">
        <v>2</v>
      </c>
      <c r="HL34">
        <v>2274</v>
      </c>
      <c r="HM34">
        <v>2</v>
      </c>
      <c r="HN34">
        <v>28</v>
      </c>
      <c r="HO34">
        <v>3.2</v>
      </c>
      <c r="HP34">
        <v>3.2</v>
      </c>
      <c r="HQ34">
        <v>18</v>
      </c>
      <c r="HR34">
        <v>511.50599999999997</v>
      </c>
      <c r="HS34">
        <v>495.25799999999998</v>
      </c>
      <c r="HT34">
        <v>30.001899999999999</v>
      </c>
      <c r="HU34">
        <v>36.948599999999999</v>
      </c>
      <c r="HV34">
        <v>30.000699999999998</v>
      </c>
      <c r="HW34">
        <v>36.7258</v>
      </c>
      <c r="HX34">
        <v>36.6905</v>
      </c>
      <c r="HY34">
        <v>20.2303</v>
      </c>
      <c r="HZ34">
        <v>27.189800000000002</v>
      </c>
      <c r="IA34">
        <v>53.826999999999998</v>
      </c>
      <c r="IB34">
        <v>30</v>
      </c>
      <c r="IC34">
        <v>415</v>
      </c>
      <c r="ID34">
        <v>33.047800000000002</v>
      </c>
      <c r="IE34">
        <v>99.039000000000001</v>
      </c>
      <c r="IF34">
        <v>98.595600000000005</v>
      </c>
    </row>
    <row r="35" spans="1:240" x14ac:dyDescent="0.3">
      <c r="A35">
        <v>22</v>
      </c>
      <c r="B35">
        <v>1629741528.5999999</v>
      </c>
      <c r="C35">
        <v>14595.5999999046</v>
      </c>
      <c r="D35" t="s">
        <v>463</v>
      </c>
      <c r="E35" t="s">
        <v>464</v>
      </c>
      <c r="F35">
        <v>0</v>
      </c>
      <c r="G35" t="s">
        <v>364</v>
      </c>
      <c r="H35" t="s">
        <v>515</v>
      </c>
      <c r="I35" t="s">
        <v>366</v>
      </c>
      <c r="J35">
        <f t="shared" si="0"/>
        <v>4.4765481841747201</v>
      </c>
      <c r="K35">
        <v>1629741528.5999999</v>
      </c>
      <c r="L35">
        <f t="shared" si="1"/>
        <v>4.0810666517883069E-3</v>
      </c>
      <c r="M35">
        <f t="shared" si="2"/>
        <v>4.0810666517883067</v>
      </c>
      <c r="N35">
        <f t="shared" si="3"/>
        <v>23.042198983827504</v>
      </c>
      <c r="O35">
        <f t="shared" si="4"/>
        <v>391.99700000000001</v>
      </c>
      <c r="P35">
        <f t="shared" si="5"/>
        <v>284.211840154924</v>
      </c>
      <c r="Q35">
        <f t="shared" si="6"/>
        <v>28.244049554539526</v>
      </c>
      <c r="R35">
        <f t="shared" si="7"/>
        <v>38.955388653743995</v>
      </c>
      <c r="S35">
        <f t="shared" si="8"/>
        <v>0.3849010050105891</v>
      </c>
      <c r="T35">
        <f t="shared" si="9"/>
        <v>2.9529540003768577</v>
      </c>
      <c r="U35">
        <f t="shared" si="10"/>
        <v>0.3590437422950658</v>
      </c>
      <c r="V35">
        <f t="shared" si="11"/>
        <v>0.22658059507014344</v>
      </c>
      <c r="W35">
        <f t="shared" si="12"/>
        <v>82.092757390648899</v>
      </c>
      <c r="X35">
        <f t="shared" si="13"/>
        <v>32.02244939174637</v>
      </c>
      <c r="Y35">
        <f t="shared" si="14"/>
        <v>32.242699999999999</v>
      </c>
      <c r="Z35">
        <f t="shared" si="15"/>
        <v>4.8410718831606099</v>
      </c>
      <c r="AA35">
        <f t="shared" si="16"/>
        <v>76.155642080148894</v>
      </c>
      <c r="AB35">
        <f t="shared" si="17"/>
        <v>3.7603913687110166</v>
      </c>
      <c r="AC35">
        <f t="shared" si="18"/>
        <v>4.9377712090634693</v>
      </c>
      <c r="AD35">
        <f t="shared" si="19"/>
        <v>1.0806805144495932</v>
      </c>
      <c r="AE35">
        <f t="shared" si="20"/>
        <v>-179.97503934386432</v>
      </c>
      <c r="AF35">
        <f t="shared" si="21"/>
        <v>55.799479451945778</v>
      </c>
      <c r="AG35">
        <f t="shared" si="22"/>
        <v>4.3029717004156742</v>
      </c>
      <c r="AH35">
        <f t="shared" si="23"/>
        <v>-37.779830800853979</v>
      </c>
      <c r="AI35">
        <v>2</v>
      </c>
      <c r="AJ35">
        <v>0</v>
      </c>
      <c r="AK35">
        <f t="shared" si="24"/>
        <v>1</v>
      </c>
      <c r="AL35">
        <f t="shared" si="25"/>
        <v>0</v>
      </c>
      <c r="AM35">
        <f t="shared" si="26"/>
        <v>51468.999308552236</v>
      </c>
      <c r="AN35" t="s">
        <v>367</v>
      </c>
      <c r="AO35">
        <v>10238.9</v>
      </c>
      <c r="AP35">
        <v>302.21199999999999</v>
      </c>
      <c r="AQ35">
        <v>4052.3</v>
      </c>
      <c r="AR35">
        <f t="shared" si="27"/>
        <v>0.92542210596451402</v>
      </c>
      <c r="AS35">
        <v>-0.32343011824092399</v>
      </c>
      <c r="AT35" t="s">
        <v>465</v>
      </c>
      <c r="AU35">
        <v>10372.799999999999</v>
      </c>
      <c r="AV35">
        <v>764.08265384615402</v>
      </c>
      <c r="AW35">
        <v>2441.33</v>
      </c>
      <c r="AX35">
        <f t="shared" si="28"/>
        <v>0.68702197005478405</v>
      </c>
      <c r="AY35">
        <v>0.5</v>
      </c>
      <c r="AZ35">
        <f t="shared" si="29"/>
        <v>421.18492797442946</v>
      </c>
      <c r="BA35">
        <f t="shared" si="30"/>
        <v>23.042198983827504</v>
      </c>
      <c r="BB35">
        <f t="shared" si="31"/>
        <v>144.68164948718743</v>
      </c>
      <c r="BC35">
        <f t="shared" si="32"/>
        <v>5.5475938359045407E-2</v>
      </c>
      <c r="BD35">
        <f t="shared" si="33"/>
        <v>0.65987392118230648</v>
      </c>
      <c r="BE35">
        <f t="shared" si="34"/>
        <v>288.03711535605822</v>
      </c>
      <c r="BF35" t="s">
        <v>466</v>
      </c>
      <c r="BG35">
        <v>684.74</v>
      </c>
      <c r="BH35">
        <f t="shared" si="35"/>
        <v>684.74</v>
      </c>
      <c r="BI35">
        <f t="shared" si="36"/>
        <v>0.71952173610286196</v>
      </c>
      <c r="BJ35">
        <f t="shared" si="37"/>
        <v>0.95483143257894332</v>
      </c>
      <c r="BK35">
        <f t="shared" si="38"/>
        <v>0.47837900438299541</v>
      </c>
      <c r="BL35">
        <f t="shared" si="39"/>
        <v>0.78408360181806047</v>
      </c>
      <c r="BM35">
        <f t="shared" si="40"/>
        <v>0.42958191914429744</v>
      </c>
      <c r="BN35">
        <f t="shared" si="41"/>
        <v>0.85568134789217298</v>
      </c>
      <c r="BO35">
        <f t="shared" si="42"/>
        <v>0.14431865210782702</v>
      </c>
      <c r="BP35">
        <f t="shared" si="43"/>
        <v>499.99599999999998</v>
      </c>
      <c r="BQ35">
        <f t="shared" si="44"/>
        <v>421.18492797442946</v>
      </c>
      <c r="BR35">
        <f t="shared" si="45"/>
        <v>0.84237659496161865</v>
      </c>
      <c r="BS35">
        <f t="shared" si="46"/>
        <v>0.16418682827592401</v>
      </c>
      <c r="BT35">
        <v>5.79</v>
      </c>
      <c r="BU35">
        <v>0.5</v>
      </c>
      <c r="BV35" t="s">
        <v>370</v>
      </c>
      <c r="BW35">
        <v>2</v>
      </c>
      <c r="BX35">
        <v>1629741528.5999999</v>
      </c>
      <c r="BY35">
        <v>391.99700000000001</v>
      </c>
      <c r="BZ35">
        <v>420.524236527646</v>
      </c>
      <c r="CA35">
        <v>37.839749166998502</v>
      </c>
      <c r="CB35">
        <v>33.293999999999997</v>
      </c>
      <c r="CC35">
        <v>392.72500000000002</v>
      </c>
      <c r="CD35">
        <v>36.871000000000002</v>
      </c>
      <c r="CE35">
        <v>500.14299999999997</v>
      </c>
      <c r="CF35">
        <v>99.276600000000002</v>
      </c>
      <c r="CG35">
        <v>0.100152</v>
      </c>
      <c r="CH35">
        <v>32.593200000000003</v>
      </c>
      <c r="CI35">
        <v>32.242699999999999</v>
      </c>
      <c r="CJ35">
        <v>999.9</v>
      </c>
      <c r="CK35">
        <v>0</v>
      </c>
      <c r="CL35">
        <v>0</v>
      </c>
      <c r="CM35">
        <v>9986.8799999999992</v>
      </c>
      <c r="CN35">
        <v>0</v>
      </c>
      <c r="CO35">
        <v>1862.37</v>
      </c>
      <c r="CP35">
        <v>-22.988</v>
      </c>
      <c r="CQ35">
        <v>407.19</v>
      </c>
      <c r="CR35">
        <v>429.27699999999999</v>
      </c>
      <c r="CS35">
        <v>4.0183099999999996</v>
      </c>
      <c r="CT35">
        <v>414.98500000000001</v>
      </c>
      <c r="CU35">
        <v>33.293999999999997</v>
      </c>
      <c r="CV35">
        <v>3.70424</v>
      </c>
      <c r="CW35">
        <v>3.30531</v>
      </c>
      <c r="CX35">
        <v>27.586099999999998</v>
      </c>
      <c r="CY35">
        <v>25.651599999999998</v>
      </c>
      <c r="CZ35">
        <v>499.99599999999998</v>
      </c>
      <c r="DA35">
        <v>0.91998599999999997</v>
      </c>
      <c r="DB35">
        <v>8.0014299999999997E-2</v>
      </c>
      <c r="DC35">
        <v>0</v>
      </c>
      <c r="DD35">
        <v>764.005</v>
      </c>
      <c r="DE35">
        <v>5.0010599999999998</v>
      </c>
      <c r="DF35">
        <v>4249.71</v>
      </c>
      <c r="DG35">
        <v>4523.7700000000004</v>
      </c>
      <c r="DH35">
        <v>44.875</v>
      </c>
      <c r="DI35">
        <v>49.125</v>
      </c>
      <c r="DJ35">
        <v>47.061999999999998</v>
      </c>
      <c r="DK35">
        <v>48.061999999999998</v>
      </c>
      <c r="DL35">
        <v>47.25</v>
      </c>
      <c r="DM35">
        <v>455.39</v>
      </c>
      <c r="DN35">
        <v>39.61</v>
      </c>
      <c r="DO35">
        <v>0</v>
      </c>
      <c r="DP35">
        <v>452.200000047684</v>
      </c>
      <c r="DQ35">
        <v>0</v>
      </c>
      <c r="DR35">
        <v>764.08265384615402</v>
      </c>
      <c r="DS35">
        <v>-7.7230764243633399E-2</v>
      </c>
      <c r="DT35">
        <v>1.2505982495518799</v>
      </c>
      <c r="DU35">
        <v>4249.9053846153802</v>
      </c>
      <c r="DV35">
        <v>15</v>
      </c>
      <c r="DW35">
        <v>1629741157.0999999</v>
      </c>
      <c r="DX35" t="s">
        <v>467</v>
      </c>
      <c r="DY35">
        <v>1629741152.0999999</v>
      </c>
      <c r="DZ35">
        <v>1629741157.0999999</v>
      </c>
      <c r="EA35">
        <v>31</v>
      </c>
      <c r="EB35">
        <v>8.2000000000000003E-2</v>
      </c>
      <c r="EC35">
        <v>-6.0000000000000001E-3</v>
      </c>
      <c r="ED35">
        <v>-0.73299999999999998</v>
      </c>
      <c r="EE35">
        <v>0.441</v>
      </c>
      <c r="EF35">
        <v>415</v>
      </c>
      <c r="EG35">
        <v>34</v>
      </c>
      <c r="EH35">
        <v>0.13</v>
      </c>
      <c r="EI35">
        <v>0.03</v>
      </c>
      <c r="EJ35">
        <v>18.469303146342401</v>
      </c>
      <c r="EK35">
        <v>3.54677622736971E-2</v>
      </c>
      <c r="EL35">
        <v>4.7894066480244503E-2</v>
      </c>
      <c r="EM35">
        <v>1</v>
      </c>
      <c r="EN35">
        <v>0.325384295374119</v>
      </c>
      <c r="EO35">
        <v>-2.8766774504844599E-3</v>
      </c>
      <c r="EP35">
        <v>3.9154830427119702E-3</v>
      </c>
      <c r="EQ35">
        <v>1</v>
      </c>
      <c r="ER35">
        <v>2</v>
      </c>
      <c r="ES35">
        <v>2</v>
      </c>
      <c r="ET35" t="s">
        <v>372</v>
      </c>
      <c r="EU35">
        <v>2.9736600000000002</v>
      </c>
      <c r="EV35">
        <v>2.8210500000000001</v>
      </c>
      <c r="EW35">
        <v>9.46689E-2</v>
      </c>
      <c r="EX35">
        <v>9.7660499999999997E-2</v>
      </c>
      <c r="EY35">
        <v>0.15889300000000001</v>
      </c>
      <c r="EZ35">
        <v>0.14578099999999999</v>
      </c>
      <c r="FA35">
        <v>26525</v>
      </c>
      <c r="FB35">
        <v>24563.9</v>
      </c>
      <c r="FC35">
        <v>26352.9</v>
      </c>
      <c r="FD35">
        <v>25729.200000000001</v>
      </c>
      <c r="FE35">
        <v>30159.200000000001</v>
      </c>
      <c r="FF35">
        <v>31065.3</v>
      </c>
      <c r="FG35">
        <v>37293.699999999997</v>
      </c>
      <c r="FH35">
        <v>38229.5</v>
      </c>
      <c r="FI35">
        <v>1.9100999999999999</v>
      </c>
      <c r="FJ35">
        <v>1.9122699999999999</v>
      </c>
      <c r="FK35">
        <v>-3.89293E-2</v>
      </c>
      <c r="FL35">
        <v>0</v>
      </c>
      <c r="FM35">
        <v>32.873600000000003</v>
      </c>
      <c r="FN35">
        <v>999.9</v>
      </c>
      <c r="FO35">
        <v>53.601999999999997</v>
      </c>
      <c r="FP35">
        <v>39.860999999999997</v>
      </c>
      <c r="FQ35">
        <v>39.7331</v>
      </c>
      <c r="FR35">
        <v>61.691299999999998</v>
      </c>
      <c r="FS35">
        <v>11.149800000000001</v>
      </c>
      <c r="FT35">
        <v>1</v>
      </c>
      <c r="FU35">
        <v>0.77692600000000001</v>
      </c>
      <c r="FV35">
        <v>2.3635799999999998</v>
      </c>
      <c r="FW35">
        <v>20.284199999999998</v>
      </c>
      <c r="FX35">
        <v>5.2056100000000001</v>
      </c>
      <c r="FY35">
        <v>11.9381</v>
      </c>
      <c r="FZ35">
        <v>4.9855999999999998</v>
      </c>
      <c r="GA35">
        <v>3.29</v>
      </c>
      <c r="GB35">
        <v>9999</v>
      </c>
      <c r="GC35">
        <v>9999</v>
      </c>
      <c r="GD35">
        <v>9999</v>
      </c>
      <c r="GE35">
        <v>999.9</v>
      </c>
      <c r="GF35">
        <v>1.8846099999999999</v>
      </c>
      <c r="GG35">
        <v>1.8906700000000001</v>
      </c>
      <c r="GH35">
        <v>1.8883700000000001</v>
      </c>
      <c r="GI35">
        <v>1.88662</v>
      </c>
      <c r="GJ35">
        <v>1.8872</v>
      </c>
      <c r="GK35">
        <v>1.8846000000000001</v>
      </c>
      <c r="GL35">
        <v>1.8904300000000001</v>
      </c>
      <c r="GM35">
        <v>1.8896500000000001</v>
      </c>
      <c r="GN35">
        <v>0</v>
      </c>
      <c r="GO35">
        <v>0</v>
      </c>
      <c r="GP35">
        <v>0</v>
      </c>
      <c r="GQ35">
        <v>0</v>
      </c>
      <c r="GR35" t="s">
        <v>373</v>
      </c>
      <c r="GS35" t="s">
        <v>374</v>
      </c>
      <c r="GT35" t="s">
        <v>375</v>
      </c>
      <c r="GU35" t="s">
        <v>375</v>
      </c>
      <c r="GV35" t="s">
        <v>375</v>
      </c>
      <c r="GW35" t="s">
        <v>375</v>
      </c>
      <c r="GX35">
        <v>0</v>
      </c>
      <c r="GY35">
        <v>100</v>
      </c>
      <c r="GZ35">
        <v>100</v>
      </c>
      <c r="HA35">
        <v>-0.72799999999999998</v>
      </c>
      <c r="HB35">
        <v>0.44130000000000003</v>
      </c>
      <c r="HC35">
        <v>-0.54416300216574898</v>
      </c>
      <c r="HD35">
        <v>-7.3897186923143796E-4</v>
      </c>
      <c r="HE35">
        <v>8.30547230451962E-7</v>
      </c>
      <c r="HF35">
        <v>-3.5237285822537598E-10</v>
      </c>
      <c r="HG35">
        <v>0.44122500000000298</v>
      </c>
      <c r="HH35">
        <v>0</v>
      </c>
      <c r="HI35">
        <v>0</v>
      </c>
      <c r="HJ35">
        <v>0</v>
      </c>
      <c r="HK35">
        <v>2</v>
      </c>
      <c r="HL35">
        <v>2274</v>
      </c>
      <c r="HM35">
        <v>2</v>
      </c>
      <c r="HN35">
        <v>28</v>
      </c>
      <c r="HO35">
        <v>6.3</v>
      </c>
      <c r="HP35">
        <v>6.2</v>
      </c>
      <c r="HQ35">
        <v>18</v>
      </c>
      <c r="HR35">
        <v>511.54500000000002</v>
      </c>
      <c r="HS35">
        <v>495.99299999999999</v>
      </c>
      <c r="HT35">
        <v>30.000800000000002</v>
      </c>
      <c r="HU35">
        <v>37.110700000000001</v>
      </c>
      <c r="HV35">
        <v>30</v>
      </c>
      <c r="HW35">
        <v>36.957000000000001</v>
      </c>
      <c r="HX35">
        <v>36.929600000000001</v>
      </c>
      <c r="HY35">
        <v>20.224399999999999</v>
      </c>
      <c r="HZ35">
        <v>27.272300000000001</v>
      </c>
      <c r="IA35">
        <v>55.702599999999997</v>
      </c>
      <c r="IB35">
        <v>30</v>
      </c>
      <c r="IC35">
        <v>415</v>
      </c>
      <c r="ID35">
        <v>33.392800000000001</v>
      </c>
      <c r="IE35">
        <v>99.019900000000007</v>
      </c>
      <c r="IF35">
        <v>98.572599999999994</v>
      </c>
    </row>
    <row r="36" spans="1:240" x14ac:dyDescent="0.3">
      <c r="A36">
        <v>23</v>
      </c>
      <c r="B36">
        <v>1629742487.5</v>
      </c>
      <c r="C36">
        <v>15554.5</v>
      </c>
      <c r="D36" t="s">
        <v>468</v>
      </c>
      <c r="E36" t="s">
        <v>469</v>
      </c>
      <c r="F36">
        <v>0</v>
      </c>
      <c r="G36" t="s">
        <v>364</v>
      </c>
      <c r="H36" t="s">
        <v>515</v>
      </c>
      <c r="I36" t="s">
        <v>366</v>
      </c>
      <c r="J36">
        <f t="shared" si="0"/>
        <v>3.5122170037276224</v>
      </c>
      <c r="K36">
        <v>1629742487.5</v>
      </c>
      <c r="L36">
        <f t="shared" si="1"/>
        <v>1.8609123132130969E-3</v>
      </c>
      <c r="M36">
        <f t="shared" si="2"/>
        <v>1.8609123132130969</v>
      </c>
      <c r="N36">
        <f t="shared" si="3"/>
        <v>18.65947759964769</v>
      </c>
      <c r="O36">
        <f t="shared" si="4"/>
        <v>400.98899999999998</v>
      </c>
      <c r="P36">
        <f t="shared" si="5"/>
        <v>211.67960538516871</v>
      </c>
      <c r="Q36">
        <f t="shared" si="6"/>
        <v>21.025768277480836</v>
      </c>
      <c r="R36">
        <f t="shared" si="7"/>
        <v>39.829542295667402</v>
      </c>
      <c r="S36">
        <f t="shared" si="8"/>
        <v>0.16688247621124438</v>
      </c>
      <c r="T36">
        <f t="shared" si="9"/>
        <v>2.9537606300895147</v>
      </c>
      <c r="U36">
        <f t="shared" si="10"/>
        <v>0.16181584994821291</v>
      </c>
      <c r="V36">
        <f t="shared" si="11"/>
        <v>0.10157730901106238</v>
      </c>
      <c r="W36">
        <f t="shared" si="12"/>
        <v>57.857899730417238</v>
      </c>
      <c r="X36">
        <f t="shared" si="13"/>
        <v>32.066238955810348</v>
      </c>
      <c r="Y36">
        <f t="shared" si="14"/>
        <v>31.872299999999999</v>
      </c>
      <c r="Z36">
        <f t="shared" si="15"/>
        <v>4.7406778310272388</v>
      </c>
      <c r="AA36">
        <f t="shared" si="16"/>
        <v>75.476946049889776</v>
      </c>
      <c r="AB36">
        <f t="shared" si="17"/>
        <v>3.6466120213906312</v>
      </c>
      <c r="AC36">
        <f t="shared" si="18"/>
        <v>4.8314249744289395</v>
      </c>
      <c r="AD36">
        <f t="shared" si="19"/>
        <v>1.0940658096366076</v>
      </c>
      <c r="AE36">
        <f t="shared" si="20"/>
        <v>-82.066233012697566</v>
      </c>
      <c r="AF36">
        <f t="shared" si="21"/>
        <v>53.362377249253321</v>
      </c>
      <c r="AG36">
        <f t="shared" si="22"/>
        <v>4.0986510606296909</v>
      </c>
      <c r="AH36">
        <f t="shared" si="23"/>
        <v>33.252695027602684</v>
      </c>
      <c r="AI36">
        <v>1</v>
      </c>
      <c r="AJ36">
        <v>0</v>
      </c>
      <c r="AK36">
        <f t="shared" si="24"/>
        <v>1</v>
      </c>
      <c r="AL36">
        <f t="shared" si="25"/>
        <v>0</v>
      </c>
      <c r="AM36">
        <f t="shared" si="26"/>
        <v>51555.347803678604</v>
      </c>
      <c r="AN36" t="s">
        <v>367</v>
      </c>
      <c r="AO36">
        <v>10238.9</v>
      </c>
      <c r="AP36">
        <v>302.21199999999999</v>
      </c>
      <c r="AQ36">
        <v>4052.3</v>
      </c>
      <c r="AR36">
        <f t="shared" si="27"/>
        <v>0.92542210596451402</v>
      </c>
      <c r="AS36">
        <v>-0.32343011824092399</v>
      </c>
      <c r="AT36" t="s">
        <v>470</v>
      </c>
      <c r="AU36">
        <v>10369.1</v>
      </c>
      <c r="AV36">
        <v>739.18715384615405</v>
      </c>
      <c r="AW36">
        <v>2466.7800000000002</v>
      </c>
      <c r="AX36">
        <f t="shared" si="28"/>
        <v>0.70034330023506186</v>
      </c>
      <c r="AY36">
        <v>0.5</v>
      </c>
      <c r="AZ36">
        <f t="shared" si="29"/>
        <v>295.03972504166688</v>
      </c>
      <c r="BA36">
        <f t="shared" si="30"/>
        <v>18.65947759964769</v>
      </c>
      <c r="BB36">
        <f t="shared" si="31"/>
        <v>103.3145473680631</v>
      </c>
      <c r="BC36">
        <f t="shared" si="32"/>
        <v>6.4340175599091817E-2</v>
      </c>
      <c r="BD36">
        <f t="shared" si="33"/>
        <v>0.64274884667461218</v>
      </c>
      <c r="BE36">
        <f t="shared" si="34"/>
        <v>288.38815547439606</v>
      </c>
      <c r="BF36" t="s">
        <v>471</v>
      </c>
      <c r="BG36">
        <v>738.93</v>
      </c>
      <c r="BH36">
        <f t="shared" si="35"/>
        <v>738.93</v>
      </c>
      <c r="BI36">
        <f t="shared" si="36"/>
        <v>0.7004475470045971</v>
      </c>
      <c r="BJ36">
        <f t="shared" si="37"/>
        <v>0.999851171197642</v>
      </c>
      <c r="BK36">
        <f t="shared" si="38"/>
        <v>0.4785218674642433</v>
      </c>
      <c r="BL36">
        <f t="shared" si="39"/>
        <v>0.79812361919507535</v>
      </c>
      <c r="BM36">
        <f t="shared" si="40"/>
        <v>0.42279541173433793</v>
      </c>
      <c r="BN36">
        <f t="shared" si="41"/>
        <v>0.99950333564217098</v>
      </c>
      <c r="BO36">
        <f t="shared" si="42"/>
        <v>4.9666435782902418E-4</v>
      </c>
      <c r="BP36">
        <f t="shared" si="43"/>
        <v>350.00599999999997</v>
      </c>
      <c r="BQ36">
        <f t="shared" si="44"/>
        <v>295.03972504166688</v>
      </c>
      <c r="BR36">
        <f t="shared" si="45"/>
        <v>0.84295619229860896</v>
      </c>
      <c r="BS36">
        <f t="shared" si="46"/>
        <v>0.16530545113631551</v>
      </c>
      <c r="BT36">
        <v>5.79</v>
      </c>
      <c r="BU36">
        <v>0.5</v>
      </c>
      <c r="BV36" t="s">
        <v>370</v>
      </c>
      <c r="BW36">
        <v>2</v>
      </c>
      <c r="BX36">
        <v>1629742487.5</v>
      </c>
      <c r="BY36">
        <v>400.98899999999998</v>
      </c>
      <c r="BZ36">
        <v>423.45871366237299</v>
      </c>
      <c r="CA36">
        <v>36.712731896104899</v>
      </c>
      <c r="CB36">
        <v>34.637099999999997</v>
      </c>
      <c r="CC36">
        <v>401.69099999999997</v>
      </c>
      <c r="CD36">
        <v>36.040500000000002</v>
      </c>
      <c r="CE36">
        <v>500.04599999999999</v>
      </c>
      <c r="CF36">
        <v>99.228300000000004</v>
      </c>
      <c r="CG36">
        <v>9.9966600000000003E-2</v>
      </c>
      <c r="CH36">
        <v>32.2074</v>
      </c>
      <c r="CI36">
        <v>31.872299999999999</v>
      </c>
      <c r="CJ36">
        <v>999.9</v>
      </c>
      <c r="CK36">
        <v>0</v>
      </c>
      <c r="CL36">
        <v>0</v>
      </c>
      <c r="CM36">
        <v>9996.25</v>
      </c>
      <c r="CN36">
        <v>0</v>
      </c>
      <c r="CO36">
        <v>1892.61</v>
      </c>
      <c r="CP36">
        <v>-14.02</v>
      </c>
      <c r="CQ36">
        <v>416.16800000000001</v>
      </c>
      <c r="CR36">
        <v>429.899</v>
      </c>
      <c r="CS36">
        <v>1.8359300000000001</v>
      </c>
      <c r="CT36">
        <v>415.00900000000001</v>
      </c>
      <c r="CU36">
        <v>34.637099999999997</v>
      </c>
      <c r="CV36">
        <v>3.6191599999999999</v>
      </c>
      <c r="CW36">
        <v>3.4369800000000001</v>
      </c>
      <c r="CX36">
        <v>27.189299999999999</v>
      </c>
      <c r="CY36">
        <v>26.311599999999999</v>
      </c>
      <c r="CZ36">
        <v>350.00599999999997</v>
      </c>
      <c r="DA36">
        <v>0.90003900000000003</v>
      </c>
      <c r="DB36">
        <v>9.9960800000000002E-2</v>
      </c>
      <c r="DC36">
        <v>0</v>
      </c>
      <c r="DD36">
        <v>739.10799999999995</v>
      </c>
      <c r="DE36">
        <v>5.0010599999999998</v>
      </c>
      <c r="DF36">
        <v>3012.16</v>
      </c>
      <c r="DG36">
        <v>3132.75</v>
      </c>
      <c r="DH36">
        <v>44.936999999999998</v>
      </c>
      <c r="DI36">
        <v>49.25</v>
      </c>
      <c r="DJ36">
        <v>47.311999999999998</v>
      </c>
      <c r="DK36">
        <v>48.561999999999998</v>
      </c>
      <c r="DL36">
        <v>47.375</v>
      </c>
      <c r="DM36">
        <v>310.52</v>
      </c>
      <c r="DN36">
        <v>34.49</v>
      </c>
      <c r="DO36">
        <v>0</v>
      </c>
      <c r="DP36">
        <v>958.60000014305103</v>
      </c>
      <c r="DQ36">
        <v>0</v>
      </c>
      <c r="DR36">
        <v>739.18715384615405</v>
      </c>
      <c r="DS36">
        <v>-1.3697777692275199</v>
      </c>
      <c r="DT36">
        <v>5.1230769398818499</v>
      </c>
      <c r="DU36">
        <v>3012.28884615385</v>
      </c>
      <c r="DV36">
        <v>15</v>
      </c>
      <c r="DW36">
        <v>1629741583.0999999</v>
      </c>
      <c r="DX36" t="s">
        <v>472</v>
      </c>
      <c r="DY36">
        <v>1629741577.5999999</v>
      </c>
      <c r="DZ36">
        <v>1629741583.0999999</v>
      </c>
      <c r="EA36">
        <v>32</v>
      </c>
      <c r="EB36">
        <v>2.8000000000000001E-2</v>
      </c>
      <c r="EC36">
        <v>-8.9999999999999993E-3</v>
      </c>
      <c r="ED36">
        <v>-0.70499999999999996</v>
      </c>
      <c r="EE36">
        <v>0.433</v>
      </c>
      <c r="EF36">
        <v>415</v>
      </c>
      <c r="EG36">
        <v>33</v>
      </c>
      <c r="EH36">
        <v>0.09</v>
      </c>
      <c r="EI36">
        <v>0.02</v>
      </c>
      <c r="EJ36">
        <v>11.4109209830039</v>
      </c>
      <c r="EK36">
        <v>3.07644444509203E-2</v>
      </c>
      <c r="EL36">
        <v>4.0809229032476302E-2</v>
      </c>
      <c r="EM36">
        <v>1</v>
      </c>
      <c r="EN36">
        <v>0.14473895154675401</v>
      </c>
      <c r="EO36">
        <v>-1.5071257884487399E-3</v>
      </c>
      <c r="EP36">
        <v>3.9412484527936997E-3</v>
      </c>
      <c r="EQ36">
        <v>1</v>
      </c>
      <c r="ER36">
        <v>2</v>
      </c>
      <c r="ES36">
        <v>2</v>
      </c>
      <c r="ET36" t="s">
        <v>372</v>
      </c>
      <c r="EU36">
        <v>2.97437</v>
      </c>
      <c r="EV36">
        <v>2.8209499999999998</v>
      </c>
      <c r="EW36">
        <v>9.6531900000000004E-2</v>
      </c>
      <c r="EX36">
        <v>9.7872500000000001E-2</v>
      </c>
      <c r="EY36">
        <v>0.15674099999999999</v>
      </c>
      <c r="EZ36">
        <v>0.149891</v>
      </c>
      <c r="FA36">
        <v>26512.6</v>
      </c>
      <c r="FB36">
        <v>24607.4</v>
      </c>
      <c r="FC36">
        <v>26391.4</v>
      </c>
      <c r="FD36">
        <v>25776.1</v>
      </c>
      <c r="FE36">
        <v>30270.799999999999</v>
      </c>
      <c r="FF36">
        <v>30966.9</v>
      </c>
      <c r="FG36">
        <v>37348.800000000003</v>
      </c>
      <c r="FH36">
        <v>38292.400000000001</v>
      </c>
      <c r="FI36">
        <v>1.92262</v>
      </c>
      <c r="FJ36">
        <v>1.9298500000000001</v>
      </c>
      <c r="FK36">
        <v>3.0659099999999998E-3</v>
      </c>
      <c r="FL36">
        <v>0</v>
      </c>
      <c r="FM36">
        <v>31.822600000000001</v>
      </c>
      <c r="FN36">
        <v>999.9</v>
      </c>
      <c r="FO36">
        <v>55.164000000000001</v>
      </c>
      <c r="FP36">
        <v>39.991999999999997</v>
      </c>
      <c r="FQ36">
        <v>41.1982</v>
      </c>
      <c r="FR36">
        <v>61.671500000000002</v>
      </c>
      <c r="FS36">
        <v>11.838900000000001</v>
      </c>
      <c r="FT36">
        <v>1</v>
      </c>
      <c r="FU36">
        <v>0.68955999999999995</v>
      </c>
      <c r="FV36">
        <v>1.8370200000000001</v>
      </c>
      <c r="FW36">
        <v>20.294799999999999</v>
      </c>
      <c r="FX36">
        <v>5.2093499999999997</v>
      </c>
      <c r="FY36">
        <v>11.9381</v>
      </c>
      <c r="FZ36">
        <v>4.9869500000000002</v>
      </c>
      <c r="GA36">
        <v>3.29</v>
      </c>
      <c r="GB36">
        <v>9999</v>
      </c>
      <c r="GC36">
        <v>9999</v>
      </c>
      <c r="GD36">
        <v>9999</v>
      </c>
      <c r="GE36">
        <v>999.9</v>
      </c>
      <c r="GF36">
        <v>1.8846099999999999</v>
      </c>
      <c r="GG36">
        <v>1.8907099999999999</v>
      </c>
      <c r="GH36">
        <v>1.8883799999999999</v>
      </c>
      <c r="GI36">
        <v>1.8866099999999999</v>
      </c>
      <c r="GJ36">
        <v>1.8872100000000001</v>
      </c>
      <c r="GK36">
        <v>1.8846099999999999</v>
      </c>
      <c r="GL36">
        <v>1.8904099999999999</v>
      </c>
      <c r="GM36">
        <v>1.8896500000000001</v>
      </c>
      <c r="GN36">
        <v>0</v>
      </c>
      <c r="GO36">
        <v>0</v>
      </c>
      <c r="GP36">
        <v>0</v>
      </c>
      <c r="GQ36">
        <v>0</v>
      </c>
      <c r="GR36" t="s">
        <v>373</v>
      </c>
      <c r="GS36" t="s">
        <v>374</v>
      </c>
      <c r="GT36" t="s">
        <v>375</v>
      </c>
      <c r="GU36" t="s">
        <v>375</v>
      </c>
      <c r="GV36" t="s">
        <v>375</v>
      </c>
      <c r="GW36" t="s">
        <v>375</v>
      </c>
      <c r="GX36">
        <v>0</v>
      </c>
      <c r="GY36">
        <v>100</v>
      </c>
      <c r="GZ36">
        <v>100</v>
      </c>
      <c r="HA36">
        <v>-0.70199999999999996</v>
      </c>
      <c r="HB36">
        <v>0.4325</v>
      </c>
      <c r="HC36">
        <v>-0.51626055197646203</v>
      </c>
      <c r="HD36">
        <v>-7.3897186923143796E-4</v>
      </c>
      <c r="HE36">
        <v>8.30547230451962E-7</v>
      </c>
      <c r="HF36">
        <v>-3.5237285822537598E-10</v>
      </c>
      <c r="HG36">
        <v>0.43256999999999801</v>
      </c>
      <c r="HH36">
        <v>0</v>
      </c>
      <c r="HI36">
        <v>0</v>
      </c>
      <c r="HJ36">
        <v>0</v>
      </c>
      <c r="HK36">
        <v>2</v>
      </c>
      <c r="HL36">
        <v>2274</v>
      </c>
      <c r="HM36">
        <v>2</v>
      </c>
      <c r="HN36">
        <v>28</v>
      </c>
      <c r="HO36">
        <v>15.2</v>
      </c>
      <c r="HP36">
        <v>15.1</v>
      </c>
      <c r="HQ36">
        <v>18</v>
      </c>
      <c r="HR36">
        <v>512.25699999999995</v>
      </c>
      <c r="HS36">
        <v>500.65800000000002</v>
      </c>
      <c r="HT36">
        <v>30.001100000000001</v>
      </c>
      <c r="HU36">
        <v>36.012599999999999</v>
      </c>
      <c r="HV36">
        <v>29.9998</v>
      </c>
      <c r="HW36">
        <v>35.948</v>
      </c>
      <c r="HX36">
        <v>35.933599999999998</v>
      </c>
      <c r="HY36">
        <v>20.2242</v>
      </c>
      <c r="HZ36">
        <v>27.5107</v>
      </c>
      <c r="IA36">
        <v>66.975999999999999</v>
      </c>
      <c r="IB36">
        <v>30</v>
      </c>
      <c r="IC36">
        <v>415</v>
      </c>
      <c r="ID36">
        <v>34.564100000000003</v>
      </c>
      <c r="IE36">
        <v>99.165599999999998</v>
      </c>
      <c r="IF36">
        <v>98.741900000000001</v>
      </c>
    </row>
    <row r="37" spans="1:240" x14ac:dyDescent="0.3">
      <c r="A37">
        <v>24</v>
      </c>
      <c r="B37">
        <v>1629743006</v>
      </c>
      <c r="C37">
        <v>16073</v>
      </c>
      <c r="D37" t="s">
        <v>473</v>
      </c>
      <c r="E37" t="s">
        <v>474</v>
      </c>
      <c r="F37">
        <v>0</v>
      </c>
      <c r="G37" t="s">
        <v>364</v>
      </c>
      <c r="H37" t="s">
        <v>515</v>
      </c>
      <c r="I37" t="s">
        <v>366</v>
      </c>
      <c r="J37">
        <f t="shared" si="0"/>
        <v>-0.2646655438349419</v>
      </c>
      <c r="K37">
        <v>1629743006</v>
      </c>
      <c r="L37">
        <f t="shared" si="1"/>
        <v>3.2488929670813835E-3</v>
      </c>
      <c r="M37">
        <f t="shared" si="2"/>
        <v>3.2488929670813835</v>
      </c>
      <c r="N37">
        <f t="shared" si="3"/>
        <v>-1.3991904710994729</v>
      </c>
      <c r="O37">
        <f t="shared" si="4"/>
        <v>405.65699999999998</v>
      </c>
      <c r="P37">
        <f t="shared" si="5"/>
        <v>406.08681272532345</v>
      </c>
      <c r="Q37">
        <f t="shared" si="6"/>
        <v>40.34326618042958</v>
      </c>
      <c r="R37">
        <f t="shared" si="7"/>
        <v>40.300565830056001</v>
      </c>
      <c r="S37">
        <f t="shared" si="8"/>
        <v>0.31501809249132046</v>
      </c>
      <c r="T37">
        <f t="shared" si="9"/>
        <v>2.9557570249994294</v>
      </c>
      <c r="U37">
        <f t="shared" si="10"/>
        <v>0.29748377121956582</v>
      </c>
      <c r="V37">
        <f t="shared" si="11"/>
        <v>0.18742136804185489</v>
      </c>
      <c r="W37">
        <f t="shared" si="12"/>
        <v>33.032506253419406</v>
      </c>
      <c r="X37">
        <f t="shared" si="13"/>
        <v>32.041076887857962</v>
      </c>
      <c r="Y37">
        <f t="shared" si="14"/>
        <v>32.260300000000001</v>
      </c>
      <c r="Z37">
        <f t="shared" si="15"/>
        <v>4.8458879338536125</v>
      </c>
      <c r="AA37">
        <f t="shared" si="16"/>
        <v>76.732534085288378</v>
      </c>
      <c r="AB37">
        <f t="shared" si="17"/>
        <v>3.8081580083142677</v>
      </c>
      <c r="AC37">
        <f t="shared" si="18"/>
        <v>4.9628987934654836</v>
      </c>
      <c r="AD37">
        <f t="shared" si="19"/>
        <v>1.0377299255393448</v>
      </c>
      <c r="AE37">
        <f t="shared" si="20"/>
        <v>-143.27617984828902</v>
      </c>
      <c r="AF37">
        <f t="shared" si="21"/>
        <v>67.405376865538685</v>
      </c>
      <c r="AG37">
        <f t="shared" si="22"/>
        <v>5.1957781443170665</v>
      </c>
      <c r="AH37">
        <f t="shared" si="23"/>
        <v>-37.64251858501386</v>
      </c>
      <c r="AI37">
        <v>2</v>
      </c>
      <c r="AJ37">
        <v>0</v>
      </c>
      <c r="AK37">
        <f t="shared" si="24"/>
        <v>1</v>
      </c>
      <c r="AL37">
        <f t="shared" si="25"/>
        <v>0</v>
      </c>
      <c r="AM37">
        <f t="shared" si="26"/>
        <v>51530.607719845051</v>
      </c>
      <c r="AN37" t="s">
        <v>367</v>
      </c>
      <c r="AO37">
        <v>10238.9</v>
      </c>
      <c r="AP37">
        <v>302.21199999999999</v>
      </c>
      <c r="AQ37">
        <v>4052.3</v>
      </c>
      <c r="AR37">
        <f t="shared" si="27"/>
        <v>0.92542210596451402</v>
      </c>
      <c r="AS37">
        <v>-0.32343011824092399</v>
      </c>
      <c r="AT37" t="s">
        <v>475</v>
      </c>
      <c r="AU37">
        <v>10349.799999999999</v>
      </c>
      <c r="AV37">
        <v>694.96096153846202</v>
      </c>
      <c r="AW37">
        <v>2549.04</v>
      </c>
      <c r="AX37">
        <f t="shared" si="28"/>
        <v>0.7273636500257108</v>
      </c>
      <c r="AY37">
        <v>0.5</v>
      </c>
      <c r="AZ37">
        <f t="shared" si="29"/>
        <v>168.49539640073547</v>
      </c>
      <c r="BA37">
        <f t="shared" si="30"/>
        <v>-1.3991904710994729</v>
      </c>
      <c r="BB37">
        <f t="shared" si="31"/>
        <v>61.278713269283983</v>
      </c>
      <c r="BC37">
        <f t="shared" si="32"/>
        <v>-6.3845088699043722E-3</v>
      </c>
      <c r="BD37">
        <f t="shared" si="33"/>
        <v>0.58973574365251247</v>
      </c>
      <c r="BE37">
        <f t="shared" si="34"/>
        <v>289.48029484070656</v>
      </c>
      <c r="BF37" t="s">
        <v>476</v>
      </c>
      <c r="BG37">
        <v>807.51</v>
      </c>
      <c r="BH37">
        <f t="shared" si="35"/>
        <v>807.51</v>
      </c>
      <c r="BI37">
        <f t="shared" si="36"/>
        <v>0.68321014970341776</v>
      </c>
      <c r="BJ37">
        <f t="shared" si="37"/>
        <v>1.0646265286624623</v>
      </c>
      <c r="BK37">
        <f t="shared" si="38"/>
        <v>0.46328421870136444</v>
      </c>
      <c r="BL37">
        <f t="shared" si="39"/>
        <v>0.82519847467698371</v>
      </c>
      <c r="BM37">
        <f t="shared" si="40"/>
        <v>0.40085992648705848</v>
      </c>
      <c r="BN37">
        <f t="shared" si="41"/>
        <v>1.2370429646250651</v>
      </c>
      <c r="BO37">
        <f t="shared" si="42"/>
        <v>-0.23704296462506513</v>
      </c>
      <c r="BP37">
        <f t="shared" si="43"/>
        <v>199.893</v>
      </c>
      <c r="BQ37">
        <f t="shared" si="44"/>
        <v>168.49539640073547</v>
      </c>
      <c r="BR37">
        <f t="shared" si="45"/>
        <v>0.84292794845610131</v>
      </c>
      <c r="BS37">
        <f t="shared" si="46"/>
        <v>0.16525094052027539</v>
      </c>
      <c r="BT37">
        <v>5.79</v>
      </c>
      <c r="BU37">
        <v>0.5</v>
      </c>
      <c r="BV37" t="s">
        <v>370</v>
      </c>
      <c r="BW37">
        <v>2</v>
      </c>
      <c r="BX37">
        <v>1629743006</v>
      </c>
      <c r="BY37">
        <v>405.65699999999998</v>
      </c>
      <c r="BZ37">
        <v>405.56292803205002</v>
      </c>
      <c r="CA37">
        <v>38.332115724951699</v>
      </c>
      <c r="CB37">
        <v>34.7149</v>
      </c>
      <c r="CC37">
        <v>406.46699999999998</v>
      </c>
      <c r="CD37">
        <v>36.740499999999997</v>
      </c>
      <c r="CE37">
        <v>500.10899999999998</v>
      </c>
      <c r="CF37">
        <v>99.246300000000005</v>
      </c>
      <c r="CG37">
        <v>0.100108</v>
      </c>
      <c r="CH37">
        <v>32.683300000000003</v>
      </c>
      <c r="CI37">
        <v>32.260300000000001</v>
      </c>
      <c r="CJ37">
        <v>999.9</v>
      </c>
      <c r="CK37">
        <v>0</v>
      </c>
      <c r="CL37">
        <v>0</v>
      </c>
      <c r="CM37">
        <v>10005.6</v>
      </c>
      <c r="CN37">
        <v>0</v>
      </c>
      <c r="CO37">
        <v>1896.76</v>
      </c>
      <c r="CP37">
        <v>-9.3689</v>
      </c>
      <c r="CQ37">
        <v>421.37200000000001</v>
      </c>
      <c r="CR37">
        <v>429.952</v>
      </c>
      <c r="CS37">
        <v>2.5805199999999999</v>
      </c>
      <c r="CT37">
        <v>415.02600000000001</v>
      </c>
      <c r="CU37">
        <v>34.7149</v>
      </c>
      <c r="CV37">
        <v>3.7014399999999998</v>
      </c>
      <c r="CW37">
        <v>3.4453299999999998</v>
      </c>
      <c r="CX37">
        <v>27.5732</v>
      </c>
      <c r="CY37">
        <v>26.352699999999999</v>
      </c>
      <c r="CZ37">
        <v>199.893</v>
      </c>
      <c r="DA37">
        <v>0.89991200000000005</v>
      </c>
      <c r="DB37">
        <v>0.100088</v>
      </c>
      <c r="DC37">
        <v>0</v>
      </c>
      <c r="DD37">
        <v>694.95</v>
      </c>
      <c r="DE37">
        <v>5.0010599999999998</v>
      </c>
      <c r="DF37">
        <v>1887.7</v>
      </c>
      <c r="DG37">
        <v>1769.61</v>
      </c>
      <c r="DH37">
        <v>46.061999999999998</v>
      </c>
      <c r="DI37">
        <v>51.375</v>
      </c>
      <c r="DJ37">
        <v>48.686999999999998</v>
      </c>
      <c r="DK37">
        <v>50.311999999999998</v>
      </c>
      <c r="DL37">
        <v>48.561999999999998</v>
      </c>
      <c r="DM37">
        <v>175.39</v>
      </c>
      <c r="DN37">
        <v>19.510000000000002</v>
      </c>
      <c r="DO37">
        <v>0</v>
      </c>
      <c r="DP37">
        <v>517.79999995231606</v>
      </c>
      <c r="DQ37">
        <v>0</v>
      </c>
      <c r="DR37">
        <v>694.96096153846202</v>
      </c>
      <c r="DS37">
        <v>-1.0110427296939</v>
      </c>
      <c r="DT37">
        <v>-2.5384615606616201</v>
      </c>
      <c r="DU37">
        <v>1888.26269230769</v>
      </c>
      <c r="DV37">
        <v>15</v>
      </c>
      <c r="DW37">
        <v>1629742556.5</v>
      </c>
      <c r="DX37" t="s">
        <v>477</v>
      </c>
      <c r="DY37">
        <v>1629742556.5</v>
      </c>
      <c r="DZ37">
        <v>1629742556.5</v>
      </c>
      <c r="EA37">
        <v>33</v>
      </c>
      <c r="EB37">
        <v>-0.106</v>
      </c>
      <c r="EC37">
        <v>0.122</v>
      </c>
      <c r="ED37">
        <v>-0.81200000000000006</v>
      </c>
      <c r="EE37">
        <v>0.55500000000000005</v>
      </c>
      <c r="EF37">
        <v>415</v>
      </c>
      <c r="EG37">
        <v>35</v>
      </c>
      <c r="EH37">
        <v>0.21</v>
      </c>
      <c r="EI37">
        <v>0.08</v>
      </c>
      <c r="EJ37">
        <v>7.1240190520842797</v>
      </c>
      <c r="EK37">
        <v>-1.7955303177222898E-2</v>
      </c>
      <c r="EL37">
        <v>3.81183954753197E-2</v>
      </c>
      <c r="EM37">
        <v>1</v>
      </c>
      <c r="EN37">
        <v>0.203338209656728</v>
      </c>
      <c r="EO37">
        <v>-9.29110203304979E-4</v>
      </c>
      <c r="EP37">
        <v>3.9574966690810402E-3</v>
      </c>
      <c r="EQ37">
        <v>1</v>
      </c>
      <c r="ER37">
        <v>2</v>
      </c>
      <c r="ES37">
        <v>2</v>
      </c>
      <c r="ET37" t="s">
        <v>372</v>
      </c>
      <c r="EU37">
        <v>2.97384</v>
      </c>
      <c r="EV37">
        <v>2.82117</v>
      </c>
      <c r="EW37">
        <v>9.72914E-2</v>
      </c>
      <c r="EX37">
        <v>9.7750900000000002E-2</v>
      </c>
      <c r="EY37">
        <v>0.15860199999999999</v>
      </c>
      <c r="EZ37">
        <v>0.149952</v>
      </c>
      <c r="FA37">
        <v>26458.5</v>
      </c>
      <c r="FB37">
        <v>24569.5</v>
      </c>
      <c r="FC37">
        <v>26362.400000000001</v>
      </c>
      <c r="FD37">
        <v>25736.3</v>
      </c>
      <c r="FE37">
        <v>30176.799999999999</v>
      </c>
      <c r="FF37">
        <v>30920.6</v>
      </c>
      <c r="FG37">
        <v>37305.800000000003</v>
      </c>
      <c r="FH37">
        <v>38238.1</v>
      </c>
      <c r="FI37">
        <v>1.9136</v>
      </c>
      <c r="FJ37">
        <v>1.9142999999999999</v>
      </c>
      <c r="FK37">
        <v>-4.1291099999999997E-2</v>
      </c>
      <c r="FL37">
        <v>0</v>
      </c>
      <c r="FM37">
        <v>32.929499999999997</v>
      </c>
      <c r="FN37">
        <v>999.9</v>
      </c>
      <c r="FO37">
        <v>54.871000000000002</v>
      </c>
      <c r="FP37">
        <v>40.475999999999999</v>
      </c>
      <c r="FQ37">
        <v>42.043700000000001</v>
      </c>
      <c r="FR37">
        <v>61.641599999999997</v>
      </c>
      <c r="FS37">
        <v>11.6867</v>
      </c>
      <c r="FT37">
        <v>1</v>
      </c>
      <c r="FU37">
        <v>0.756768</v>
      </c>
      <c r="FV37">
        <v>2.5592000000000001</v>
      </c>
      <c r="FW37">
        <v>20.285799999999998</v>
      </c>
      <c r="FX37">
        <v>5.2096499999999999</v>
      </c>
      <c r="FY37">
        <v>11.9381</v>
      </c>
      <c r="FZ37">
        <v>4.9858000000000002</v>
      </c>
      <c r="GA37">
        <v>3.29</v>
      </c>
      <c r="GB37">
        <v>9999</v>
      </c>
      <c r="GC37">
        <v>9999</v>
      </c>
      <c r="GD37">
        <v>9999</v>
      </c>
      <c r="GE37">
        <v>999.9</v>
      </c>
      <c r="GF37">
        <v>1.8846000000000001</v>
      </c>
      <c r="GG37">
        <v>1.89066</v>
      </c>
      <c r="GH37">
        <v>1.88836</v>
      </c>
      <c r="GI37">
        <v>1.8866000000000001</v>
      </c>
      <c r="GJ37">
        <v>1.8871800000000001</v>
      </c>
      <c r="GK37">
        <v>1.8845799999999999</v>
      </c>
      <c r="GL37">
        <v>1.8904099999999999</v>
      </c>
      <c r="GM37">
        <v>1.8896200000000001</v>
      </c>
      <c r="GN37">
        <v>0</v>
      </c>
      <c r="GO37">
        <v>0</v>
      </c>
      <c r="GP37">
        <v>0</v>
      </c>
      <c r="GQ37">
        <v>0</v>
      </c>
      <c r="GR37" t="s">
        <v>373</v>
      </c>
      <c r="GS37" t="s">
        <v>374</v>
      </c>
      <c r="GT37" t="s">
        <v>375</v>
      </c>
      <c r="GU37" t="s">
        <v>375</v>
      </c>
      <c r="GV37" t="s">
        <v>375</v>
      </c>
      <c r="GW37" t="s">
        <v>375</v>
      </c>
      <c r="GX37">
        <v>0</v>
      </c>
      <c r="GY37">
        <v>100</v>
      </c>
      <c r="GZ37">
        <v>100</v>
      </c>
      <c r="HA37">
        <v>-0.81</v>
      </c>
      <c r="HB37">
        <v>0.55489999999999995</v>
      </c>
      <c r="HC37">
        <v>-0.62279838563730805</v>
      </c>
      <c r="HD37">
        <v>-7.3897186923143796E-4</v>
      </c>
      <c r="HE37">
        <v>8.30547230451962E-7</v>
      </c>
      <c r="HF37">
        <v>-3.5237285822537598E-10</v>
      </c>
      <c r="HG37">
        <v>0.55492857142858298</v>
      </c>
      <c r="HH37">
        <v>0</v>
      </c>
      <c r="HI37">
        <v>0</v>
      </c>
      <c r="HJ37">
        <v>0</v>
      </c>
      <c r="HK37">
        <v>2</v>
      </c>
      <c r="HL37">
        <v>2274</v>
      </c>
      <c r="HM37">
        <v>2</v>
      </c>
      <c r="HN37">
        <v>28</v>
      </c>
      <c r="HO37">
        <v>7.5</v>
      </c>
      <c r="HP37">
        <v>7.5</v>
      </c>
      <c r="HQ37">
        <v>18</v>
      </c>
      <c r="HR37">
        <v>510.90100000000001</v>
      </c>
      <c r="HS37">
        <v>494.267</v>
      </c>
      <c r="HT37">
        <v>30.000699999999998</v>
      </c>
      <c r="HU37">
        <v>36.821199999999997</v>
      </c>
      <c r="HV37">
        <v>30.000699999999998</v>
      </c>
      <c r="HW37">
        <v>36.5627</v>
      </c>
      <c r="HX37">
        <v>36.521299999999997</v>
      </c>
      <c r="HY37">
        <v>20.207799999999999</v>
      </c>
      <c r="HZ37">
        <v>28.794899999999998</v>
      </c>
      <c r="IA37">
        <v>67.659300000000002</v>
      </c>
      <c r="IB37">
        <v>30</v>
      </c>
      <c r="IC37">
        <v>415</v>
      </c>
      <c r="ID37">
        <v>34.854100000000003</v>
      </c>
      <c r="IE37">
        <v>99.053399999999996</v>
      </c>
      <c r="IF37">
        <v>98.596800000000002</v>
      </c>
    </row>
    <row r="38" spans="1:240" x14ac:dyDescent="0.3">
      <c r="A38">
        <v>25</v>
      </c>
      <c r="B38">
        <v>1629745200.5999999</v>
      </c>
      <c r="C38">
        <v>18267.5999999046</v>
      </c>
      <c r="D38" t="s">
        <v>478</v>
      </c>
      <c r="E38" t="s">
        <v>479</v>
      </c>
      <c r="F38">
        <v>0</v>
      </c>
      <c r="G38" t="s">
        <v>480</v>
      </c>
      <c r="H38" t="s">
        <v>406</v>
      </c>
      <c r="I38" t="s">
        <v>366</v>
      </c>
      <c r="J38">
        <f t="shared" si="0"/>
        <v>6.5870981126669035</v>
      </c>
      <c r="K38">
        <v>1629745200.5999999</v>
      </c>
      <c r="L38">
        <f t="shared" si="1"/>
        <v>6.6891738153195962E-3</v>
      </c>
      <c r="M38">
        <f t="shared" si="2"/>
        <v>6.6891738153195961</v>
      </c>
      <c r="N38">
        <f t="shared" si="3"/>
        <v>32.168067004583108</v>
      </c>
      <c r="O38">
        <f t="shared" si="4"/>
        <v>376.10599999999999</v>
      </c>
      <c r="P38">
        <f t="shared" si="5"/>
        <v>266.85459455985699</v>
      </c>
      <c r="Q38">
        <f t="shared" si="6"/>
        <v>26.506713310330049</v>
      </c>
      <c r="R38">
        <f t="shared" si="7"/>
        <v>37.358674422443997</v>
      </c>
      <c r="S38">
        <f t="shared" si="8"/>
        <v>0.54655103073438782</v>
      </c>
      <c r="T38">
        <f t="shared" si="9"/>
        <v>2.9534585488344218</v>
      </c>
      <c r="U38">
        <f t="shared" si="10"/>
        <v>0.49595076214445571</v>
      </c>
      <c r="V38">
        <f t="shared" si="11"/>
        <v>0.31412414744716227</v>
      </c>
      <c r="W38">
        <f t="shared" si="12"/>
        <v>321.47930577577989</v>
      </c>
      <c r="X38">
        <f t="shared" si="13"/>
        <v>33.835000898896247</v>
      </c>
      <c r="Y38">
        <f t="shared" si="14"/>
        <v>33.918700000000001</v>
      </c>
      <c r="Z38">
        <f t="shared" si="15"/>
        <v>5.3188276105401338</v>
      </c>
      <c r="AA38">
        <f t="shared" si="16"/>
        <v>77.015728747696485</v>
      </c>
      <c r="AB38">
        <f t="shared" si="17"/>
        <v>4.0422333081868933</v>
      </c>
      <c r="AC38">
        <f t="shared" si="18"/>
        <v>5.2485815221319907</v>
      </c>
      <c r="AD38">
        <f t="shared" si="19"/>
        <v>1.2765943023532405</v>
      </c>
      <c r="AE38">
        <f t="shared" si="20"/>
        <v>-294.99256525559417</v>
      </c>
      <c r="AF38">
        <f t="shared" si="21"/>
        <v>-37.895992033773133</v>
      </c>
      <c r="AG38">
        <f t="shared" si="22"/>
        <v>-2.9616822695029064</v>
      </c>
      <c r="AH38">
        <f t="shared" si="23"/>
        <v>-14.370933783090301</v>
      </c>
      <c r="AI38">
        <v>2</v>
      </c>
      <c r="AJ38">
        <v>0</v>
      </c>
      <c r="AK38">
        <f t="shared" si="24"/>
        <v>1</v>
      </c>
      <c r="AL38">
        <f t="shared" si="25"/>
        <v>0</v>
      </c>
      <c r="AM38">
        <f t="shared" si="26"/>
        <v>51299.398520809511</v>
      </c>
      <c r="AN38" t="s">
        <v>367</v>
      </c>
      <c r="AO38">
        <v>10238.9</v>
      </c>
      <c r="AP38">
        <v>302.21199999999999</v>
      </c>
      <c r="AQ38">
        <v>4052.3</v>
      </c>
      <c r="AR38">
        <f t="shared" si="27"/>
        <v>0.92542210596451402</v>
      </c>
      <c r="AS38">
        <v>-0.32343011824092399</v>
      </c>
      <c r="AT38" t="s">
        <v>481</v>
      </c>
      <c r="AU38">
        <v>10364.6</v>
      </c>
      <c r="AV38">
        <v>965.13792000000001</v>
      </c>
      <c r="AW38">
        <v>1684.19</v>
      </c>
      <c r="AX38">
        <f t="shared" si="28"/>
        <v>0.42694237586020578</v>
      </c>
      <c r="AY38">
        <v>0.5</v>
      </c>
      <c r="AZ38">
        <f t="shared" si="29"/>
        <v>1681.0370993656888</v>
      </c>
      <c r="BA38">
        <f t="shared" si="30"/>
        <v>32.168067004583108</v>
      </c>
      <c r="BB38">
        <f t="shared" si="31"/>
        <v>358.85298655616799</v>
      </c>
      <c r="BC38">
        <f t="shared" si="32"/>
        <v>1.9328245126228417E-2</v>
      </c>
      <c r="BD38">
        <f t="shared" si="33"/>
        <v>1.4060824491298487</v>
      </c>
      <c r="BE38">
        <f t="shared" si="34"/>
        <v>273.52901747997868</v>
      </c>
      <c r="BF38" t="s">
        <v>482</v>
      </c>
      <c r="BG38">
        <v>664.17</v>
      </c>
      <c r="BH38">
        <f t="shared" si="35"/>
        <v>664.17</v>
      </c>
      <c r="BI38">
        <f t="shared" si="36"/>
        <v>0.60564425628937357</v>
      </c>
      <c r="BJ38">
        <f t="shared" si="37"/>
        <v>0.70493919727064169</v>
      </c>
      <c r="BK38">
        <f t="shared" si="38"/>
        <v>0.69894307479347018</v>
      </c>
      <c r="BL38">
        <f t="shared" si="39"/>
        <v>0.52030645929240549</v>
      </c>
      <c r="BM38">
        <f t="shared" si="40"/>
        <v>0.63148118124161357</v>
      </c>
      <c r="BN38">
        <f t="shared" si="41"/>
        <v>0.48511146122125431</v>
      </c>
      <c r="BO38">
        <f t="shared" si="42"/>
        <v>0.51488853877874563</v>
      </c>
      <c r="BP38">
        <f t="shared" si="43"/>
        <v>1999.81</v>
      </c>
      <c r="BQ38">
        <f t="shared" si="44"/>
        <v>1681.0370993656888</v>
      </c>
      <c r="BR38">
        <f t="shared" si="45"/>
        <v>0.84059840653146489</v>
      </c>
      <c r="BS38">
        <f t="shared" si="46"/>
        <v>0.16075492460572749</v>
      </c>
      <c r="BT38">
        <v>5.79</v>
      </c>
      <c r="BU38">
        <v>0.5</v>
      </c>
      <c r="BV38" t="s">
        <v>370</v>
      </c>
      <c r="BW38">
        <v>2</v>
      </c>
      <c r="BX38">
        <v>1629745200.5999999</v>
      </c>
      <c r="BY38">
        <v>376.10599999999999</v>
      </c>
      <c r="BZ38">
        <v>416.25310068430798</v>
      </c>
      <c r="CA38">
        <v>40.694918224817499</v>
      </c>
      <c r="CB38">
        <v>33.267200000000003</v>
      </c>
      <c r="CC38">
        <v>376.67500000000001</v>
      </c>
      <c r="CD38">
        <v>39.241999999999997</v>
      </c>
      <c r="CE38">
        <v>500.21</v>
      </c>
      <c r="CF38">
        <v>99.230099999999993</v>
      </c>
      <c r="CG38">
        <v>0.100074</v>
      </c>
      <c r="CH38">
        <v>33.680700000000002</v>
      </c>
      <c r="CI38">
        <v>33.918700000000001</v>
      </c>
      <c r="CJ38">
        <v>999.9</v>
      </c>
      <c r="CK38">
        <v>0</v>
      </c>
      <c r="CL38">
        <v>0</v>
      </c>
      <c r="CM38">
        <v>9994.3799999999992</v>
      </c>
      <c r="CN38">
        <v>0</v>
      </c>
      <c r="CO38">
        <v>1857.13</v>
      </c>
      <c r="CP38">
        <v>-38.924100000000003</v>
      </c>
      <c r="CQ38">
        <v>391.58</v>
      </c>
      <c r="CR38">
        <v>429.31200000000001</v>
      </c>
      <c r="CS38">
        <v>6.2504099999999996</v>
      </c>
      <c r="CT38">
        <v>415.03</v>
      </c>
      <c r="CU38">
        <v>33.267200000000003</v>
      </c>
      <c r="CV38">
        <v>3.9213300000000002</v>
      </c>
      <c r="CW38">
        <v>3.3010999999999999</v>
      </c>
      <c r="CX38">
        <v>28.563600000000001</v>
      </c>
      <c r="CY38">
        <v>25.630099999999999</v>
      </c>
      <c r="CZ38">
        <v>1999.81</v>
      </c>
      <c r="DA38">
        <v>0.98000200000000004</v>
      </c>
      <c r="DB38">
        <v>1.99984E-2</v>
      </c>
      <c r="DC38">
        <v>0</v>
      </c>
      <c r="DD38">
        <v>964.89</v>
      </c>
      <c r="DE38">
        <v>5.0010599999999998</v>
      </c>
      <c r="DF38">
        <v>20280.099999999999</v>
      </c>
      <c r="DG38">
        <v>18583</v>
      </c>
      <c r="DH38">
        <v>50.311999999999998</v>
      </c>
      <c r="DI38">
        <v>51.875</v>
      </c>
      <c r="DJ38">
        <v>51</v>
      </c>
      <c r="DK38">
        <v>50.561999999999998</v>
      </c>
      <c r="DL38">
        <v>51.625</v>
      </c>
      <c r="DM38">
        <v>1954.92</v>
      </c>
      <c r="DN38">
        <v>39.89</v>
      </c>
      <c r="DO38">
        <v>0</v>
      </c>
      <c r="DP38">
        <v>2194.1000001430498</v>
      </c>
      <c r="DQ38">
        <v>0</v>
      </c>
      <c r="DR38">
        <v>965.13792000000001</v>
      </c>
      <c r="DS38">
        <v>-2.1175384702014699</v>
      </c>
      <c r="DT38">
        <v>-52.561538357670102</v>
      </c>
      <c r="DU38">
        <v>20289.544000000002</v>
      </c>
      <c r="DV38">
        <v>15</v>
      </c>
      <c r="DW38">
        <v>1629744074.5999999</v>
      </c>
      <c r="DX38" t="s">
        <v>483</v>
      </c>
      <c r="DY38">
        <v>1629744066.5999999</v>
      </c>
      <c r="DZ38">
        <v>1629744074.5999999</v>
      </c>
      <c r="EA38">
        <v>36</v>
      </c>
      <c r="EB38">
        <v>0.16200000000000001</v>
      </c>
      <c r="EC38">
        <v>-0.16300000000000001</v>
      </c>
      <c r="ED38">
        <v>-0.57899999999999996</v>
      </c>
      <c r="EE38">
        <v>0.249</v>
      </c>
      <c r="EF38">
        <v>415</v>
      </c>
      <c r="EG38">
        <v>28</v>
      </c>
      <c r="EH38">
        <v>0.03</v>
      </c>
      <c r="EI38">
        <v>0.01</v>
      </c>
      <c r="EJ38">
        <v>31.723756362862598</v>
      </c>
      <c r="EK38">
        <v>-0.27157173303271898</v>
      </c>
      <c r="EL38">
        <v>0.16538055797949799</v>
      </c>
      <c r="EM38">
        <v>1</v>
      </c>
      <c r="EN38">
        <v>0.423445114575766</v>
      </c>
      <c r="EO38">
        <v>-1.1335687952801999E-2</v>
      </c>
      <c r="EP38">
        <v>1.0677645998883999E-2</v>
      </c>
      <c r="EQ38">
        <v>0</v>
      </c>
      <c r="ER38">
        <v>1</v>
      </c>
      <c r="ES38">
        <v>2</v>
      </c>
      <c r="ET38" t="s">
        <v>412</v>
      </c>
      <c r="EU38">
        <v>2.9739499999999999</v>
      </c>
      <c r="EV38">
        <v>2.82104</v>
      </c>
      <c r="EW38">
        <v>9.1642000000000001E-2</v>
      </c>
      <c r="EX38">
        <v>9.7657400000000005E-2</v>
      </c>
      <c r="EY38">
        <v>0.165663</v>
      </c>
      <c r="EZ38">
        <v>0.145679</v>
      </c>
      <c r="FA38">
        <v>26618.400000000001</v>
      </c>
      <c r="FB38">
        <v>24564</v>
      </c>
      <c r="FC38">
        <v>26356.799999999999</v>
      </c>
      <c r="FD38">
        <v>25728.5</v>
      </c>
      <c r="FE38">
        <v>29919.3</v>
      </c>
      <c r="FF38">
        <v>31066.9</v>
      </c>
      <c r="FG38">
        <v>37295.599999999999</v>
      </c>
      <c r="FH38">
        <v>38226.9</v>
      </c>
      <c r="FI38">
        <v>1.9125000000000001</v>
      </c>
      <c r="FJ38">
        <v>1.90025</v>
      </c>
      <c r="FK38">
        <v>7.0035499999999999E-3</v>
      </c>
      <c r="FL38">
        <v>0</v>
      </c>
      <c r="FM38">
        <v>33.805399999999999</v>
      </c>
      <c r="FN38">
        <v>999.9</v>
      </c>
      <c r="FO38">
        <v>45.848999999999997</v>
      </c>
      <c r="FP38">
        <v>42.348999999999997</v>
      </c>
      <c r="FQ38">
        <v>38.796300000000002</v>
      </c>
      <c r="FR38">
        <v>61.708399999999997</v>
      </c>
      <c r="FS38">
        <v>11.2179</v>
      </c>
      <c r="FT38">
        <v>1</v>
      </c>
      <c r="FU38">
        <v>0.76866900000000005</v>
      </c>
      <c r="FV38">
        <v>2.9367000000000001</v>
      </c>
      <c r="FW38">
        <v>20.261199999999999</v>
      </c>
      <c r="FX38">
        <v>5.2092000000000001</v>
      </c>
      <c r="FY38">
        <v>11.9381</v>
      </c>
      <c r="FZ38">
        <v>4.9855999999999998</v>
      </c>
      <c r="GA38">
        <v>3.2900299999999998</v>
      </c>
      <c r="GB38">
        <v>9999</v>
      </c>
      <c r="GC38">
        <v>9999</v>
      </c>
      <c r="GD38">
        <v>9999</v>
      </c>
      <c r="GE38">
        <v>999.9</v>
      </c>
      <c r="GF38">
        <v>1.8846000000000001</v>
      </c>
      <c r="GG38">
        <v>1.89069</v>
      </c>
      <c r="GH38">
        <v>1.8884000000000001</v>
      </c>
      <c r="GI38">
        <v>1.8866000000000001</v>
      </c>
      <c r="GJ38">
        <v>1.8871899999999999</v>
      </c>
      <c r="GK38">
        <v>1.8846099999999999</v>
      </c>
      <c r="GL38">
        <v>1.89042</v>
      </c>
      <c r="GM38">
        <v>1.8896200000000001</v>
      </c>
      <c r="GN38">
        <v>0</v>
      </c>
      <c r="GO38">
        <v>0</v>
      </c>
      <c r="GP38">
        <v>0</v>
      </c>
      <c r="GQ38">
        <v>0</v>
      </c>
      <c r="GR38" t="s">
        <v>373</v>
      </c>
      <c r="GS38" t="s">
        <v>374</v>
      </c>
      <c r="GT38" t="s">
        <v>375</v>
      </c>
      <c r="GU38" t="s">
        <v>375</v>
      </c>
      <c r="GV38" t="s">
        <v>375</v>
      </c>
      <c r="GW38" t="s">
        <v>375</v>
      </c>
      <c r="GX38">
        <v>0</v>
      </c>
      <c r="GY38">
        <v>100</v>
      </c>
      <c r="GZ38">
        <v>100</v>
      </c>
      <c r="HA38">
        <v>-0.56899999999999995</v>
      </c>
      <c r="HB38">
        <v>0.27560000000000001</v>
      </c>
      <c r="HC38">
        <v>-0.38967451225344202</v>
      </c>
      <c r="HD38">
        <v>-7.3897186923143796E-4</v>
      </c>
      <c r="HE38">
        <v>8.30547230451962E-7</v>
      </c>
      <c r="HF38">
        <v>-3.5237285822537598E-10</v>
      </c>
      <c r="HG38">
        <v>0.275535650697811</v>
      </c>
      <c r="HH38">
        <v>0</v>
      </c>
      <c r="HI38">
        <v>0</v>
      </c>
      <c r="HJ38">
        <v>0</v>
      </c>
      <c r="HK38">
        <v>2</v>
      </c>
      <c r="HL38">
        <v>2274</v>
      </c>
      <c r="HM38">
        <v>2</v>
      </c>
      <c r="HN38">
        <v>28</v>
      </c>
      <c r="HO38">
        <v>18.899999999999999</v>
      </c>
      <c r="HP38">
        <v>18.8</v>
      </c>
      <c r="HQ38">
        <v>18</v>
      </c>
      <c r="HR38">
        <v>512.05600000000004</v>
      </c>
      <c r="HS38">
        <v>486.49299999999999</v>
      </c>
      <c r="HT38">
        <v>30.003</v>
      </c>
      <c r="HU38">
        <v>36.951900000000002</v>
      </c>
      <c r="HV38">
        <v>30.000800000000002</v>
      </c>
      <c r="HW38">
        <v>36.810699999999997</v>
      </c>
      <c r="HX38">
        <v>36.790900000000001</v>
      </c>
      <c r="HY38">
        <v>20.2407</v>
      </c>
      <c r="HZ38">
        <v>22.3825</v>
      </c>
      <c r="IA38">
        <v>35.944299999999998</v>
      </c>
      <c r="IB38">
        <v>30</v>
      </c>
      <c r="IC38">
        <v>415</v>
      </c>
      <c r="ID38">
        <v>33.194299999999998</v>
      </c>
      <c r="IE38">
        <v>99.028899999999993</v>
      </c>
      <c r="IF38">
        <v>98.567700000000002</v>
      </c>
    </row>
    <row r="39" spans="1:240" x14ac:dyDescent="0.3">
      <c r="A39">
        <v>26</v>
      </c>
      <c r="B39">
        <v>1629745923.5</v>
      </c>
      <c r="C39">
        <v>18990.5</v>
      </c>
      <c r="D39" t="s">
        <v>484</v>
      </c>
      <c r="E39" t="s">
        <v>485</v>
      </c>
      <c r="F39">
        <v>0</v>
      </c>
      <c r="G39" t="s">
        <v>480</v>
      </c>
      <c r="H39" t="s">
        <v>406</v>
      </c>
      <c r="I39" t="s">
        <v>366</v>
      </c>
      <c r="J39">
        <f t="shared" si="0"/>
        <v>8.1227378490624798</v>
      </c>
      <c r="K39">
        <v>1629745923.5</v>
      </c>
      <c r="L39">
        <f t="shared" si="1"/>
        <v>5.4461492267445302E-3</v>
      </c>
      <c r="M39">
        <f t="shared" si="2"/>
        <v>5.4461492267445299</v>
      </c>
      <c r="N39">
        <f t="shared" si="3"/>
        <v>40.108361089405456</v>
      </c>
      <c r="O39">
        <f t="shared" si="4"/>
        <v>381.47399999999999</v>
      </c>
      <c r="P39">
        <f t="shared" si="5"/>
        <v>243.87896101175963</v>
      </c>
      <c r="Q39">
        <f t="shared" si="6"/>
        <v>24.222524216503498</v>
      </c>
      <c r="R39">
        <f t="shared" si="7"/>
        <v>37.88872629534</v>
      </c>
      <c r="S39">
        <f t="shared" si="8"/>
        <v>0.52720485135331563</v>
      </c>
      <c r="T39">
        <f t="shared" si="9"/>
        <v>2.9543141781774835</v>
      </c>
      <c r="U39">
        <f t="shared" si="10"/>
        <v>0.47997013872936056</v>
      </c>
      <c r="V39">
        <f t="shared" si="11"/>
        <v>0.30387173963086844</v>
      </c>
      <c r="W39">
        <f t="shared" si="12"/>
        <v>177.84879980066108</v>
      </c>
      <c r="X39">
        <f t="shared" si="13"/>
        <v>32.413677802309046</v>
      </c>
      <c r="Y39">
        <f t="shared" si="14"/>
        <v>32.570799999999998</v>
      </c>
      <c r="Z39">
        <f t="shared" si="15"/>
        <v>4.9315413856163168</v>
      </c>
      <c r="AA39">
        <f t="shared" si="16"/>
        <v>77.256043729289985</v>
      </c>
      <c r="AB39">
        <f t="shared" si="17"/>
        <v>3.8543969216821803</v>
      </c>
      <c r="AC39">
        <f t="shared" si="18"/>
        <v>4.9891202495279572</v>
      </c>
      <c r="AD39">
        <f t="shared" si="19"/>
        <v>1.0771444639341365</v>
      </c>
      <c r="AE39">
        <f t="shared" si="20"/>
        <v>-240.17518089943377</v>
      </c>
      <c r="AF39">
        <f t="shared" si="21"/>
        <v>32.826162409221602</v>
      </c>
      <c r="AG39">
        <f t="shared" si="22"/>
        <v>2.5365857787635817</v>
      </c>
      <c r="AH39">
        <f t="shared" si="23"/>
        <v>-26.963632910787489</v>
      </c>
      <c r="AI39">
        <v>2</v>
      </c>
      <c r="AJ39">
        <v>0</v>
      </c>
      <c r="AK39">
        <f t="shared" si="24"/>
        <v>1</v>
      </c>
      <c r="AL39">
        <f t="shared" si="25"/>
        <v>0</v>
      </c>
      <c r="AM39">
        <f t="shared" si="26"/>
        <v>51474.471674012057</v>
      </c>
      <c r="AN39" t="s">
        <v>367</v>
      </c>
      <c r="AO39">
        <v>10238.9</v>
      </c>
      <c r="AP39">
        <v>302.21199999999999</v>
      </c>
      <c r="AQ39">
        <v>4052.3</v>
      </c>
      <c r="AR39">
        <f t="shared" si="27"/>
        <v>0.92542210596451402</v>
      </c>
      <c r="AS39">
        <v>-0.32343011824092399</v>
      </c>
      <c r="AT39" t="s">
        <v>486</v>
      </c>
      <c r="AU39">
        <v>10402.299999999999</v>
      </c>
      <c r="AV39">
        <v>1015.1952</v>
      </c>
      <c r="AW39">
        <v>2423.3200000000002</v>
      </c>
      <c r="AX39">
        <f t="shared" si="28"/>
        <v>0.58107257811597313</v>
      </c>
      <c r="AY39">
        <v>0.5</v>
      </c>
      <c r="AZ39">
        <f t="shared" si="29"/>
        <v>925.21619886044618</v>
      </c>
      <c r="BA39">
        <f t="shared" si="30"/>
        <v>40.108361089405456</v>
      </c>
      <c r="BB39">
        <f t="shared" si="31"/>
        <v>268.80888099325017</v>
      </c>
      <c r="BC39">
        <f t="shared" si="32"/>
        <v>4.3699830653035135E-2</v>
      </c>
      <c r="BD39">
        <f t="shared" si="33"/>
        <v>0.67221002591486056</v>
      </c>
      <c r="BE39">
        <f t="shared" si="34"/>
        <v>287.78477150876824</v>
      </c>
      <c r="BF39" t="s">
        <v>487</v>
      </c>
      <c r="BG39">
        <v>695.62</v>
      </c>
      <c r="BH39">
        <f t="shared" si="35"/>
        <v>695.62</v>
      </c>
      <c r="BI39">
        <f t="shared" si="36"/>
        <v>0.71294752653384608</v>
      </c>
      <c r="BJ39">
        <f t="shared" si="37"/>
        <v>0.81502853504659367</v>
      </c>
      <c r="BK39">
        <f t="shared" si="38"/>
        <v>0.48529499386298364</v>
      </c>
      <c r="BL39">
        <f t="shared" si="39"/>
        <v>0.66386284903927562</v>
      </c>
      <c r="BM39">
        <f t="shared" si="40"/>
        <v>0.43438447311103096</v>
      </c>
      <c r="BN39">
        <f t="shared" si="41"/>
        <v>0.5584641747213851</v>
      </c>
      <c r="BO39">
        <f t="shared" si="42"/>
        <v>0.4415358252786149</v>
      </c>
      <c r="BP39">
        <f t="shared" si="43"/>
        <v>1100.04</v>
      </c>
      <c r="BQ39">
        <f t="shared" si="44"/>
        <v>925.21619886044618</v>
      </c>
      <c r="BR39">
        <f t="shared" si="45"/>
        <v>0.84107505078037725</v>
      </c>
      <c r="BS39">
        <f t="shared" si="46"/>
        <v>0.16167484800612805</v>
      </c>
      <c r="BT39">
        <v>5.79</v>
      </c>
      <c r="BU39">
        <v>0.5</v>
      </c>
      <c r="BV39" t="s">
        <v>370</v>
      </c>
      <c r="BW39">
        <v>2</v>
      </c>
      <c r="BX39">
        <v>1629745923.5</v>
      </c>
      <c r="BY39">
        <v>381.47399999999999</v>
      </c>
      <c r="BZ39">
        <v>430.317389006795</v>
      </c>
      <c r="CA39">
        <v>38.807116392366801</v>
      </c>
      <c r="CB39">
        <v>32.746200000000002</v>
      </c>
      <c r="CC39">
        <v>382.20499999999998</v>
      </c>
      <c r="CD39">
        <v>37.141399999999997</v>
      </c>
      <c r="CE39">
        <v>500.08100000000002</v>
      </c>
      <c r="CF39">
        <v>99.221800000000002</v>
      </c>
      <c r="CG39">
        <v>0.10011</v>
      </c>
      <c r="CH39">
        <v>32.776899999999998</v>
      </c>
      <c r="CI39">
        <v>32.570799999999998</v>
      </c>
      <c r="CJ39">
        <v>999.9</v>
      </c>
      <c r="CK39">
        <v>0</v>
      </c>
      <c r="CL39">
        <v>0</v>
      </c>
      <c r="CM39">
        <v>10000</v>
      </c>
      <c r="CN39">
        <v>0</v>
      </c>
      <c r="CO39">
        <v>1740.59</v>
      </c>
      <c r="CP39">
        <v>-33.5197</v>
      </c>
      <c r="CQ39">
        <v>396.38400000000001</v>
      </c>
      <c r="CR39">
        <v>429.04300000000001</v>
      </c>
      <c r="CS39">
        <v>4.86998</v>
      </c>
      <c r="CT39">
        <v>414.99299999999999</v>
      </c>
      <c r="CU39">
        <v>32.746200000000002</v>
      </c>
      <c r="CV39">
        <v>3.7323400000000002</v>
      </c>
      <c r="CW39">
        <v>3.2491400000000001</v>
      </c>
      <c r="CX39">
        <v>27.715499999999999</v>
      </c>
      <c r="CY39">
        <v>25.363</v>
      </c>
      <c r="CZ39">
        <v>1100.04</v>
      </c>
      <c r="DA39">
        <v>0.96400600000000003</v>
      </c>
      <c r="DB39">
        <v>3.5994400000000003E-2</v>
      </c>
      <c r="DC39">
        <v>0</v>
      </c>
      <c r="DD39">
        <v>1015.17</v>
      </c>
      <c r="DE39">
        <v>5.0010599999999998</v>
      </c>
      <c r="DF39">
        <v>11789.3</v>
      </c>
      <c r="DG39">
        <v>10149.5</v>
      </c>
      <c r="DH39">
        <v>46.561999999999998</v>
      </c>
      <c r="DI39">
        <v>49.25</v>
      </c>
      <c r="DJ39">
        <v>48.061999999999998</v>
      </c>
      <c r="DK39">
        <v>48</v>
      </c>
      <c r="DL39">
        <v>48.436999999999998</v>
      </c>
      <c r="DM39">
        <v>1055.6199999999999</v>
      </c>
      <c r="DN39">
        <v>39.42</v>
      </c>
      <c r="DO39">
        <v>0</v>
      </c>
      <c r="DP39">
        <v>722.39999985694897</v>
      </c>
      <c r="DQ39">
        <v>0</v>
      </c>
      <c r="DR39">
        <v>1015.1952</v>
      </c>
      <c r="DS39">
        <v>0.37769230682731197</v>
      </c>
      <c r="DT39">
        <v>-8.1461538410797498</v>
      </c>
      <c r="DU39">
        <v>11788.907999999999</v>
      </c>
      <c r="DV39">
        <v>15</v>
      </c>
      <c r="DW39">
        <v>1629745312.0999999</v>
      </c>
      <c r="DX39" t="s">
        <v>488</v>
      </c>
      <c r="DY39">
        <v>1629745311.0999999</v>
      </c>
      <c r="DZ39">
        <v>1629745312.0999999</v>
      </c>
      <c r="EA39">
        <v>37</v>
      </c>
      <c r="EB39">
        <v>-0.16</v>
      </c>
      <c r="EC39">
        <v>0.19900000000000001</v>
      </c>
      <c r="ED39">
        <v>-0.73899999999999999</v>
      </c>
      <c r="EE39">
        <v>0.47499999999999998</v>
      </c>
      <c r="EF39">
        <v>415</v>
      </c>
      <c r="EG39">
        <v>34</v>
      </c>
      <c r="EH39">
        <v>0.09</v>
      </c>
      <c r="EI39">
        <v>0.02</v>
      </c>
      <c r="EJ39">
        <v>27.211719771874399</v>
      </c>
      <c r="EK39">
        <v>2.0443105886337701E-2</v>
      </c>
      <c r="EL39">
        <v>0.35498311206931898</v>
      </c>
      <c r="EM39">
        <v>1</v>
      </c>
      <c r="EN39">
        <v>0.36845185031264299</v>
      </c>
      <c r="EO39">
        <v>8.6126514822943399E-4</v>
      </c>
      <c r="EP39">
        <v>3.9142958278672799E-3</v>
      </c>
      <c r="EQ39">
        <v>1</v>
      </c>
      <c r="ER39">
        <v>2</v>
      </c>
      <c r="ES39">
        <v>2</v>
      </c>
      <c r="ET39" t="s">
        <v>372</v>
      </c>
      <c r="EU39">
        <v>2.9740500000000001</v>
      </c>
      <c r="EV39">
        <v>2.8211200000000001</v>
      </c>
      <c r="EW39">
        <v>9.2770500000000006E-2</v>
      </c>
      <c r="EX39">
        <v>9.7740300000000002E-2</v>
      </c>
      <c r="EY39">
        <v>0.15978800000000001</v>
      </c>
      <c r="EZ39">
        <v>0.14428099999999999</v>
      </c>
      <c r="FA39">
        <v>26603.4</v>
      </c>
      <c r="FB39">
        <v>24584.5</v>
      </c>
      <c r="FC39">
        <v>26373.4</v>
      </c>
      <c r="FD39">
        <v>25750.3</v>
      </c>
      <c r="FE39">
        <v>30142.2</v>
      </c>
      <c r="FF39">
        <v>31142.1</v>
      </c>
      <c r="FG39">
        <v>37319</v>
      </c>
      <c r="FH39">
        <v>38256.6</v>
      </c>
      <c r="FI39">
        <v>1.9165000000000001</v>
      </c>
      <c r="FJ39">
        <v>1.9079699999999999</v>
      </c>
      <c r="FK39">
        <v>-6.6533699999999996E-3</v>
      </c>
      <c r="FL39">
        <v>0</v>
      </c>
      <c r="FM39">
        <v>32.678600000000003</v>
      </c>
      <c r="FN39">
        <v>999.9</v>
      </c>
      <c r="FO39">
        <v>47.234999999999999</v>
      </c>
      <c r="FP39">
        <v>42.146999999999998</v>
      </c>
      <c r="FQ39">
        <v>39.5473</v>
      </c>
      <c r="FR39">
        <v>61.528500000000001</v>
      </c>
      <c r="FS39">
        <v>12.0753</v>
      </c>
      <c r="FT39">
        <v>1</v>
      </c>
      <c r="FU39">
        <v>0.72744699999999995</v>
      </c>
      <c r="FV39">
        <v>2.28599</v>
      </c>
      <c r="FW39">
        <v>20.280999999999999</v>
      </c>
      <c r="FX39">
        <v>5.2080099999999998</v>
      </c>
      <c r="FY39">
        <v>11.9381</v>
      </c>
      <c r="FZ39">
        <v>4.9866000000000001</v>
      </c>
      <c r="GA39">
        <v>3.29</v>
      </c>
      <c r="GB39">
        <v>9999</v>
      </c>
      <c r="GC39">
        <v>9999</v>
      </c>
      <c r="GD39">
        <v>9999</v>
      </c>
      <c r="GE39">
        <v>999.9</v>
      </c>
      <c r="GF39">
        <v>1.8846099999999999</v>
      </c>
      <c r="GG39">
        <v>1.89072</v>
      </c>
      <c r="GH39">
        <v>1.8884300000000001</v>
      </c>
      <c r="GI39">
        <v>1.8866400000000001</v>
      </c>
      <c r="GJ39">
        <v>1.8872100000000001</v>
      </c>
      <c r="GK39">
        <v>1.8846099999999999</v>
      </c>
      <c r="GL39">
        <v>1.8904399999999999</v>
      </c>
      <c r="GM39">
        <v>1.8896500000000001</v>
      </c>
      <c r="GN39">
        <v>0</v>
      </c>
      <c r="GO39">
        <v>0</v>
      </c>
      <c r="GP39">
        <v>0</v>
      </c>
      <c r="GQ39">
        <v>0</v>
      </c>
      <c r="GR39" t="s">
        <v>373</v>
      </c>
      <c r="GS39" t="s">
        <v>374</v>
      </c>
      <c r="GT39" t="s">
        <v>375</v>
      </c>
      <c r="GU39" t="s">
        <v>375</v>
      </c>
      <c r="GV39" t="s">
        <v>375</v>
      </c>
      <c r="GW39" t="s">
        <v>375</v>
      </c>
      <c r="GX39">
        <v>0</v>
      </c>
      <c r="GY39">
        <v>100</v>
      </c>
      <c r="GZ39">
        <v>100</v>
      </c>
      <c r="HA39">
        <v>-0.73099999999999998</v>
      </c>
      <c r="HB39">
        <v>0.4748</v>
      </c>
      <c r="HC39">
        <v>-0.55025801044167999</v>
      </c>
      <c r="HD39">
        <v>-7.3897186923143796E-4</v>
      </c>
      <c r="HE39">
        <v>8.30547230451962E-7</v>
      </c>
      <c r="HF39">
        <v>-3.5237285822537598E-10</v>
      </c>
      <c r="HG39">
        <v>0.47479500000000702</v>
      </c>
      <c r="HH39">
        <v>0</v>
      </c>
      <c r="HI39">
        <v>0</v>
      </c>
      <c r="HJ39">
        <v>0</v>
      </c>
      <c r="HK39">
        <v>2</v>
      </c>
      <c r="HL39">
        <v>2274</v>
      </c>
      <c r="HM39">
        <v>2</v>
      </c>
      <c r="HN39">
        <v>28</v>
      </c>
      <c r="HO39">
        <v>10.199999999999999</v>
      </c>
      <c r="HP39">
        <v>10.199999999999999</v>
      </c>
      <c r="HQ39">
        <v>18</v>
      </c>
      <c r="HR39">
        <v>511.49799999999999</v>
      </c>
      <c r="HS39">
        <v>488.666</v>
      </c>
      <c r="HT39">
        <v>30.0031</v>
      </c>
      <c r="HU39">
        <v>36.466799999999999</v>
      </c>
      <c r="HV39">
        <v>30.0001</v>
      </c>
      <c r="HW39">
        <v>36.384999999999998</v>
      </c>
      <c r="HX39">
        <v>36.369300000000003</v>
      </c>
      <c r="HY39">
        <v>20.263000000000002</v>
      </c>
      <c r="HZ39">
        <v>26.0749</v>
      </c>
      <c r="IA39">
        <v>42.196800000000003</v>
      </c>
      <c r="IB39">
        <v>30</v>
      </c>
      <c r="IC39">
        <v>415</v>
      </c>
      <c r="ID39">
        <v>32.760399999999997</v>
      </c>
      <c r="IE39">
        <v>99.090999999999994</v>
      </c>
      <c r="IF39">
        <v>98.647000000000006</v>
      </c>
    </row>
    <row r="40" spans="1:240" x14ac:dyDescent="0.3">
      <c r="A40">
        <v>27</v>
      </c>
      <c r="B40">
        <v>1629746272.5</v>
      </c>
      <c r="C40">
        <v>19339.5</v>
      </c>
      <c r="D40" t="s">
        <v>489</v>
      </c>
      <c r="E40" t="s">
        <v>490</v>
      </c>
      <c r="F40">
        <v>0</v>
      </c>
      <c r="G40" t="s">
        <v>480</v>
      </c>
      <c r="H40" t="s">
        <v>406</v>
      </c>
      <c r="I40" t="s">
        <v>366</v>
      </c>
      <c r="J40">
        <f t="shared" si="0"/>
        <v>1.4452437692270683</v>
      </c>
      <c r="K40">
        <v>1629746272.5</v>
      </c>
      <c r="L40">
        <f t="shared" si="1"/>
        <v>2.6309862799323278E-3</v>
      </c>
      <c r="M40">
        <f t="shared" si="2"/>
        <v>2.630986279932328</v>
      </c>
      <c r="N40">
        <f t="shared" si="3"/>
        <v>7.7828087096762832</v>
      </c>
      <c r="O40">
        <f t="shared" si="4"/>
        <v>385.46300000000002</v>
      </c>
      <c r="P40">
        <f t="shared" si="5"/>
        <v>310.427434624358</v>
      </c>
      <c r="Q40">
        <f t="shared" si="6"/>
        <v>30.834638466914708</v>
      </c>
      <c r="R40">
        <f t="shared" si="7"/>
        <v>38.287892504587695</v>
      </c>
      <c r="S40">
        <f t="shared" si="8"/>
        <v>0.19116810297124257</v>
      </c>
      <c r="T40">
        <f t="shared" si="9"/>
        <v>2.9553505602096846</v>
      </c>
      <c r="U40">
        <f t="shared" si="10"/>
        <v>0.18455442535725758</v>
      </c>
      <c r="V40">
        <f t="shared" si="11"/>
        <v>0.11592166673293726</v>
      </c>
      <c r="W40">
        <f t="shared" si="12"/>
        <v>130.01133703516425</v>
      </c>
      <c r="X40">
        <f t="shared" si="13"/>
        <v>32.963767502743295</v>
      </c>
      <c r="Y40">
        <f t="shared" si="14"/>
        <v>32.628399999999999</v>
      </c>
      <c r="Z40">
        <f t="shared" si="15"/>
        <v>4.9475747694411245</v>
      </c>
      <c r="AA40">
        <f t="shared" si="16"/>
        <v>71.579299941543198</v>
      </c>
      <c r="AB40">
        <f t="shared" si="17"/>
        <v>3.5924159200432397</v>
      </c>
      <c r="AC40">
        <f t="shared" si="18"/>
        <v>5.0187916380532709</v>
      </c>
      <c r="AD40">
        <f t="shared" si="19"/>
        <v>1.3551588493978848</v>
      </c>
      <c r="AE40">
        <f t="shared" si="20"/>
        <v>-116.02649494501566</v>
      </c>
      <c r="AF40">
        <f t="shared" si="21"/>
        <v>40.453597402174282</v>
      </c>
      <c r="AG40">
        <f t="shared" si="22"/>
        <v>3.1273869646578638</v>
      </c>
      <c r="AH40">
        <f t="shared" si="23"/>
        <v>57.56582645698073</v>
      </c>
      <c r="AI40">
        <v>3</v>
      </c>
      <c r="AJ40">
        <v>1</v>
      </c>
      <c r="AK40">
        <f t="shared" si="24"/>
        <v>1</v>
      </c>
      <c r="AL40">
        <f t="shared" si="25"/>
        <v>0</v>
      </c>
      <c r="AM40">
        <f t="shared" si="26"/>
        <v>51485.508663438857</v>
      </c>
      <c r="AN40" t="s">
        <v>367</v>
      </c>
      <c r="AO40">
        <v>10238.9</v>
      </c>
      <c r="AP40">
        <v>302.21199999999999</v>
      </c>
      <c r="AQ40">
        <v>4052.3</v>
      </c>
      <c r="AR40">
        <f t="shared" si="27"/>
        <v>0.92542210596451402</v>
      </c>
      <c r="AS40">
        <v>-0.32343011824092399</v>
      </c>
      <c r="AT40" t="s">
        <v>491</v>
      </c>
      <c r="AU40">
        <v>10411.1</v>
      </c>
      <c r="AV40">
        <v>942.27926923076905</v>
      </c>
      <c r="AW40">
        <v>2561.89</v>
      </c>
      <c r="AX40">
        <f t="shared" si="28"/>
        <v>0.63219370494799976</v>
      </c>
      <c r="AY40">
        <v>0.5</v>
      </c>
      <c r="AZ40">
        <f t="shared" si="29"/>
        <v>673.3412324534529</v>
      </c>
      <c r="BA40">
        <f t="shared" si="30"/>
        <v>7.7828087096762832</v>
      </c>
      <c r="BB40">
        <f t="shared" si="31"/>
        <v>212.84104421950036</v>
      </c>
      <c r="BC40">
        <f t="shared" si="32"/>
        <v>1.2038827324416941E-2</v>
      </c>
      <c r="BD40">
        <f t="shared" si="33"/>
        <v>0.58176190234553415</v>
      </c>
      <c r="BE40">
        <f t="shared" si="34"/>
        <v>289.64528250122146</v>
      </c>
      <c r="BF40" t="s">
        <v>492</v>
      </c>
      <c r="BG40">
        <v>704.09</v>
      </c>
      <c r="BH40">
        <f t="shared" si="35"/>
        <v>704.09</v>
      </c>
      <c r="BI40">
        <f t="shared" si="36"/>
        <v>0.72516774724910116</v>
      </c>
      <c r="BJ40">
        <f t="shared" si="37"/>
        <v>0.87178960639962921</v>
      </c>
      <c r="BK40">
        <f t="shared" si="38"/>
        <v>0.44513635644120297</v>
      </c>
      <c r="BL40">
        <f t="shared" si="39"/>
        <v>0.71674403643759466</v>
      </c>
      <c r="BM40">
        <f t="shared" si="40"/>
        <v>0.39743334023094928</v>
      </c>
      <c r="BN40">
        <f t="shared" si="41"/>
        <v>0.65141870782215805</v>
      </c>
      <c r="BO40">
        <f t="shared" si="42"/>
        <v>0.34858129217784195</v>
      </c>
      <c r="BP40">
        <f t="shared" si="43"/>
        <v>800.17600000000004</v>
      </c>
      <c r="BQ40">
        <f t="shared" si="44"/>
        <v>673.3412324534529</v>
      </c>
      <c r="BR40">
        <f t="shared" si="45"/>
        <v>0.84149141245607573</v>
      </c>
      <c r="BS40">
        <f t="shared" si="46"/>
        <v>0.16247842604022644</v>
      </c>
      <c r="BT40">
        <v>5.79</v>
      </c>
      <c r="BU40">
        <v>0.5</v>
      </c>
      <c r="BV40" t="s">
        <v>370</v>
      </c>
      <c r="BW40">
        <v>2</v>
      </c>
      <c r="BX40">
        <v>1629746272.5</v>
      </c>
      <c r="BY40">
        <v>385.46300000000002</v>
      </c>
      <c r="BZ40">
        <v>395.64612832158298</v>
      </c>
      <c r="CA40">
        <v>36.166613704886103</v>
      </c>
      <c r="CB40">
        <v>33.231200000000001</v>
      </c>
      <c r="CC40">
        <v>386.26900000000001</v>
      </c>
      <c r="CD40">
        <v>37.496099999999998</v>
      </c>
      <c r="CE40">
        <v>500.18400000000003</v>
      </c>
      <c r="CF40">
        <v>99.229699999999994</v>
      </c>
      <c r="CG40">
        <v>9.9917900000000004E-2</v>
      </c>
      <c r="CH40">
        <v>32.882300000000001</v>
      </c>
      <c r="CI40">
        <v>32.628399999999999</v>
      </c>
      <c r="CJ40">
        <v>999.9</v>
      </c>
      <c r="CK40">
        <v>0</v>
      </c>
      <c r="CL40">
        <v>0</v>
      </c>
      <c r="CM40">
        <v>10005</v>
      </c>
      <c r="CN40">
        <v>0</v>
      </c>
      <c r="CO40">
        <v>1656.08</v>
      </c>
      <c r="CP40">
        <v>-29.535599999999999</v>
      </c>
      <c r="CQ40">
        <v>400.673</v>
      </c>
      <c r="CR40">
        <v>429.26299999999998</v>
      </c>
      <c r="CS40">
        <v>4.7305599999999997</v>
      </c>
      <c r="CT40">
        <v>414.99799999999999</v>
      </c>
      <c r="CU40">
        <v>33.231200000000001</v>
      </c>
      <c r="CV40">
        <v>3.7669299999999999</v>
      </c>
      <c r="CW40">
        <v>3.29752</v>
      </c>
      <c r="CX40">
        <v>27.8735</v>
      </c>
      <c r="CY40">
        <v>25.611799999999999</v>
      </c>
      <c r="CZ40">
        <v>800.17600000000004</v>
      </c>
      <c r="DA40">
        <v>0.94997600000000004</v>
      </c>
      <c r="DB40">
        <v>5.0023600000000001E-2</v>
      </c>
      <c r="DC40">
        <v>0</v>
      </c>
      <c r="DD40">
        <v>942.58799999999997</v>
      </c>
      <c r="DE40">
        <v>5.0010599999999998</v>
      </c>
      <c r="DF40">
        <v>8075.74</v>
      </c>
      <c r="DG40">
        <v>7337.32</v>
      </c>
      <c r="DH40">
        <v>46</v>
      </c>
      <c r="DI40">
        <v>49.375</v>
      </c>
      <c r="DJ40">
        <v>47.75</v>
      </c>
      <c r="DK40">
        <v>48.186999999999998</v>
      </c>
      <c r="DL40">
        <v>48.125</v>
      </c>
      <c r="DM40">
        <v>755.4</v>
      </c>
      <c r="DN40">
        <v>39.78</v>
      </c>
      <c r="DO40">
        <v>0</v>
      </c>
      <c r="DP40">
        <v>348.59999990463302</v>
      </c>
      <c r="DQ40">
        <v>0</v>
      </c>
      <c r="DR40">
        <v>942.27926923076905</v>
      </c>
      <c r="DS40">
        <v>0.85548717427020404</v>
      </c>
      <c r="DT40">
        <v>-210.15965773491399</v>
      </c>
      <c r="DU40">
        <v>8105.1626923076901</v>
      </c>
      <c r="DV40">
        <v>15</v>
      </c>
      <c r="DW40">
        <v>1629746005</v>
      </c>
      <c r="DX40" t="s">
        <v>493</v>
      </c>
      <c r="DY40">
        <v>1629746003</v>
      </c>
      <c r="DZ40">
        <v>1629746005</v>
      </c>
      <c r="EA40">
        <v>38</v>
      </c>
      <c r="EB40">
        <v>-7.3999999999999996E-2</v>
      </c>
      <c r="EC40">
        <v>-8.9999999999999993E-3</v>
      </c>
      <c r="ED40">
        <v>-0.81299999999999994</v>
      </c>
      <c r="EE40">
        <v>0.46600000000000003</v>
      </c>
      <c r="EF40">
        <v>415</v>
      </c>
      <c r="EG40">
        <v>33</v>
      </c>
      <c r="EH40">
        <v>0.04</v>
      </c>
      <c r="EI40">
        <v>0.02</v>
      </c>
      <c r="EJ40">
        <v>23.818275147023002</v>
      </c>
      <c r="EK40">
        <v>1.3093004414226001E-2</v>
      </c>
      <c r="EL40">
        <v>4.0282061734188801E-2</v>
      </c>
      <c r="EM40">
        <v>1</v>
      </c>
      <c r="EN40">
        <v>0.36186745383197499</v>
      </c>
      <c r="EO40">
        <v>1.12826147177043E-3</v>
      </c>
      <c r="EP40">
        <v>3.9883905412848404E-3</v>
      </c>
      <c r="EQ40">
        <v>1</v>
      </c>
      <c r="ER40">
        <v>2</v>
      </c>
      <c r="ES40">
        <v>2</v>
      </c>
      <c r="ET40" t="s">
        <v>372</v>
      </c>
      <c r="EU40">
        <v>2.9740500000000001</v>
      </c>
      <c r="EV40">
        <v>2.82098</v>
      </c>
      <c r="EW40">
        <v>9.3515699999999993E-2</v>
      </c>
      <c r="EX40">
        <v>9.77243E-2</v>
      </c>
      <c r="EY40">
        <v>0.160774</v>
      </c>
      <c r="EZ40">
        <v>0.14566899999999999</v>
      </c>
      <c r="FA40">
        <v>26569.5</v>
      </c>
      <c r="FB40">
        <v>24569.3</v>
      </c>
      <c r="FC40">
        <v>26362.3</v>
      </c>
      <c r="FD40">
        <v>25735.200000000001</v>
      </c>
      <c r="FE40">
        <v>30097.3</v>
      </c>
      <c r="FF40">
        <v>31074.3</v>
      </c>
      <c r="FG40">
        <v>37303.4</v>
      </c>
      <c r="FH40">
        <v>38235.4</v>
      </c>
      <c r="FI40">
        <v>1.9135</v>
      </c>
      <c r="FJ40">
        <v>1.9038999999999999</v>
      </c>
      <c r="FK40">
        <v>-4.8384099999999999E-2</v>
      </c>
      <c r="FL40">
        <v>0</v>
      </c>
      <c r="FM40">
        <v>33.411900000000003</v>
      </c>
      <c r="FN40">
        <v>999.9</v>
      </c>
      <c r="FO40">
        <v>47.363</v>
      </c>
      <c r="FP40">
        <v>42.116999999999997</v>
      </c>
      <c r="FQ40">
        <v>39.5884</v>
      </c>
      <c r="FR40">
        <v>61.428600000000003</v>
      </c>
      <c r="FS40">
        <v>11.3782</v>
      </c>
      <c r="FT40">
        <v>1</v>
      </c>
      <c r="FU40">
        <v>0.75282800000000005</v>
      </c>
      <c r="FV40">
        <v>2.6281599999999998</v>
      </c>
      <c r="FW40">
        <v>20.278300000000002</v>
      </c>
      <c r="FX40">
        <v>5.20845</v>
      </c>
      <c r="FY40">
        <v>11.9381</v>
      </c>
      <c r="FZ40">
        <v>4.9861500000000003</v>
      </c>
      <c r="GA40">
        <v>3.29</v>
      </c>
      <c r="GB40">
        <v>9999</v>
      </c>
      <c r="GC40">
        <v>9999</v>
      </c>
      <c r="GD40">
        <v>9999</v>
      </c>
      <c r="GE40">
        <v>999.9</v>
      </c>
      <c r="GF40">
        <v>1.8846099999999999</v>
      </c>
      <c r="GG40">
        <v>1.89072</v>
      </c>
      <c r="GH40">
        <v>1.8884300000000001</v>
      </c>
      <c r="GI40">
        <v>1.8866000000000001</v>
      </c>
      <c r="GJ40">
        <v>1.8872100000000001</v>
      </c>
      <c r="GK40">
        <v>1.8846099999999999</v>
      </c>
      <c r="GL40">
        <v>1.89042</v>
      </c>
      <c r="GM40">
        <v>1.8896500000000001</v>
      </c>
      <c r="GN40">
        <v>0</v>
      </c>
      <c r="GO40">
        <v>0</v>
      </c>
      <c r="GP40">
        <v>0</v>
      </c>
      <c r="GQ40">
        <v>0</v>
      </c>
      <c r="GR40" t="s">
        <v>373</v>
      </c>
      <c r="GS40" t="s">
        <v>374</v>
      </c>
      <c r="GT40" t="s">
        <v>375</v>
      </c>
      <c r="GU40" t="s">
        <v>375</v>
      </c>
      <c r="GV40" t="s">
        <v>375</v>
      </c>
      <c r="GW40" t="s">
        <v>375</v>
      </c>
      <c r="GX40">
        <v>0</v>
      </c>
      <c r="GY40">
        <v>100</v>
      </c>
      <c r="GZ40">
        <v>100</v>
      </c>
      <c r="HA40">
        <v>-0.80600000000000005</v>
      </c>
      <c r="HB40">
        <v>0.4657</v>
      </c>
      <c r="HC40">
        <v>-0.62444854796642901</v>
      </c>
      <c r="HD40">
        <v>-7.3897186923143796E-4</v>
      </c>
      <c r="HE40">
        <v>8.30547230451962E-7</v>
      </c>
      <c r="HF40">
        <v>-3.5237285822537598E-10</v>
      </c>
      <c r="HG40">
        <v>0.46566999999999598</v>
      </c>
      <c r="HH40">
        <v>0</v>
      </c>
      <c r="HI40">
        <v>0</v>
      </c>
      <c r="HJ40">
        <v>0</v>
      </c>
      <c r="HK40">
        <v>2</v>
      </c>
      <c r="HL40">
        <v>2274</v>
      </c>
      <c r="HM40">
        <v>2</v>
      </c>
      <c r="HN40">
        <v>28</v>
      </c>
      <c r="HO40">
        <v>4.5</v>
      </c>
      <c r="HP40">
        <v>4.5</v>
      </c>
      <c r="HQ40">
        <v>18</v>
      </c>
      <c r="HR40">
        <v>510.61099999999999</v>
      </c>
      <c r="HS40">
        <v>486.73500000000001</v>
      </c>
      <c r="HT40">
        <v>30.000800000000002</v>
      </c>
      <c r="HU40">
        <v>36.769500000000001</v>
      </c>
      <c r="HV40">
        <v>30.000299999999999</v>
      </c>
      <c r="HW40">
        <v>36.533499999999997</v>
      </c>
      <c r="HX40">
        <v>36.488199999999999</v>
      </c>
      <c r="HY40">
        <v>20.280899999999999</v>
      </c>
      <c r="HZ40">
        <v>24.8414</v>
      </c>
      <c r="IA40">
        <v>43.026899999999998</v>
      </c>
      <c r="IB40">
        <v>30</v>
      </c>
      <c r="IC40">
        <v>415</v>
      </c>
      <c r="ID40">
        <v>33.206499999999998</v>
      </c>
      <c r="IE40">
        <v>99.049599999999998</v>
      </c>
      <c r="IF40">
        <v>98.591099999999997</v>
      </c>
    </row>
    <row r="41" spans="1:240" x14ac:dyDescent="0.3">
      <c r="A41">
        <v>28</v>
      </c>
      <c r="B41">
        <v>1629746523.5</v>
      </c>
      <c r="C41">
        <v>19590.5</v>
      </c>
      <c r="D41" t="s">
        <v>494</v>
      </c>
      <c r="E41" t="s">
        <v>495</v>
      </c>
      <c r="F41">
        <v>0</v>
      </c>
      <c r="G41" t="s">
        <v>480</v>
      </c>
      <c r="H41" t="s">
        <v>406</v>
      </c>
      <c r="I41" t="s">
        <v>366</v>
      </c>
      <c r="J41">
        <f t="shared" si="0"/>
        <v>6.4862043753854879</v>
      </c>
      <c r="K41">
        <v>1629746523.5</v>
      </c>
      <c r="L41">
        <f t="shared" si="1"/>
        <v>2.9072234028251365E-3</v>
      </c>
      <c r="M41">
        <f t="shared" si="2"/>
        <v>2.9072234028251365</v>
      </c>
      <c r="N41">
        <f t="shared" si="3"/>
        <v>34.771305529645659</v>
      </c>
      <c r="O41">
        <f t="shared" si="4"/>
        <v>388.91300000000001</v>
      </c>
      <c r="P41">
        <f t="shared" si="5"/>
        <v>124.47413203923696</v>
      </c>
      <c r="Q41">
        <f t="shared" si="6"/>
        <v>12.364114579524269</v>
      </c>
      <c r="R41">
        <f t="shared" si="7"/>
        <v>38.6310377480741</v>
      </c>
      <c r="S41">
        <f t="shared" si="8"/>
        <v>0.22258046847963908</v>
      </c>
      <c r="T41">
        <f t="shared" si="9"/>
        <v>2.9545836752879726</v>
      </c>
      <c r="U41">
        <f t="shared" si="10"/>
        <v>0.2136670058613562</v>
      </c>
      <c r="V41">
        <f t="shared" si="11"/>
        <v>0.13431297504042622</v>
      </c>
      <c r="W41">
        <f t="shared" si="12"/>
        <v>106.04366622462645</v>
      </c>
      <c r="X41">
        <f t="shared" si="13"/>
        <v>32.747448726799526</v>
      </c>
      <c r="Y41">
        <f t="shared" si="14"/>
        <v>32.5762</v>
      </c>
      <c r="Z41">
        <f t="shared" si="15"/>
        <v>4.9330425919686798</v>
      </c>
      <c r="AA41">
        <f t="shared" si="16"/>
        <v>72.547440017562167</v>
      </c>
      <c r="AB41">
        <f t="shared" si="17"/>
        <v>3.6398379000775636</v>
      </c>
      <c r="AC41">
        <f t="shared" si="18"/>
        <v>5.0171831000465863</v>
      </c>
      <c r="AD41">
        <f t="shared" si="19"/>
        <v>1.2932046918911162</v>
      </c>
      <c r="AE41">
        <f t="shared" si="20"/>
        <v>-128.20855206458853</v>
      </c>
      <c r="AF41">
        <f t="shared" si="21"/>
        <v>47.849969536678934</v>
      </c>
      <c r="AG41">
        <f t="shared" si="22"/>
        <v>3.6990952265547792</v>
      </c>
      <c r="AH41">
        <f t="shared" si="23"/>
        <v>29.384178923271627</v>
      </c>
      <c r="AI41">
        <v>3</v>
      </c>
      <c r="AJ41">
        <v>1</v>
      </c>
      <c r="AK41">
        <f t="shared" si="24"/>
        <v>1</v>
      </c>
      <c r="AL41">
        <f t="shared" si="25"/>
        <v>0</v>
      </c>
      <c r="AM41">
        <f t="shared" si="26"/>
        <v>51465.322676740536</v>
      </c>
      <c r="AN41" t="s">
        <v>367</v>
      </c>
      <c r="AO41">
        <v>10238.9</v>
      </c>
      <c r="AP41">
        <v>302.21199999999999</v>
      </c>
      <c r="AQ41">
        <v>4052.3</v>
      </c>
      <c r="AR41">
        <f t="shared" si="27"/>
        <v>0.92542210596451402</v>
      </c>
      <c r="AS41">
        <v>-0.32343011824092399</v>
      </c>
      <c r="AT41" t="s">
        <v>496</v>
      </c>
      <c r="AU41">
        <v>10413.9</v>
      </c>
      <c r="AV41">
        <v>898.73479999999995</v>
      </c>
      <c r="AW41">
        <v>2604.5100000000002</v>
      </c>
      <c r="AX41">
        <f t="shared" si="28"/>
        <v>0.65493133065336673</v>
      </c>
      <c r="AY41">
        <v>0.5</v>
      </c>
      <c r="AZ41">
        <f t="shared" si="29"/>
        <v>547.14059804384783</v>
      </c>
      <c r="BA41">
        <f t="shared" si="30"/>
        <v>34.771305529645659</v>
      </c>
      <c r="BB41">
        <f t="shared" si="31"/>
        <v>179.16975996566805</v>
      </c>
      <c r="BC41">
        <f t="shared" si="32"/>
        <v>6.4142079336386743E-2</v>
      </c>
      <c r="BD41">
        <f t="shared" si="33"/>
        <v>0.55587807303485104</v>
      </c>
      <c r="BE41">
        <f t="shared" si="34"/>
        <v>290.18214625744429</v>
      </c>
      <c r="BF41" t="s">
        <v>497</v>
      </c>
      <c r="BG41">
        <v>712.93</v>
      </c>
      <c r="BH41">
        <f t="shared" si="35"/>
        <v>712.93</v>
      </c>
      <c r="BI41">
        <f t="shared" si="36"/>
        <v>0.72627096843552152</v>
      </c>
      <c r="BJ41">
        <f t="shared" si="37"/>
        <v>0.90177269795620585</v>
      </c>
      <c r="BK41">
        <f t="shared" si="38"/>
        <v>0.43355183762206639</v>
      </c>
      <c r="BL41">
        <f t="shared" si="39"/>
        <v>0.74090113443177208</v>
      </c>
      <c r="BM41">
        <f t="shared" si="40"/>
        <v>0.38606827359784623</v>
      </c>
      <c r="BN41">
        <f t="shared" si="41"/>
        <v>0.71533984169069442</v>
      </c>
      <c r="BO41">
        <f t="shared" si="42"/>
        <v>0.28466015830930558</v>
      </c>
      <c r="BP41">
        <f t="shared" si="43"/>
        <v>649.92999999999995</v>
      </c>
      <c r="BQ41">
        <f t="shared" si="44"/>
        <v>547.14059804384783</v>
      </c>
      <c r="BR41">
        <f t="shared" si="45"/>
        <v>0.8418454264980042</v>
      </c>
      <c r="BS41">
        <f t="shared" si="46"/>
        <v>0.16316167314114821</v>
      </c>
      <c r="BT41">
        <v>5.79</v>
      </c>
      <c r="BU41">
        <v>0.5</v>
      </c>
      <c r="BV41" t="s">
        <v>370</v>
      </c>
      <c r="BW41">
        <v>2</v>
      </c>
      <c r="BX41">
        <v>1629746523.5</v>
      </c>
      <c r="BY41">
        <v>388.91300000000001</v>
      </c>
      <c r="BZ41">
        <v>430.48231798525399</v>
      </c>
      <c r="CA41">
        <v>36.6435995446029</v>
      </c>
      <c r="CB41">
        <v>33.400799999999997</v>
      </c>
      <c r="CC41">
        <v>389.68799999999999</v>
      </c>
      <c r="CD41">
        <v>37.548000000000002</v>
      </c>
      <c r="CE41">
        <v>500.06200000000001</v>
      </c>
      <c r="CF41">
        <v>99.230800000000002</v>
      </c>
      <c r="CG41">
        <v>9.9995700000000007E-2</v>
      </c>
      <c r="CH41">
        <v>32.876600000000003</v>
      </c>
      <c r="CI41">
        <v>32.5762</v>
      </c>
      <c r="CJ41">
        <v>999.9</v>
      </c>
      <c r="CK41">
        <v>0</v>
      </c>
      <c r="CL41">
        <v>0</v>
      </c>
      <c r="CM41">
        <v>10000.6</v>
      </c>
      <c r="CN41">
        <v>0</v>
      </c>
      <c r="CO41">
        <v>1375</v>
      </c>
      <c r="CP41">
        <v>-26.038</v>
      </c>
      <c r="CQ41">
        <v>404.27199999999999</v>
      </c>
      <c r="CR41">
        <v>429.28899999999999</v>
      </c>
      <c r="CS41">
        <v>4.5914099999999998</v>
      </c>
      <c r="CT41">
        <v>414.95100000000002</v>
      </c>
      <c r="CU41">
        <v>33.400799999999997</v>
      </c>
      <c r="CV41">
        <v>3.76999</v>
      </c>
      <c r="CW41">
        <v>3.3143899999999999</v>
      </c>
      <c r="CX41">
        <v>27.8874</v>
      </c>
      <c r="CY41">
        <v>25.697800000000001</v>
      </c>
      <c r="CZ41">
        <v>649.92999999999995</v>
      </c>
      <c r="DA41">
        <v>0.93801400000000001</v>
      </c>
      <c r="DB41">
        <v>6.1986399999999997E-2</v>
      </c>
      <c r="DC41">
        <v>0</v>
      </c>
      <c r="DD41">
        <v>898.79200000000003</v>
      </c>
      <c r="DE41">
        <v>5.0010599999999998</v>
      </c>
      <c r="DF41">
        <v>6267.34</v>
      </c>
      <c r="DG41">
        <v>5928.24</v>
      </c>
      <c r="DH41">
        <v>45.811999999999998</v>
      </c>
      <c r="DI41">
        <v>49.436999999999998</v>
      </c>
      <c r="DJ41">
        <v>47.686999999999998</v>
      </c>
      <c r="DK41">
        <v>48.375</v>
      </c>
      <c r="DL41">
        <v>48</v>
      </c>
      <c r="DM41">
        <v>604.95000000000005</v>
      </c>
      <c r="DN41">
        <v>39.979999999999997</v>
      </c>
      <c r="DO41">
        <v>0</v>
      </c>
      <c r="DP41">
        <v>250.799999952316</v>
      </c>
      <c r="DQ41">
        <v>0</v>
      </c>
      <c r="DR41">
        <v>898.73479999999995</v>
      </c>
      <c r="DS41">
        <v>0.43115385244991</v>
      </c>
      <c r="DT41">
        <v>521.587692434063</v>
      </c>
      <c r="DU41">
        <v>6284.9412000000002</v>
      </c>
      <c r="DV41">
        <v>15</v>
      </c>
      <c r="DW41">
        <v>1629746328.5</v>
      </c>
      <c r="DX41" t="s">
        <v>498</v>
      </c>
      <c r="DY41">
        <v>1629746328.5</v>
      </c>
      <c r="DZ41">
        <v>1629746327</v>
      </c>
      <c r="EA41">
        <v>39</v>
      </c>
      <c r="EB41">
        <v>3.2000000000000001E-2</v>
      </c>
      <c r="EC41">
        <v>-2.1999999999999999E-2</v>
      </c>
      <c r="ED41">
        <v>-0.78200000000000003</v>
      </c>
      <c r="EE41">
        <v>0.44400000000000001</v>
      </c>
      <c r="EF41">
        <v>415</v>
      </c>
      <c r="EG41">
        <v>33</v>
      </c>
      <c r="EH41">
        <v>0.14000000000000001</v>
      </c>
      <c r="EI41">
        <v>0.03</v>
      </c>
      <c r="EJ41">
        <v>20.916525855411599</v>
      </c>
      <c r="EK41">
        <v>2.0631319986887001E-2</v>
      </c>
      <c r="EL41">
        <v>3.9957608190145801E-2</v>
      </c>
      <c r="EM41">
        <v>1</v>
      </c>
      <c r="EN41">
        <v>0.35841468602820997</v>
      </c>
      <c r="EO41">
        <v>7.9497472393581803E-4</v>
      </c>
      <c r="EP41">
        <v>3.8997257828719098E-3</v>
      </c>
      <c r="EQ41">
        <v>1</v>
      </c>
      <c r="ER41">
        <v>2</v>
      </c>
      <c r="ES41">
        <v>2</v>
      </c>
      <c r="ET41" t="s">
        <v>372</v>
      </c>
      <c r="EU41">
        <v>2.9735</v>
      </c>
      <c r="EV41">
        <v>2.8210099999999998</v>
      </c>
      <c r="EW41">
        <v>9.4109899999999996E-2</v>
      </c>
      <c r="EX41">
        <v>9.7666699999999995E-2</v>
      </c>
      <c r="EY41">
        <v>0.16084799999999999</v>
      </c>
      <c r="EZ41">
        <v>0.146096</v>
      </c>
      <c r="FA41">
        <v>26542.5</v>
      </c>
      <c r="FB41">
        <v>24556.9</v>
      </c>
      <c r="FC41">
        <v>26353.7</v>
      </c>
      <c r="FD41">
        <v>25721.7</v>
      </c>
      <c r="FE41">
        <v>30086.2</v>
      </c>
      <c r="FF41">
        <v>31043.3</v>
      </c>
      <c r="FG41">
        <v>37290</v>
      </c>
      <c r="FH41">
        <v>38216.5</v>
      </c>
      <c r="FI41">
        <v>1.9096</v>
      </c>
      <c r="FJ41">
        <v>1.90005</v>
      </c>
      <c r="FK41">
        <v>-6.6824300000000003E-2</v>
      </c>
      <c r="FL41">
        <v>0</v>
      </c>
      <c r="FM41">
        <v>33.658200000000001</v>
      </c>
      <c r="FN41">
        <v>999.9</v>
      </c>
      <c r="FO41">
        <v>47.491</v>
      </c>
      <c r="FP41">
        <v>42.158000000000001</v>
      </c>
      <c r="FQ41">
        <v>39.782899999999998</v>
      </c>
      <c r="FR41">
        <v>61.528599999999997</v>
      </c>
      <c r="FS41">
        <v>11.5144</v>
      </c>
      <c r="FT41">
        <v>1</v>
      </c>
      <c r="FU41">
        <v>0.77448899999999998</v>
      </c>
      <c r="FV41">
        <v>2.7923900000000001</v>
      </c>
      <c r="FW41">
        <v>20.276700000000002</v>
      </c>
      <c r="FX41">
        <v>5.2083000000000004</v>
      </c>
      <c r="FY41">
        <v>11.9381</v>
      </c>
      <c r="FZ41">
        <v>4.9859499999999999</v>
      </c>
      <c r="GA41">
        <v>3.29</v>
      </c>
      <c r="GB41">
        <v>9999</v>
      </c>
      <c r="GC41">
        <v>9999</v>
      </c>
      <c r="GD41">
        <v>9999</v>
      </c>
      <c r="GE41">
        <v>999.9</v>
      </c>
      <c r="GF41">
        <v>1.8846099999999999</v>
      </c>
      <c r="GG41">
        <v>1.89072</v>
      </c>
      <c r="GH41">
        <v>1.8884300000000001</v>
      </c>
      <c r="GI41">
        <v>1.8866700000000001</v>
      </c>
      <c r="GJ41">
        <v>1.8872100000000001</v>
      </c>
      <c r="GK41">
        <v>1.8846099999999999</v>
      </c>
      <c r="GL41">
        <v>1.89046</v>
      </c>
      <c r="GM41">
        <v>1.8896500000000001</v>
      </c>
      <c r="GN41">
        <v>0</v>
      </c>
      <c r="GO41">
        <v>0</v>
      </c>
      <c r="GP41">
        <v>0</v>
      </c>
      <c r="GQ41">
        <v>0</v>
      </c>
      <c r="GR41" t="s">
        <v>373</v>
      </c>
      <c r="GS41" t="s">
        <v>374</v>
      </c>
      <c r="GT41" t="s">
        <v>375</v>
      </c>
      <c r="GU41" t="s">
        <v>375</v>
      </c>
      <c r="GV41" t="s">
        <v>375</v>
      </c>
      <c r="GW41" t="s">
        <v>375</v>
      </c>
      <c r="GX41">
        <v>0</v>
      </c>
      <c r="GY41">
        <v>100</v>
      </c>
      <c r="GZ41">
        <v>100</v>
      </c>
      <c r="HA41">
        <v>-0.77500000000000002</v>
      </c>
      <c r="HB41">
        <v>0.44419999999999998</v>
      </c>
      <c r="HC41">
        <v>-0.59259048435245198</v>
      </c>
      <c r="HD41">
        <v>-7.3897186923143796E-4</v>
      </c>
      <c r="HE41">
        <v>8.30547230451962E-7</v>
      </c>
      <c r="HF41">
        <v>-3.5237285822537598E-10</v>
      </c>
      <c r="HG41">
        <v>0.44414500000000601</v>
      </c>
      <c r="HH41">
        <v>0</v>
      </c>
      <c r="HI41">
        <v>0</v>
      </c>
      <c r="HJ41">
        <v>0</v>
      </c>
      <c r="HK41">
        <v>2</v>
      </c>
      <c r="HL41">
        <v>2274</v>
      </c>
      <c r="HM41">
        <v>2</v>
      </c>
      <c r="HN41">
        <v>28</v>
      </c>
      <c r="HO41">
        <v>3.2</v>
      </c>
      <c r="HP41">
        <v>3.3</v>
      </c>
      <c r="HQ41">
        <v>18</v>
      </c>
      <c r="HR41">
        <v>509.66300000000001</v>
      </c>
      <c r="HS41">
        <v>485.678</v>
      </c>
      <c r="HT41">
        <v>29.999400000000001</v>
      </c>
      <c r="HU41">
        <v>37.025799999999997</v>
      </c>
      <c r="HV41">
        <v>30.000499999999999</v>
      </c>
      <c r="HW41">
        <v>36.754199999999997</v>
      </c>
      <c r="HX41">
        <v>36.701700000000002</v>
      </c>
      <c r="HY41">
        <v>20.2806</v>
      </c>
      <c r="HZ41">
        <v>25.2166</v>
      </c>
      <c r="IA41">
        <v>44.9985</v>
      </c>
      <c r="IB41">
        <v>30</v>
      </c>
      <c r="IC41">
        <v>415</v>
      </c>
      <c r="ID41">
        <v>33.417900000000003</v>
      </c>
      <c r="IE41">
        <v>99.0154</v>
      </c>
      <c r="IF41">
        <v>98.5411</v>
      </c>
    </row>
    <row r="42" spans="1:240" x14ac:dyDescent="0.3">
      <c r="A42">
        <v>29</v>
      </c>
      <c r="B42">
        <v>1629747299.0999999</v>
      </c>
      <c r="C42">
        <v>20366.0999999046</v>
      </c>
      <c r="D42" t="s">
        <v>499</v>
      </c>
      <c r="E42" t="s">
        <v>500</v>
      </c>
      <c r="F42">
        <v>0</v>
      </c>
      <c r="G42" t="s">
        <v>480</v>
      </c>
      <c r="H42" t="s">
        <v>406</v>
      </c>
      <c r="I42" t="s">
        <v>366</v>
      </c>
      <c r="J42">
        <f t="shared" si="0"/>
        <v>5.2466318957583757</v>
      </c>
      <c r="K42">
        <v>1629747299.0999999</v>
      </c>
      <c r="L42">
        <f t="shared" si="1"/>
        <v>2.5860752685940825E-3</v>
      </c>
      <c r="M42">
        <f t="shared" si="2"/>
        <v>2.5860752685940827</v>
      </c>
      <c r="N42">
        <f t="shared" si="3"/>
        <v>28.404106084357764</v>
      </c>
      <c r="O42">
        <f t="shared" si="4"/>
        <v>393.60899999999998</v>
      </c>
      <c r="P42">
        <f t="shared" si="5"/>
        <v>163.10593109965731</v>
      </c>
      <c r="Q42">
        <f t="shared" si="6"/>
        <v>16.196450046186438</v>
      </c>
      <c r="R42">
        <f t="shared" si="7"/>
        <v>39.085448721875395</v>
      </c>
      <c r="S42">
        <f t="shared" si="8"/>
        <v>0.20894845425743735</v>
      </c>
      <c r="T42">
        <f t="shared" si="9"/>
        <v>2.9519124751033918</v>
      </c>
      <c r="U42">
        <f t="shared" si="10"/>
        <v>0.20106576011909594</v>
      </c>
      <c r="V42">
        <f t="shared" si="11"/>
        <v>0.12634955179029028</v>
      </c>
      <c r="W42">
        <f t="shared" si="12"/>
        <v>82.108184249134339</v>
      </c>
      <c r="X42">
        <f t="shared" si="13"/>
        <v>32.281893999192206</v>
      </c>
      <c r="Y42">
        <f t="shared" si="14"/>
        <v>32.048699999999997</v>
      </c>
      <c r="Z42">
        <f t="shared" si="15"/>
        <v>4.7882612987599478</v>
      </c>
      <c r="AA42">
        <f t="shared" si="16"/>
        <v>72.705035241183936</v>
      </c>
      <c r="AB42">
        <f t="shared" si="17"/>
        <v>3.5647961534038428</v>
      </c>
      <c r="AC42">
        <f t="shared" si="18"/>
        <v>4.9030939075655047</v>
      </c>
      <c r="AD42">
        <f t="shared" si="19"/>
        <v>1.223465145356105</v>
      </c>
      <c r="AE42">
        <f t="shared" si="20"/>
        <v>-114.04591934499904</v>
      </c>
      <c r="AF42">
        <f t="shared" si="21"/>
        <v>66.760700497587251</v>
      </c>
      <c r="AG42">
        <f t="shared" si="22"/>
        <v>5.1419980244675889</v>
      </c>
      <c r="AH42">
        <f t="shared" si="23"/>
        <v>39.964963426190138</v>
      </c>
      <c r="AI42">
        <v>2</v>
      </c>
      <c r="AJ42">
        <v>0</v>
      </c>
      <c r="AK42">
        <f t="shared" si="24"/>
        <v>1</v>
      </c>
      <c r="AL42">
        <f t="shared" si="25"/>
        <v>0</v>
      </c>
      <c r="AM42">
        <f t="shared" si="26"/>
        <v>51459.678677545096</v>
      </c>
      <c r="AN42" t="s">
        <v>367</v>
      </c>
      <c r="AO42">
        <v>10238.9</v>
      </c>
      <c r="AP42">
        <v>302.21199999999999</v>
      </c>
      <c r="AQ42">
        <v>4052.3</v>
      </c>
      <c r="AR42">
        <f t="shared" si="27"/>
        <v>0.92542210596451402</v>
      </c>
      <c r="AS42">
        <v>-0.32343011824092399</v>
      </c>
      <c r="AT42" t="s">
        <v>501</v>
      </c>
      <c r="AU42">
        <v>10418.4</v>
      </c>
      <c r="AV42">
        <v>863.54016000000001</v>
      </c>
      <c r="AW42">
        <v>2698.18</v>
      </c>
      <c r="AX42">
        <f t="shared" si="28"/>
        <v>0.67995457678879834</v>
      </c>
      <c r="AY42">
        <v>0.5</v>
      </c>
      <c r="AZ42">
        <f t="shared" si="29"/>
        <v>421.26865173530268</v>
      </c>
      <c r="BA42">
        <f t="shared" si="30"/>
        <v>28.404106084357764</v>
      </c>
      <c r="BB42">
        <f t="shared" si="31"/>
        <v>143.2217739025327</v>
      </c>
      <c r="BC42">
        <f t="shared" si="32"/>
        <v>6.8192912252699897E-2</v>
      </c>
      <c r="BD42">
        <f t="shared" si="33"/>
        <v>0.50186421958505378</v>
      </c>
      <c r="BE42">
        <f t="shared" si="34"/>
        <v>291.30889740782271</v>
      </c>
      <c r="BF42" t="s">
        <v>502</v>
      </c>
      <c r="BG42">
        <v>729.89</v>
      </c>
      <c r="BH42">
        <f t="shared" si="35"/>
        <v>729.89</v>
      </c>
      <c r="BI42">
        <f t="shared" si="36"/>
        <v>0.72948802526147261</v>
      </c>
      <c r="BJ42">
        <f t="shared" si="37"/>
        <v>0.93209833916750062</v>
      </c>
      <c r="BK42">
        <f t="shared" si="38"/>
        <v>0.40757161217309129</v>
      </c>
      <c r="BL42">
        <f t="shared" si="39"/>
        <v>0.76571967572187938</v>
      </c>
      <c r="BM42">
        <f t="shared" si="40"/>
        <v>0.36109019308346907</v>
      </c>
      <c r="BN42">
        <f t="shared" si="41"/>
        <v>0.78783742585286021</v>
      </c>
      <c r="BO42">
        <f t="shared" si="42"/>
        <v>0.21216257414713979</v>
      </c>
      <c r="BP42">
        <f t="shared" si="43"/>
        <v>500.096</v>
      </c>
      <c r="BQ42">
        <f t="shared" si="44"/>
        <v>421.26865173530268</v>
      </c>
      <c r="BR42">
        <f t="shared" si="45"/>
        <v>0.84237556736167196</v>
      </c>
      <c r="BS42">
        <f t="shared" si="46"/>
        <v>0.16418484500802713</v>
      </c>
      <c r="BT42">
        <v>5.79</v>
      </c>
      <c r="BU42">
        <v>0.5</v>
      </c>
      <c r="BV42" t="s">
        <v>370</v>
      </c>
      <c r="BW42">
        <v>2</v>
      </c>
      <c r="BX42">
        <v>1629747299.0999999</v>
      </c>
      <c r="BY42">
        <v>393.60899999999998</v>
      </c>
      <c r="BZ42">
        <v>427.66456527016499</v>
      </c>
      <c r="CA42">
        <v>35.899187422142198</v>
      </c>
      <c r="CB42">
        <v>33.013300000000001</v>
      </c>
      <c r="CC42">
        <v>394.42099999999999</v>
      </c>
      <c r="CD42">
        <v>36.444400000000002</v>
      </c>
      <c r="CE42">
        <v>500.22199999999998</v>
      </c>
      <c r="CF42">
        <v>99.200199999999995</v>
      </c>
      <c r="CG42">
        <v>9.9990599999999999E-2</v>
      </c>
      <c r="CH42">
        <v>32.468200000000003</v>
      </c>
      <c r="CI42">
        <v>32.048699999999997</v>
      </c>
      <c r="CJ42">
        <v>999.9</v>
      </c>
      <c r="CK42">
        <v>0</v>
      </c>
      <c r="CL42">
        <v>0</v>
      </c>
      <c r="CM42">
        <v>9988.75</v>
      </c>
      <c r="CN42">
        <v>0</v>
      </c>
      <c r="CO42">
        <v>1687.65</v>
      </c>
      <c r="CP42">
        <v>-21.400400000000001</v>
      </c>
      <c r="CQ42">
        <v>408.68799999999999</v>
      </c>
      <c r="CR42">
        <v>429.178</v>
      </c>
      <c r="CS42">
        <v>3.8830499999999999</v>
      </c>
      <c r="CT42">
        <v>415.00900000000001</v>
      </c>
      <c r="CU42">
        <v>33.013300000000001</v>
      </c>
      <c r="CV42">
        <v>3.66012</v>
      </c>
      <c r="CW42">
        <v>3.2749199999999998</v>
      </c>
      <c r="CX42">
        <v>27.381399999999999</v>
      </c>
      <c r="CY42">
        <v>25.495999999999999</v>
      </c>
      <c r="CZ42">
        <v>500.096</v>
      </c>
      <c r="DA42">
        <v>0.92001100000000002</v>
      </c>
      <c r="DB42">
        <v>7.9988600000000007E-2</v>
      </c>
      <c r="DC42">
        <v>0</v>
      </c>
      <c r="DD42">
        <v>863.779</v>
      </c>
      <c r="DE42">
        <v>5.0010599999999998</v>
      </c>
      <c r="DF42">
        <v>4878.96</v>
      </c>
      <c r="DG42">
        <v>4524.72</v>
      </c>
      <c r="DH42">
        <v>45.25</v>
      </c>
      <c r="DI42">
        <v>49</v>
      </c>
      <c r="DJ42">
        <v>47.375</v>
      </c>
      <c r="DK42">
        <v>48.311999999999998</v>
      </c>
      <c r="DL42">
        <v>47.561999999999998</v>
      </c>
      <c r="DM42">
        <v>455.49</v>
      </c>
      <c r="DN42">
        <v>39.6</v>
      </c>
      <c r="DO42">
        <v>0</v>
      </c>
      <c r="DP42">
        <v>775.09999990463302</v>
      </c>
      <c r="DQ42">
        <v>0</v>
      </c>
      <c r="DR42">
        <v>863.54016000000001</v>
      </c>
      <c r="DS42">
        <v>3.3953076776952398</v>
      </c>
      <c r="DT42">
        <v>1400.86384388034</v>
      </c>
      <c r="DU42">
        <v>4752.9359999999997</v>
      </c>
      <c r="DV42">
        <v>15</v>
      </c>
      <c r="DW42">
        <v>1629746605</v>
      </c>
      <c r="DX42" t="s">
        <v>503</v>
      </c>
      <c r="DY42">
        <v>1629746601</v>
      </c>
      <c r="DZ42">
        <v>1629746605</v>
      </c>
      <c r="EA42">
        <v>40</v>
      </c>
      <c r="EB42">
        <v>-3.5000000000000003E-2</v>
      </c>
      <c r="EC42">
        <v>8.0000000000000002E-3</v>
      </c>
      <c r="ED42">
        <v>-0.81699999999999995</v>
      </c>
      <c r="EE42">
        <v>0.45200000000000001</v>
      </c>
      <c r="EF42">
        <v>415</v>
      </c>
      <c r="EG42">
        <v>34</v>
      </c>
      <c r="EH42">
        <v>7.0000000000000007E-2</v>
      </c>
      <c r="EI42">
        <v>0.02</v>
      </c>
      <c r="EJ42">
        <v>17.187647433491001</v>
      </c>
      <c r="EK42">
        <v>-6.7229709588950498E-2</v>
      </c>
      <c r="EL42">
        <v>5.48492671744161E-2</v>
      </c>
      <c r="EM42">
        <v>1</v>
      </c>
      <c r="EN42">
        <v>0.31364720925308098</v>
      </c>
      <c r="EO42">
        <v>-5.4604371330497104E-4</v>
      </c>
      <c r="EP42">
        <v>3.9334162337984696E-3</v>
      </c>
      <c r="EQ42">
        <v>1</v>
      </c>
      <c r="ER42">
        <v>2</v>
      </c>
      <c r="ES42">
        <v>2</v>
      </c>
      <c r="ET42" t="s">
        <v>372</v>
      </c>
      <c r="EU42">
        <v>2.97458</v>
      </c>
      <c r="EV42">
        <v>2.82091</v>
      </c>
      <c r="EW42">
        <v>9.5103599999999996E-2</v>
      </c>
      <c r="EX42">
        <v>9.7784200000000002E-2</v>
      </c>
      <c r="EY42">
        <v>0.157809</v>
      </c>
      <c r="EZ42">
        <v>0.14510600000000001</v>
      </c>
      <c r="FA42">
        <v>26540.7</v>
      </c>
      <c r="FB42">
        <v>24588.3</v>
      </c>
      <c r="FC42">
        <v>26378.5</v>
      </c>
      <c r="FD42">
        <v>25754.7</v>
      </c>
      <c r="FE42">
        <v>30216.1</v>
      </c>
      <c r="FF42">
        <v>31116.2</v>
      </c>
      <c r="FG42">
        <v>37325.4</v>
      </c>
      <c r="FH42">
        <v>38261.699999999997</v>
      </c>
      <c r="FI42">
        <v>1.91873</v>
      </c>
      <c r="FJ42">
        <v>1.91028</v>
      </c>
      <c r="FK42">
        <v>-4.0151199999999998E-2</v>
      </c>
      <c r="FL42">
        <v>0</v>
      </c>
      <c r="FM42">
        <v>32.699599999999997</v>
      </c>
      <c r="FN42">
        <v>999.9</v>
      </c>
      <c r="FO42">
        <v>46.765000000000001</v>
      </c>
      <c r="FP42">
        <v>42.218000000000004</v>
      </c>
      <c r="FQ42">
        <v>39.306800000000003</v>
      </c>
      <c r="FR42">
        <v>61.887799999999999</v>
      </c>
      <c r="FS42">
        <v>11.3742</v>
      </c>
      <c r="FT42">
        <v>1</v>
      </c>
      <c r="FU42">
        <v>0.71424299999999996</v>
      </c>
      <c r="FV42">
        <v>2.1867399999999999</v>
      </c>
      <c r="FW42">
        <v>20.289100000000001</v>
      </c>
      <c r="FX42">
        <v>5.2054600000000004</v>
      </c>
      <c r="FY42">
        <v>11.9381</v>
      </c>
      <c r="FZ42">
        <v>4.9870999999999999</v>
      </c>
      <c r="GA42">
        <v>3.29</v>
      </c>
      <c r="GB42">
        <v>9999</v>
      </c>
      <c r="GC42">
        <v>9999</v>
      </c>
      <c r="GD42">
        <v>9999</v>
      </c>
      <c r="GE42">
        <v>999.9</v>
      </c>
      <c r="GF42">
        <v>1.8846099999999999</v>
      </c>
      <c r="GG42">
        <v>1.8907099999999999</v>
      </c>
      <c r="GH42">
        <v>1.88842</v>
      </c>
      <c r="GI42">
        <v>1.8866099999999999</v>
      </c>
      <c r="GJ42">
        <v>1.8872100000000001</v>
      </c>
      <c r="GK42">
        <v>1.8846099999999999</v>
      </c>
      <c r="GL42">
        <v>1.8904300000000001</v>
      </c>
      <c r="GM42">
        <v>1.88964</v>
      </c>
      <c r="GN42">
        <v>0</v>
      </c>
      <c r="GO42">
        <v>0</v>
      </c>
      <c r="GP42">
        <v>0</v>
      </c>
      <c r="GQ42">
        <v>0</v>
      </c>
      <c r="GR42" t="s">
        <v>373</v>
      </c>
      <c r="GS42" t="s">
        <v>374</v>
      </c>
      <c r="GT42" t="s">
        <v>375</v>
      </c>
      <c r="GU42" t="s">
        <v>375</v>
      </c>
      <c r="GV42" t="s">
        <v>375</v>
      </c>
      <c r="GW42" t="s">
        <v>375</v>
      </c>
      <c r="GX42">
        <v>0</v>
      </c>
      <c r="GY42">
        <v>100</v>
      </c>
      <c r="GZ42">
        <v>100</v>
      </c>
      <c r="HA42">
        <v>-0.81200000000000006</v>
      </c>
      <c r="HB42">
        <v>0.45190000000000002</v>
      </c>
      <c r="HC42">
        <v>-0.62793183297639399</v>
      </c>
      <c r="HD42">
        <v>-7.3897186923143796E-4</v>
      </c>
      <c r="HE42">
        <v>8.30547230451962E-7</v>
      </c>
      <c r="HF42">
        <v>-3.5237285822537598E-10</v>
      </c>
      <c r="HG42">
        <v>0.45187500000000802</v>
      </c>
      <c r="HH42">
        <v>0</v>
      </c>
      <c r="HI42">
        <v>0</v>
      </c>
      <c r="HJ42">
        <v>0</v>
      </c>
      <c r="HK42">
        <v>2</v>
      </c>
      <c r="HL42">
        <v>2274</v>
      </c>
      <c r="HM42">
        <v>2</v>
      </c>
      <c r="HN42">
        <v>28</v>
      </c>
      <c r="HO42">
        <v>11.6</v>
      </c>
      <c r="HP42">
        <v>11.6</v>
      </c>
      <c r="HQ42">
        <v>18</v>
      </c>
      <c r="HR42">
        <v>511.22</v>
      </c>
      <c r="HS42">
        <v>488.40199999999999</v>
      </c>
      <c r="HT42">
        <v>30</v>
      </c>
      <c r="HU42">
        <v>36.2879</v>
      </c>
      <c r="HV42">
        <v>30.0002</v>
      </c>
      <c r="HW42">
        <v>36.154000000000003</v>
      </c>
      <c r="HX42">
        <v>36.125999999999998</v>
      </c>
      <c r="HY42">
        <v>20.288799999999998</v>
      </c>
      <c r="HZ42">
        <v>24.819099999999999</v>
      </c>
      <c r="IA42">
        <v>44.889899999999997</v>
      </c>
      <c r="IB42">
        <v>30</v>
      </c>
      <c r="IC42">
        <v>415</v>
      </c>
      <c r="ID42">
        <v>33.059199999999997</v>
      </c>
      <c r="IE42">
        <v>99.109099999999998</v>
      </c>
      <c r="IF42">
        <v>98.661600000000007</v>
      </c>
    </row>
    <row r="43" spans="1:240" x14ac:dyDescent="0.3">
      <c r="A43">
        <v>30</v>
      </c>
      <c r="B43">
        <v>1629747713.5999999</v>
      </c>
      <c r="C43">
        <v>20780.5999999046</v>
      </c>
      <c r="D43" t="s">
        <v>504</v>
      </c>
      <c r="E43" t="s">
        <v>505</v>
      </c>
      <c r="F43">
        <v>0</v>
      </c>
      <c r="G43" t="s">
        <v>480</v>
      </c>
      <c r="H43" t="s">
        <v>406</v>
      </c>
      <c r="I43" t="s">
        <v>366</v>
      </c>
      <c r="J43">
        <f t="shared" si="0"/>
        <v>5.4001492958060346</v>
      </c>
      <c r="K43">
        <v>1629747713.5999999</v>
      </c>
      <c r="L43">
        <f t="shared" si="1"/>
        <v>2.4367314953450303E-3</v>
      </c>
      <c r="M43">
        <f t="shared" si="2"/>
        <v>2.4367314953450303</v>
      </c>
      <c r="N43">
        <f t="shared" si="3"/>
        <v>29.392177036350873</v>
      </c>
      <c r="O43">
        <f t="shared" si="4"/>
        <v>399.51900000000001</v>
      </c>
      <c r="P43">
        <f t="shared" si="5"/>
        <v>150.41988075285755</v>
      </c>
      <c r="Q43">
        <f t="shared" si="6"/>
        <v>14.934801530693159</v>
      </c>
      <c r="R43">
        <f t="shared" si="7"/>
        <v>39.6672098320863</v>
      </c>
      <c r="S43">
        <f t="shared" si="8"/>
        <v>0.19927810764250362</v>
      </c>
      <c r="T43">
        <f t="shared" si="9"/>
        <v>2.9524654724286319</v>
      </c>
      <c r="U43">
        <f t="shared" si="10"/>
        <v>0.19209596858160993</v>
      </c>
      <c r="V43">
        <f t="shared" si="11"/>
        <v>0.12068370142307669</v>
      </c>
      <c r="W43">
        <f t="shared" si="12"/>
        <v>57.856857566540675</v>
      </c>
      <c r="X43">
        <f t="shared" si="13"/>
        <v>32.485357932105259</v>
      </c>
      <c r="Y43">
        <f t="shared" si="14"/>
        <v>32.337400000000002</v>
      </c>
      <c r="Z43">
        <f t="shared" si="15"/>
        <v>4.8670347034417656</v>
      </c>
      <c r="AA43">
        <f t="shared" si="16"/>
        <v>73.402601101744949</v>
      </c>
      <c r="AB43">
        <f t="shared" si="17"/>
        <v>3.6616700213925046</v>
      </c>
      <c r="AC43">
        <f t="shared" si="18"/>
        <v>4.9884744769698068</v>
      </c>
      <c r="AD43">
        <f t="shared" si="19"/>
        <v>1.2053646820492609</v>
      </c>
      <c r="AE43">
        <f t="shared" si="20"/>
        <v>-107.45985894471583</v>
      </c>
      <c r="AF43">
        <f t="shared" si="21"/>
        <v>69.590574869872597</v>
      </c>
      <c r="AG43">
        <f t="shared" si="22"/>
        <v>5.3746411759782013</v>
      </c>
      <c r="AH43">
        <f t="shared" si="23"/>
        <v>25.362214667675644</v>
      </c>
      <c r="AI43">
        <v>4</v>
      </c>
      <c r="AJ43">
        <v>1</v>
      </c>
      <c r="AK43">
        <f t="shared" si="24"/>
        <v>1</v>
      </c>
      <c r="AL43">
        <f t="shared" si="25"/>
        <v>0</v>
      </c>
      <c r="AM43">
        <f t="shared" si="26"/>
        <v>51423.105630942999</v>
      </c>
      <c r="AN43" t="s">
        <v>367</v>
      </c>
      <c r="AO43">
        <v>10238.9</v>
      </c>
      <c r="AP43">
        <v>302.21199999999999</v>
      </c>
      <c r="AQ43">
        <v>4052.3</v>
      </c>
      <c r="AR43">
        <f t="shared" si="27"/>
        <v>0.92542210596451402</v>
      </c>
      <c r="AS43">
        <v>-0.32343011824092399</v>
      </c>
      <c r="AT43" t="s">
        <v>506</v>
      </c>
      <c r="AU43">
        <v>10410</v>
      </c>
      <c r="AV43">
        <v>817.51616000000001</v>
      </c>
      <c r="AW43">
        <v>2723.43</v>
      </c>
      <c r="AX43">
        <f t="shared" si="28"/>
        <v>0.69982112262845009</v>
      </c>
      <c r="AY43">
        <v>0.5</v>
      </c>
      <c r="AZ43">
        <f t="shared" si="29"/>
        <v>295.02858278059102</v>
      </c>
      <c r="BA43">
        <f t="shared" si="30"/>
        <v>29.392177036350873</v>
      </c>
      <c r="BB43">
        <f t="shared" si="31"/>
        <v>103.23361700449692</v>
      </c>
      <c r="BC43">
        <f t="shared" si="32"/>
        <v>0.10072111276313493</v>
      </c>
      <c r="BD43">
        <f t="shared" si="33"/>
        <v>0.48793984056869477</v>
      </c>
      <c r="BE43">
        <f t="shared" si="34"/>
        <v>291.60078570690632</v>
      </c>
      <c r="BF43" t="s">
        <v>507</v>
      </c>
      <c r="BG43">
        <v>766.59</v>
      </c>
      <c r="BH43">
        <f t="shared" si="35"/>
        <v>766.59</v>
      </c>
      <c r="BI43">
        <f t="shared" si="36"/>
        <v>0.71852039523688882</v>
      </c>
      <c r="BJ43">
        <f t="shared" si="37"/>
        <v>0.97397530712781832</v>
      </c>
      <c r="BK43">
        <f t="shared" si="38"/>
        <v>0.40443922318159553</v>
      </c>
      <c r="BL43">
        <f t="shared" si="39"/>
        <v>0.78717151450220502</v>
      </c>
      <c r="BM43">
        <f t="shared" si="40"/>
        <v>0.35435701775531675</v>
      </c>
      <c r="BN43">
        <f t="shared" si="41"/>
        <v>0.9133027176993227</v>
      </c>
      <c r="BO43">
        <f t="shared" si="42"/>
        <v>8.6697282300677303E-2</v>
      </c>
      <c r="BP43">
        <f t="shared" si="43"/>
        <v>349.99200000000002</v>
      </c>
      <c r="BQ43">
        <f t="shared" si="44"/>
        <v>295.02858278059102</v>
      </c>
      <c r="BR43">
        <f t="shared" si="45"/>
        <v>0.84295807555770141</v>
      </c>
      <c r="BS43">
        <f t="shared" si="46"/>
        <v>0.16530908582636367</v>
      </c>
      <c r="BT43">
        <v>5.79</v>
      </c>
      <c r="BU43">
        <v>0.5</v>
      </c>
      <c r="BV43" t="s">
        <v>370</v>
      </c>
      <c r="BW43">
        <v>2</v>
      </c>
      <c r="BX43">
        <v>1629747713.5999999</v>
      </c>
      <c r="BY43">
        <v>399.51900000000001</v>
      </c>
      <c r="BZ43">
        <v>434.680227463611</v>
      </c>
      <c r="CA43">
        <v>36.879496981746001</v>
      </c>
      <c r="CB43">
        <v>34.161999999999999</v>
      </c>
      <c r="CC43">
        <v>400.30200000000002</v>
      </c>
      <c r="CD43">
        <v>37.256900000000002</v>
      </c>
      <c r="CE43">
        <v>500.03199999999998</v>
      </c>
      <c r="CF43">
        <v>99.1875</v>
      </c>
      <c r="CG43">
        <v>9.9917699999999998E-2</v>
      </c>
      <c r="CH43">
        <v>32.7746</v>
      </c>
      <c r="CI43">
        <v>32.337400000000002</v>
      </c>
      <c r="CJ43">
        <v>999.9</v>
      </c>
      <c r="CK43">
        <v>0</v>
      </c>
      <c r="CL43">
        <v>0</v>
      </c>
      <c r="CM43">
        <v>9993.1200000000008</v>
      </c>
      <c r="CN43">
        <v>0</v>
      </c>
      <c r="CO43">
        <v>1578.34</v>
      </c>
      <c r="CP43">
        <v>-15.444100000000001</v>
      </c>
      <c r="CQ43">
        <v>415.19</v>
      </c>
      <c r="CR43">
        <v>429.64</v>
      </c>
      <c r="CS43">
        <v>3.5817899999999998</v>
      </c>
      <c r="CT43">
        <v>414.96300000000002</v>
      </c>
      <c r="CU43">
        <v>34.161999999999999</v>
      </c>
      <c r="CV43">
        <v>3.7437100000000001</v>
      </c>
      <c r="CW43">
        <v>3.3884400000000001</v>
      </c>
      <c r="CX43">
        <v>27.767499999999998</v>
      </c>
      <c r="CY43">
        <v>26.070900000000002</v>
      </c>
      <c r="CZ43">
        <v>349.99200000000002</v>
      </c>
      <c r="DA43">
        <v>0.89996299999999996</v>
      </c>
      <c r="DB43">
        <v>0.100037</v>
      </c>
      <c r="DC43">
        <v>0</v>
      </c>
      <c r="DD43">
        <v>817.48</v>
      </c>
      <c r="DE43">
        <v>5.0010599999999998</v>
      </c>
      <c r="DF43">
        <v>3389.72</v>
      </c>
      <c r="DG43">
        <v>3132.55</v>
      </c>
      <c r="DH43">
        <v>46.186999999999998</v>
      </c>
      <c r="DI43">
        <v>50.561999999999998</v>
      </c>
      <c r="DJ43">
        <v>48.561999999999998</v>
      </c>
      <c r="DK43">
        <v>49.561999999999998</v>
      </c>
      <c r="DL43">
        <v>48.561999999999998</v>
      </c>
      <c r="DM43">
        <v>310.48</v>
      </c>
      <c r="DN43">
        <v>34.51</v>
      </c>
      <c r="DO43">
        <v>0</v>
      </c>
      <c r="DP43">
        <v>414</v>
      </c>
      <c r="DQ43">
        <v>0</v>
      </c>
      <c r="DR43">
        <v>817.51616000000001</v>
      </c>
      <c r="DS43">
        <v>-0.87853846323920803</v>
      </c>
      <c r="DT43">
        <v>6.8869231575846399</v>
      </c>
      <c r="DU43">
        <v>3388.94</v>
      </c>
      <c r="DV43">
        <v>15</v>
      </c>
      <c r="DW43">
        <v>1629747375.5999999</v>
      </c>
      <c r="DX43" t="s">
        <v>508</v>
      </c>
      <c r="DY43">
        <v>1629747375.5999999</v>
      </c>
      <c r="DZ43">
        <v>1629747373.5999999</v>
      </c>
      <c r="EA43">
        <v>41</v>
      </c>
      <c r="EB43">
        <v>3.1E-2</v>
      </c>
      <c r="EC43">
        <v>3.5000000000000003E-2</v>
      </c>
      <c r="ED43">
        <v>-0.78600000000000003</v>
      </c>
      <c r="EE43">
        <v>0.48699999999999999</v>
      </c>
      <c r="EF43">
        <v>415</v>
      </c>
      <c r="EG43">
        <v>33</v>
      </c>
      <c r="EH43">
        <v>0.21</v>
      </c>
      <c r="EI43">
        <v>0.03</v>
      </c>
      <c r="EJ43">
        <v>12.1144656156305</v>
      </c>
      <c r="EK43">
        <v>-1.400653280453E-2</v>
      </c>
      <c r="EL43">
        <v>3.8839496455538101E-2</v>
      </c>
      <c r="EM43">
        <v>1</v>
      </c>
      <c r="EN43">
        <v>0.29061076438613898</v>
      </c>
      <c r="EO43">
        <v>-6.3852287855460004E-4</v>
      </c>
      <c r="EP43">
        <v>3.9980864948426804E-3</v>
      </c>
      <c r="EQ43">
        <v>1</v>
      </c>
      <c r="ER43">
        <v>2</v>
      </c>
      <c r="ES43">
        <v>2</v>
      </c>
      <c r="ET43" t="s">
        <v>372</v>
      </c>
      <c r="EU43">
        <v>2.97363</v>
      </c>
      <c r="EV43">
        <v>2.8208700000000002</v>
      </c>
      <c r="EW43">
        <v>9.6110000000000001E-2</v>
      </c>
      <c r="EX43">
        <v>9.7693799999999997E-2</v>
      </c>
      <c r="EY43">
        <v>0.160024</v>
      </c>
      <c r="EZ43">
        <v>0.14830399999999999</v>
      </c>
      <c r="FA43">
        <v>26492.2</v>
      </c>
      <c r="FB43">
        <v>24564.6</v>
      </c>
      <c r="FC43">
        <v>26361.3</v>
      </c>
      <c r="FD43">
        <v>25729.5</v>
      </c>
      <c r="FE43">
        <v>30120.6</v>
      </c>
      <c r="FF43">
        <v>30971</v>
      </c>
      <c r="FG43">
        <v>37299.1</v>
      </c>
      <c r="FH43">
        <v>38226.400000000001</v>
      </c>
      <c r="FI43">
        <v>1.9117</v>
      </c>
      <c r="FJ43">
        <v>1.9053</v>
      </c>
      <c r="FK43">
        <v>-6.3292699999999993E-2</v>
      </c>
      <c r="FL43">
        <v>0</v>
      </c>
      <c r="FM43">
        <v>33.3626</v>
      </c>
      <c r="FN43">
        <v>999.9</v>
      </c>
      <c r="FO43">
        <v>48.046999999999997</v>
      </c>
      <c r="FP43">
        <v>42.116999999999997</v>
      </c>
      <c r="FQ43">
        <v>40.1785</v>
      </c>
      <c r="FR43">
        <v>61.677900000000001</v>
      </c>
      <c r="FS43">
        <v>11.963100000000001</v>
      </c>
      <c r="FT43">
        <v>1</v>
      </c>
      <c r="FU43">
        <v>0.754162</v>
      </c>
      <c r="FV43">
        <v>2.5629900000000001</v>
      </c>
      <c r="FW43">
        <v>20.284600000000001</v>
      </c>
      <c r="FX43">
        <v>5.2096499999999999</v>
      </c>
      <c r="FY43">
        <v>11.9381</v>
      </c>
      <c r="FZ43">
        <v>4.9868499999999996</v>
      </c>
      <c r="GA43">
        <v>3.29</v>
      </c>
      <c r="GB43">
        <v>9999</v>
      </c>
      <c r="GC43">
        <v>9999</v>
      </c>
      <c r="GD43">
        <v>9999</v>
      </c>
      <c r="GE43">
        <v>999.9</v>
      </c>
      <c r="GF43">
        <v>1.8846099999999999</v>
      </c>
      <c r="GG43">
        <v>1.8907099999999999</v>
      </c>
      <c r="GH43">
        <v>1.8884099999999999</v>
      </c>
      <c r="GI43">
        <v>1.8866000000000001</v>
      </c>
      <c r="GJ43">
        <v>1.88717</v>
      </c>
      <c r="GK43">
        <v>1.8846000000000001</v>
      </c>
      <c r="GL43">
        <v>1.8904099999999999</v>
      </c>
      <c r="GM43">
        <v>1.88961</v>
      </c>
      <c r="GN43">
        <v>0</v>
      </c>
      <c r="GO43">
        <v>0</v>
      </c>
      <c r="GP43">
        <v>0</v>
      </c>
      <c r="GQ43">
        <v>0</v>
      </c>
      <c r="GR43" t="s">
        <v>373</v>
      </c>
      <c r="GS43" t="s">
        <v>374</v>
      </c>
      <c r="GT43" t="s">
        <v>375</v>
      </c>
      <c r="GU43" t="s">
        <v>375</v>
      </c>
      <c r="GV43" t="s">
        <v>375</v>
      </c>
      <c r="GW43" t="s">
        <v>375</v>
      </c>
      <c r="GX43">
        <v>0</v>
      </c>
      <c r="GY43">
        <v>100</v>
      </c>
      <c r="GZ43">
        <v>100</v>
      </c>
      <c r="HA43">
        <v>-0.78300000000000003</v>
      </c>
      <c r="HB43">
        <v>0.4869</v>
      </c>
      <c r="HC43">
        <v>-0.59732780212299896</v>
      </c>
      <c r="HD43">
        <v>-7.3897186923143796E-4</v>
      </c>
      <c r="HE43">
        <v>8.30547230451962E-7</v>
      </c>
      <c r="HF43">
        <v>-3.5237285822537598E-10</v>
      </c>
      <c r="HG43">
        <v>0.48689999999999101</v>
      </c>
      <c r="HH43">
        <v>0</v>
      </c>
      <c r="HI43">
        <v>0</v>
      </c>
      <c r="HJ43">
        <v>0</v>
      </c>
      <c r="HK43">
        <v>2</v>
      </c>
      <c r="HL43">
        <v>2274</v>
      </c>
      <c r="HM43">
        <v>2</v>
      </c>
      <c r="HN43">
        <v>28</v>
      </c>
      <c r="HO43">
        <v>5.6</v>
      </c>
      <c r="HP43">
        <v>5.7</v>
      </c>
      <c r="HQ43">
        <v>18</v>
      </c>
      <c r="HR43">
        <v>509.233</v>
      </c>
      <c r="HS43">
        <v>487.46899999999999</v>
      </c>
      <c r="HT43">
        <v>29.9998</v>
      </c>
      <c r="HU43">
        <v>36.789499999999997</v>
      </c>
      <c r="HV43">
        <v>30.000299999999999</v>
      </c>
      <c r="HW43">
        <v>36.512099999999997</v>
      </c>
      <c r="HX43">
        <v>36.456600000000002</v>
      </c>
      <c r="HY43">
        <v>20.325700000000001</v>
      </c>
      <c r="HZ43">
        <v>24.769200000000001</v>
      </c>
      <c r="IA43">
        <v>53.833199999999998</v>
      </c>
      <c r="IB43">
        <v>30</v>
      </c>
      <c r="IC43">
        <v>415</v>
      </c>
      <c r="ID43">
        <v>34.105499999999999</v>
      </c>
      <c r="IE43">
        <v>99.041300000000007</v>
      </c>
      <c r="IF43">
        <v>98.568299999999994</v>
      </c>
    </row>
    <row r="44" spans="1:240" x14ac:dyDescent="0.3">
      <c r="A44">
        <v>31</v>
      </c>
      <c r="B44">
        <v>1629748578.5999999</v>
      </c>
      <c r="C44">
        <v>21645.5999999046</v>
      </c>
      <c r="D44" t="s">
        <v>509</v>
      </c>
      <c r="E44" t="s">
        <v>510</v>
      </c>
      <c r="F44">
        <v>0</v>
      </c>
      <c r="G44" t="s">
        <v>480</v>
      </c>
      <c r="H44" t="s">
        <v>406</v>
      </c>
      <c r="I44" t="s">
        <v>366</v>
      </c>
      <c r="J44">
        <f t="shared" si="0"/>
        <v>2.1606707948473494</v>
      </c>
      <c r="K44">
        <v>1629748578.5999999</v>
      </c>
      <c r="L44">
        <f t="shared" si="1"/>
        <v>1.8606202421672434E-3</v>
      </c>
      <c r="M44">
        <f t="shared" si="2"/>
        <v>1.8606202421672433</v>
      </c>
      <c r="N44">
        <f t="shared" si="3"/>
        <v>11.798520230283772</v>
      </c>
      <c r="O44">
        <f t="shared" si="4"/>
        <v>406.77600000000001</v>
      </c>
      <c r="P44">
        <f t="shared" si="5"/>
        <v>277.9648057836788</v>
      </c>
      <c r="Q44">
        <f t="shared" si="6"/>
        <v>27.581522416465436</v>
      </c>
      <c r="R44">
        <f t="shared" si="7"/>
        <v>40.363028444728805</v>
      </c>
      <c r="S44">
        <f t="shared" si="8"/>
        <v>0.1583992390840849</v>
      </c>
      <c r="T44">
        <f t="shared" si="9"/>
        <v>2.9527087295103223</v>
      </c>
      <c r="U44">
        <f t="shared" si="10"/>
        <v>0.15382545501359166</v>
      </c>
      <c r="V44">
        <f t="shared" si="11"/>
        <v>9.6540844977645701E-2</v>
      </c>
      <c r="W44">
        <f t="shared" si="12"/>
        <v>33.01905051155282</v>
      </c>
      <c r="X44">
        <f t="shared" si="13"/>
        <v>32.28745544124007</v>
      </c>
      <c r="Y44">
        <f t="shared" si="14"/>
        <v>32.176600000000001</v>
      </c>
      <c r="Z44">
        <f t="shared" si="15"/>
        <v>4.8230215154995539</v>
      </c>
      <c r="AA44">
        <f t="shared" si="16"/>
        <v>74.493157285003548</v>
      </c>
      <c r="AB44">
        <f t="shared" si="17"/>
        <v>3.6741992828053891</v>
      </c>
      <c r="AC44">
        <f t="shared" si="18"/>
        <v>4.9322641390379811</v>
      </c>
      <c r="AD44">
        <f t="shared" si="19"/>
        <v>1.1488222326941648</v>
      </c>
      <c r="AE44">
        <f t="shared" si="20"/>
        <v>-82.05335267957544</v>
      </c>
      <c r="AF44">
        <f t="shared" si="21"/>
        <v>63.16517662446288</v>
      </c>
      <c r="AG44">
        <f t="shared" si="22"/>
        <v>4.8693269698891513</v>
      </c>
      <c r="AH44">
        <f t="shared" si="23"/>
        <v>19.000201426329411</v>
      </c>
      <c r="AI44">
        <v>4</v>
      </c>
      <c r="AJ44">
        <v>1</v>
      </c>
      <c r="AK44">
        <f t="shared" si="24"/>
        <v>1</v>
      </c>
      <c r="AL44">
        <f t="shared" si="25"/>
        <v>0</v>
      </c>
      <c r="AM44">
        <f t="shared" si="26"/>
        <v>51462.395913359585</v>
      </c>
      <c r="AN44" t="s">
        <v>367</v>
      </c>
      <c r="AO44">
        <v>10238.9</v>
      </c>
      <c r="AP44">
        <v>302.21199999999999</v>
      </c>
      <c r="AQ44">
        <v>4052.3</v>
      </c>
      <c r="AR44">
        <f t="shared" si="27"/>
        <v>0.92542210596451402</v>
      </c>
      <c r="AS44">
        <v>-0.32343011824092399</v>
      </c>
      <c r="AT44" t="s">
        <v>511</v>
      </c>
      <c r="AU44">
        <v>10397.799999999999</v>
      </c>
      <c r="AV44">
        <v>779.91484615384604</v>
      </c>
      <c r="AW44">
        <v>2907.77</v>
      </c>
      <c r="AX44">
        <f t="shared" si="28"/>
        <v>0.73178248411881064</v>
      </c>
      <c r="AY44">
        <v>0.5</v>
      </c>
      <c r="AZ44">
        <f t="shared" si="29"/>
        <v>168.42708275209989</v>
      </c>
      <c r="BA44">
        <f t="shared" si="30"/>
        <v>11.798520230283772</v>
      </c>
      <c r="BB44">
        <f t="shared" si="31"/>
        <v>61.625994504608073</v>
      </c>
      <c r="BC44">
        <f t="shared" si="32"/>
        <v>7.1971503338132625E-2</v>
      </c>
      <c r="BD44">
        <f t="shared" si="33"/>
        <v>0.39361091145448235</v>
      </c>
      <c r="BE44">
        <f t="shared" si="34"/>
        <v>293.59365432764901</v>
      </c>
      <c r="BF44" t="s">
        <v>512</v>
      </c>
      <c r="BG44">
        <v>855.19</v>
      </c>
      <c r="BH44">
        <f t="shared" si="35"/>
        <v>855.19</v>
      </c>
      <c r="BI44">
        <f t="shared" si="36"/>
        <v>0.70589489540094297</v>
      </c>
      <c r="BJ44">
        <f t="shared" si="37"/>
        <v>1.0366734323856579</v>
      </c>
      <c r="BK44">
        <f t="shared" si="38"/>
        <v>0.35798893375579827</v>
      </c>
      <c r="BL44">
        <f t="shared" si="39"/>
        <v>0.81666006047309403</v>
      </c>
      <c r="BM44">
        <f t="shared" si="40"/>
        <v>0.30520083795366937</v>
      </c>
      <c r="BN44">
        <f t="shared" si="41"/>
        <v>1.1367301917817441</v>
      </c>
      <c r="BO44">
        <f t="shared" si="42"/>
        <v>-0.13673019178174406</v>
      </c>
      <c r="BP44">
        <f t="shared" si="43"/>
        <v>199.81200000000001</v>
      </c>
      <c r="BQ44">
        <f t="shared" si="44"/>
        <v>168.42708275209989</v>
      </c>
      <c r="BR44">
        <f t="shared" si="45"/>
        <v>0.84292776586040818</v>
      </c>
      <c r="BS44">
        <f t="shared" si="46"/>
        <v>0.16525058811058804</v>
      </c>
      <c r="BT44">
        <v>5.79</v>
      </c>
      <c r="BU44">
        <v>0.5</v>
      </c>
      <c r="BV44" t="s">
        <v>370</v>
      </c>
      <c r="BW44">
        <v>2</v>
      </c>
      <c r="BX44">
        <v>1629748578.5999999</v>
      </c>
      <c r="BY44">
        <v>406.77600000000001</v>
      </c>
      <c r="BZ44">
        <v>421.31250870895002</v>
      </c>
      <c r="CA44">
        <v>37.028343636529797</v>
      </c>
      <c r="CB44">
        <v>34.953899999999997</v>
      </c>
      <c r="CC44">
        <v>407.56799999999998</v>
      </c>
      <c r="CD44">
        <v>36.968000000000004</v>
      </c>
      <c r="CE44">
        <v>500.09</v>
      </c>
      <c r="CF44">
        <v>99.126800000000003</v>
      </c>
      <c r="CG44">
        <v>9.9871299999999996E-2</v>
      </c>
      <c r="CH44">
        <v>32.573399999999999</v>
      </c>
      <c r="CI44">
        <v>32.176600000000001</v>
      </c>
      <c r="CJ44">
        <v>999.9</v>
      </c>
      <c r="CK44">
        <v>0</v>
      </c>
      <c r="CL44">
        <v>0</v>
      </c>
      <c r="CM44">
        <v>10000.6</v>
      </c>
      <c r="CN44">
        <v>0</v>
      </c>
      <c r="CO44">
        <v>758.899</v>
      </c>
      <c r="CP44">
        <v>-8.2105099999999993</v>
      </c>
      <c r="CQ44">
        <v>422.601</v>
      </c>
      <c r="CR44">
        <v>430.017</v>
      </c>
      <c r="CS44">
        <v>2.4947400000000002</v>
      </c>
      <c r="CT44">
        <v>414.98599999999999</v>
      </c>
      <c r="CU44">
        <v>34.953899999999997</v>
      </c>
      <c r="CV44">
        <v>3.7121599999999999</v>
      </c>
      <c r="CW44">
        <v>3.4648599999999998</v>
      </c>
      <c r="CX44">
        <v>27.622699999999998</v>
      </c>
      <c r="CY44">
        <v>26.448499999999999</v>
      </c>
      <c r="CZ44">
        <v>199.81200000000001</v>
      </c>
      <c r="DA44">
        <v>0.89992300000000003</v>
      </c>
      <c r="DB44">
        <v>0.100077</v>
      </c>
      <c r="DC44">
        <v>0</v>
      </c>
      <c r="DD44">
        <v>779.99199999999996</v>
      </c>
      <c r="DE44">
        <v>5.0010599999999998</v>
      </c>
      <c r="DF44">
        <v>1857.13</v>
      </c>
      <c r="DG44">
        <v>1768.88</v>
      </c>
      <c r="DH44">
        <v>45.936999999999998</v>
      </c>
      <c r="DI44">
        <v>50.436999999999998</v>
      </c>
      <c r="DJ44">
        <v>48.5</v>
      </c>
      <c r="DK44">
        <v>49.561999999999998</v>
      </c>
      <c r="DL44">
        <v>48.436999999999998</v>
      </c>
      <c r="DM44">
        <v>175.31</v>
      </c>
      <c r="DN44">
        <v>19.5</v>
      </c>
      <c r="DO44">
        <v>0</v>
      </c>
      <c r="DP44">
        <v>864.59999990463302</v>
      </c>
      <c r="DQ44">
        <v>0</v>
      </c>
      <c r="DR44">
        <v>779.91484615384604</v>
      </c>
      <c r="DS44">
        <v>1.0159316211393701</v>
      </c>
      <c r="DT44">
        <v>-138.41059849263399</v>
      </c>
      <c r="DU44">
        <v>1866.1657692307699</v>
      </c>
      <c r="DV44">
        <v>15</v>
      </c>
      <c r="DW44">
        <v>1629747772.0999999</v>
      </c>
      <c r="DX44" t="s">
        <v>513</v>
      </c>
      <c r="DY44">
        <v>1629747761.0999999</v>
      </c>
      <c r="DZ44">
        <v>1629747772.0999999</v>
      </c>
      <c r="EA44">
        <v>42</v>
      </c>
      <c r="EB44">
        <v>-8.0000000000000002E-3</v>
      </c>
      <c r="EC44">
        <v>-6.0000000000000001E-3</v>
      </c>
      <c r="ED44">
        <v>-0.79400000000000004</v>
      </c>
      <c r="EE44">
        <v>0.48099999999999998</v>
      </c>
      <c r="EF44">
        <v>415</v>
      </c>
      <c r="EG44">
        <v>34</v>
      </c>
      <c r="EH44">
        <v>0.21</v>
      </c>
      <c r="EI44">
        <v>0.05</v>
      </c>
      <c r="EJ44">
        <v>6.1413904388548399</v>
      </c>
      <c r="EK44">
        <v>5.0400407681325497E-2</v>
      </c>
      <c r="EL44">
        <v>4.9096093485109002E-2</v>
      </c>
      <c r="EM44">
        <v>1</v>
      </c>
      <c r="EN44">
        <v>0.20376755612355599</v>
      </c>
      <c r="EO44">
        <v>-2.0719070903845401E-3</v>
      </c>
      <c r="EP44">
        <v>3.99665967978193E-3</v>
      </c>
      <c r="EQ44">
        <v>1</v>
      </c>
      <c r="ER44">
        <v>2</v>
      </c>
      <c r="ES44">
        <v>2</v>
      </c>
      <c r="ET44" t="s">
        <v>372</v>
      </c>
      <c r="EU44">
        <v>2.9734799999999999</v>
      </c>
      <c r="EV44">
        <v>2.8208899999999999</v>
      </c>
      <c r="EW44">
        <v>9.7295499999999993E-2</v>
      </c>
      <c r="EX44">
        <v>9.7547099999999998E-2</v>
      </c>
      <c r="EY44">
        <v>0.15895000000000001</v>
      </c>
      <c r="EZ44">
        <v>0.150342</v>
      </c>
      <c r="FA44">
        <v>26443.3</v>
      </c>
      <c r="FB44">
        <v>24548.2</v>
      </c>
      <c r="FC44">
        <v>26348.400000000001</v>
      </c>
      <c r="FD44">
        <v>25709.599999999999</v>
      </c>
      <c r="FE44">
        <v>30146.5</v>
      </c>
      <c r="FF44">
        <v>30874.2</v>
      </c>
      <c r="FG44">
        <v>37280.199999999997</v>
      </c>
      <c r="FH44">
        <v>38198.400000000001</v>
      </c>
      <c r="FI44">
        <v>1.9058299999999999</v>
      </c>
      <c r="FJ44">
        <v>1.9021300000000001</v>
      </c>
      <c r="FK44">
        <v>-5.4776699999999998E-2</v>
      </c>
      <c r="FL44">
        <v>0</v>
      </c>
      <c r="FM44">
        <v>33.0642</v>
      </c>
      <c r="FN44">
        <v>999.9</v>
      </c>
      <c r="FO44">
        <v>51.026000000000003</v>
      </c>
      <c r="FP44">
        <v>41.654000000000003</v>
      </c>
      <c r="FQ44">
        <v>41.667900000000003</v>
      </c>
      <c r="FR44">
        <v>61.7881</v>
      </c>
      <c r="FS44">
        <v>11.101800000000001</v>
      </c>
      <c r="FT44">
        <v>1</v>
      </c>
      <c r="FU44">
        <v>0.78407800000000005</v>
      </c>
      <c r="FV44">
        <v>2.5388000000000002</v>
      </c>
      <c r="FW44">
        <v>20.2849</v>
      </c>
      <c r="FX44">
        <v>5.2023099999999998</v>
      </c>
      <c r="FY44">
        <v>11.9381</v>
      </c>
      <c r="FZ44">
        <v>4.9846500000000002</v>
      </c>
      <c r="GA44">
        <v>3.28925</v>
      </c>
      <c r="GB44">
        <v>9999</v>
      </c>
      <c r="GC44">
        <v>9999</v>
      </c>
      <c r="GD44">
        <v>9999</v>
      </c>
      <c r="GE44">
        <v>999.9</v>
      </c>
      <c r="GF44">
        <v>1.88469</v>
      </c>
      <c r="GG44">
        <v>1.89072</v>
      </c>
      <c r="GH44">
        <v>1.8884300000000001</v>
      </c>
      <c r="GI44">
        <v>1.8867499999999999</v>
      </c>
      <c r="GJ44">
        <v>1.8872599999999999</v>
      </c>
      <c r="GK44">
        <v>1.88473</v>
      </c>
      <c r="GL44">
        <v>1.89053</v>
      </c>
      <c r="GM44">
        <v>1.8896999999999999</v>
      </c>
      <c r="GN44">
        <v>0</v>
      </c>
      <c r="GO44">
        <v>0</v>
      </c>
      <c r="GP44">
        <v>0</v>
      </c>
      <c r="GQ44">
        <v>0</v>
      </c>
      <c r="GR44" t="s">
        <v>373</v>
      </c>
      <c r="GS44" t="s">
        <v>374</v>
      </c>
      <c r="GT44" t="s">
        <v>375</v>
      </c>
      <c r="GU44" t="s">
        <v>375</v>
      </c>
      <c r="GV44" t="s">
        <v>375</v>
      </c>
      <c r="GW44" t="s">
        <v>375</v>
      </c>
      <c r="GX44">
        <v>0</v>
      </c>
      <c r="GY44">
        <v>100</v>
      </c>
      <c r="GZ44">
        <v>100</v>
      </c>
      <c r="HA44">
        <v>-0.79200000000000004</v>
      </c>
      <c r="HB44">
        <v>0.48060000000000003</v>
      </c>
      <c r="HC44">
        <v>-0.60525304218981102</v>
      </c>
      <c r="HD44">
        <v>-7.3897186923143796E-4</v>
      </c>
      <c r="HE44">
        <v>8.30547230451962E-7</v>
      </c>
      <c r="HF44">
        <v>-3.5237285822537598E-10</v>
      </c>
      <c r="HG44">
        <v>0.48055499999999501</v>
      </c>
      <c r="HH44">
        <v>0</v>
      </c>
      <c r="HI44">
        <v>0</v>
      </c>
      <c r="HJ44">
        <v>0</v>
      </c>
      <c r="HK44">
        <v>2</v>
      </c>
      <c r="HL44">
        <v>2274</v>
      </c>
      <c r="HM44">
        <v>2</v>
      </c>
      <c r="HN44">
        <v>28</v>
      </c>
      <c r="HO44">
        <v>13.6</v>
      </c>
      <c r="HP44">
        <v>13.4</v>
      </c>
      <c r="HQ44">
        <v>18</v>
      </c>
      <c r="HR44">
        <v>508.387</v>
      </c>
      <c r="HS44">
        <v>488.39600000000002</v>
      </c>
      <c r="HT44">
        <v>29.997900000000001</v>
      </c>
      <c r="HU44">
        <v>37.143999999999998</v>
      </c>
      <c r="HV44">
        <v>29.9998</v>
      </c>
      <c r="HW44">
        <v>36.921399999999998</v>
      </c>
      <c r="HX44">
        <v>36.869100000000003</v>
      </c>
      <c r="HY44">
        <v>20.323799999999999</v>
      </c>
      <c r="HZ44">
        <v>27.150700000000001</v>
      </c>
      <c r="IA44">
        <v>69.5946</v>
      </c>
      <c r="IB44">
        <v>30</v>
      </c>
      <c r="IC44">
        <v>415</v>
      </c>
      <c r="ID44">
        <v>34.869199999999999</v>
      </c>
      <c r="IE44">
        <v>98.991900000000001</v>
      </c>
      <c r="IF44">
        <v>98.494600000000005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2021-08-23T15:06:58Z</dcterms:created>
  <dcterms:modified xsi:type="dcterms:W3CDTF">2022-07-17T15:02:40Z</dcterms:modified>
</cp:coreProperties>
</file>