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P28" i="1" l="1"/>
  <c r="V28" i="1" s="1"/>
  <c r="AO28" i="1"/>
  <c r="AN28" i="1" s="1"/>
  <c r="AM28" i="1"/>
  <c r="AL28" i="1"/>
  <c r="AJ28" i="1" s="1"/>
  <c r="AK28" i="1"/>
  <c r="AB28" i="1"/>
  <c r="AA28" i="1"/>
  <c r="Z28" i="1" s="1"/>
  <c r="S28" i="1"/>
  <c r="AP27" i="1"/>
  <c r="AO27" i="1"/>
  <c r="AM27" i="1"/>
  <c r="AL27" i="1"/>
  <c r="AJ27" i="1"/>
  <c r="L27" i="1" s="1"/>
  <c r="K27" i="1" s="1"/>
  <c r="AD27" i="1" s="1"/>
  <c r="AB27" i="1"/>
  <c r="AA27" i="1"/>
  <c r="Z27" i="1"/>
  <c r="S27" i="1"/>
  <c r="M27" i="1"/>
  <c r="AP26" i="1"/>
  <c r="AO26" i="1"/>
  <c r="AM26" i="1"/>
  <c r="AL26" i="1"/>
  <c r="AJ26" i="1" s="1"/>
  <c r="AK26" i="1" s="1"/>
  <c r="AB26" i="1"/>
  <c r="AA26" i="1"/>
  <c r="Z26" i="1" s="1"/>
  <c r="S26" i="1"/>
  <c r="AP25" i="1"/>
  <c r="AO25" i="1"/>
  <c r="AN25" i="1"/>
  <c r="AM25" i="1"/>
  <c r="AL25" i="1"/>
  <c r="AJ25" i="1"/>
  <c r="L25" i="1" s="1"/>
  <c r="K25" i="1" s="1"/>
  <c r="AD25" i="1" s="1"/>
  <c r="AB25" i="1"/>
  <c r="AA25" i="1"/>
  <c r="Z25" i="1" s="1"/>
  <c r="V25" i="1"/>
  <c r="S25" i="1"/>
  <c r="M25" i="1"/>
  <c r="AP24" i="1"/>
  <c r="AO24" i="1"/>
  <c r="AM24" i="1"/>
  <c r="V24" i="1" s="1"/>
  <c r="AL24" i="1"/>
  <c r="AJ24" i="1" s="1"/>
  <c r="N24" i="1" s="1"/>
  <c r="AB24" i="1"/>
  <c r="AA24" i="1"/>
  <c r="S24" i="1"/>
  <c r="AP23" i="1"/>
  <c r="V23" i="1" s="1"/>
  <c r="AO23" i="1"/>
  <c r="AM23" i="1"/>
  <c r="AN23" i="1" s="1"/>
  <c r="AL23" i="1"/>
  <c r="AJ23" i="1" s="1"/>
  <c r="AB23" i="1"/>
  <c r="AA23" i="1"/>
  <c r="Z23" i="1"/>
  <c r="S23" i="1"/>
  <c r="AP22" i="1"/>
  <c r="AO22" i="1"/>
  <c r="AM22" i="1"/>
  <c r="AN22" i="1" s="1"/>
  <c r="AL22" i="1"/>
  <c r="AJ22" i="1" s="1"/>
  <c r="AB22" i="1"/>
  <c r="AA22" i="1"/>
  <c r="S22" i="1"/>
  <c r="AP21" i="1"/>
  <c r="AO21" i="1"/>
  <c r="AM21" i="1"/>
  <c r="AN21" i="1" s="1"/>
  <c r="AL21" i="1"/>
  <c r="AJ21" i="1"/>
  <c r="Q21" i="1" s="1"/>
  <c r="AB21" i="1"/>
  <c r="Z21" i="1" s="1"/>
  <c r="AA21" i="1"/>
  <c r="V21" i="1"/>
  <c r="S21" i="1"/>
  <c r="AP20" i="1"/>
  <c r="AO20" i="1"/>
  <c r="AM20" i="1"/>
  <c r="AN20" i="1" s="1"/>
  <c r="AL20" i="1"/>
  <c r="AJ20" i="1" s="1"/>
  <c r="AB20" i="1"/>
  <c r="AA20" i="1"/>
  <c r="S20" i="1"/>
  <c r="AP19" i="1"/>
  <c r="AO19" i="1"/>
  <c r="AM19" i="1"/>
  <c r="V19" i="1" s="1"/>
  <c r="AL19" i="1"/>
  <c r="AJ19" i="1" s="1"/>
  <c r="AB19" i="1"/>
  <c r="AA19" i="1"/>
  <c r="Z19" i="1" s="1"/>
  <c r="S19" i="1"/>
  <c r="AP18" i="1"/>
  <c r="AO18" i="1"/>
  <c r="AM18" i="1"/>
  <c r="AN18" i="1" s="1"/>
  <c r="AL18" i="1"/>
  <c r="AJ18" i="1" s="1"/>
  <c r="AB18" i="1"/>
  <c r="AA18" i="1"/>
  <c r="S18" i="1"/>
  <c r="AP17" i="1"/>
  <c r="V17" i="1" s="1"/>
  <c r="AO17" i="1"/>
  <c r="AN17" i="1" s="1"/>
  <c r="AM17" i="1"/>
  <c r="AL17" i="1"/>
  <c r="AJ17" i="1"/>
  <c r="Q17" i="1" s="1"/>
  <c r="AB17" i="1"/>
  <c r="Z17" i="1" s="1"/>
  <c r="AA17" i="1"/>
  <c r="S17" i="1"/>
  <c r="M23" i="1" l="1"/>
  <c r="N23" i="1"/>
  <c r="M19" i="1"/>
  <c r="N19" i="1"/>
  <c r="AN19" i="1"/>
  <c r="L24" i="1"/>
  <c r="K24" i="1" s="1"/>
  <c r="AD24" i="1" s="1"/>
  <c r="Z18" i="1"/>
  <c r="M24" i="1"/>
  <c r="Q24" i="1"/>
  <c r="M26" i="1"/>
  <c r="N25" i="1"/>
  <c r="AK25" i="1"/>
  <c r="N27" i="1"/>
  <c r="Z20" i="1"/>
  <c r="Z24" i="1"/>
  <c r="Q25" i="1"/>
  <c r="Q27" i="1"/>
  <c r="V27" i="1"/>
  <c r="W27" i="1" s="1"/>
  <c r="X27" i="1" s="1"/>
  <c r="T27" i="1" s="1"/>
  <c r="R27" i="1" s="1"/>
  <c r="U27" i="1" s="1"/>
  <c r="O27" i="1" s="1"/>
  <c r="P27" i="1" s="1"/>
  <c r="Z22" i="1"/>
  <c r="AK24" i="1"/>
  <c r="AK22" i="1"/>
  <c r="M22" i="1"/>
  <c r="Q22" i="1"/>
  <c r="N22" i="1"/>
  <c r="L22" i="1"/>
  <c r="K22" i="1" s="1"/>
  <c r="N20" i="1"/>
  <c r="M20" i="1"/>
  <c r="L20" i="1"/>
  <c r="K20" i="1" s="1"/>
  <c r="AK20" i="1"/>
  <c r="Q20" i="1"/>
  <c r="AK18" i="1"/>
  <c r="Q18" i="1"/>
  <c r="M18" i="1"/>
  <c r="L18" i="1"/>
  <c r="K18" i="1" s="1"/>
  <c r="N18" i="1"/>
  <c r="W24" i="1"/>
  <c r="X24" i="1" s="1"/>
  <c r="AE24" i="1" s="1"/>
  <c r="L17" i="1"/>
  <c r="K17" i="1" s="1"/>
  <c r="W17" i="1" s="1"/>
  <c r="X17" i="1" s="1"/>
  <c r="V18" i="1"/>
  <c r="L21" i="1"/>
  <c r="K21" i="1" s="1"/>
  <c r="V22" i="1"/>
  <c r="W25" i="1"/>
  <c r="X25" i="1" s="1"/>
  <c r="AE25" i="1" s="1"/>
  <c r="Q26" i="1"/>
  <c r="N26" i="1"/>
  <c r="N28" i="1"/>
  <c r="M28" i="1"/>
  <c r="L28" i="1"/>
  <c r="K28" i="1" s="1"/>
  <c r="AN27" i="1"/>
  <c r="M17" i="1"/>
  <c r="Q19" i="1"/>
  <c r="M21" i="1"/>
  <c r="Q23" i="1"/>
  <c r="L26" i="1"/>
  <c r="K26" i="1" s="1"/>
  <c r="AN26" i="1"/>
  <c r="V26" i="1"/>
  <c r="AK17" i="1"/>
  <c r="N17" i="1"/>
  <c r="N21" i="1"/>
  <c r="AK21" i="1"/>
  <c r="AK19" i="1"/>
  <c r="W21" i="1"/>
  <c r="X21" i="1" s="1"/>
  <c r="AE21" i="1" s="1"/>
  <c r="AK23" i="1"/>
  <c r="AN24" i="1"/>
  <c r="L19" i="1"/>
  <c r="K19" i="1" s="1"/>
  <c r="V20" i="1"/>
  <c r="L23" i="1"/>
  <c r="K23" i="1" s="1"/>
  <c r="Q28" i="1"/>
  <c r="AK27" i="1"/>
  <c r="T25" i="1" l="1"/>
  <c r="R25" i="1" s="1"/>
  <c r="U25" i="1" s="1"/>
  <c r="O25" i="1" s="1"/>
  <c r="P25" i="1" s="1"/>
  <c r="T24" i="1"/>
  <c r="R24" i="1" s="1"/>
  <c r="U24" i="1" s="1"/>
  <c r="O24" i="1" s="1"/>
  <c r="P24" i="1" s="1"/>
  <c r="Y17" i="1"/>
  <c r="AC17" i="1" s="1"/>
  <c r="AF17" i="1"/>
  <c r="AE17" i="1"/>
  <c r="AD23" i="1"/>
  <c r="W26" i="1"/>
  <c r="X26" i="1" s="1"/>
  <c r="T26" i="1" s="1"/>
  <c r="R26" i="1" s="1"/>
  <c r="U26" i="1" s="1"/>
  <c r="O26" i="1" s="1"/>
  <c r="P26" i="1" s="1"/>
  <c r="AD21" i="1"/>
  <c r="T21" i="1"/>
  <c r="R21" i="1" s="1"/>
  <c r="U21" i="1" s="1"/>
  <c r="O21" i="1" s="1"/>
  <c r="P21" i="1" s="1"/>
  <c r="W20" i="1"/>
  <c r="X20" i="1" s="1"/>
  <c r="T20" i="1" s="1"/>
  <c r="R20" i="1" s="1"/>
  <c r="U20" i="1" s="1"/>
  <c r="O20" i="1" s="1"/>
  <c r="P20" i="1" s="1"/>
  <c r="AD28" i="1"/>
  <c r="W28" i="1"/>
  <c r="X28" i="1" s="1"/>
  <c r="T28" i="1" s="1"/>
  <c r="R28" i="1" s="1"/>
  <c r="U28" i="1" s="1"/>
  <c r="O28" i="1" s="1"/>
  <c r="P28" i="1" s="1"/>
  <c r="W18" i="1"/>
  <c r="X18" i="1" s="1"/>
  <c r="W23" i="1"/>
  <c r="X23" i="1" s="1"/>
  <c r="AD26" i="1"/>
  <c r="AD17" i="1"/>
  <c r="T17" i="1"/>
  <c r="R17" i="1" s="1"/>
  <c r="U17" i="1" s="1"/>
  <c r="O17" i="1" s="1"/>
  <c r="P17" i="1" s="1"/>
  <c r="AD20" i="1"/>
  <c r="AF27" i="1"/>
  <c r="Y27" i="1"/>
  <c r="AC27" i="1" s="1"/>
  <c r="AE27" i="1"/>
  <c r="AD19" i="1"/>
  <c r="W19" i="1"/>
  <c r="X19" i="1" s="1"/>
  <c r="T19" i="1" s="1"/>
  <c r="R19" i="1" s="1"/>
  <c r="U19" i="1" s="1"/>
  <c r="O19" i="1" s="1"/>
  <c r="P19" i="1" s="1"/>
  <c r="Y21" i="1"/>
  <c r="AC21" i="1" s="1"/>
  <c r="AF21" i="1"/>
  <c r="AG21" i="1" s="1"/>
  <c r="AF25" i="1"/>
  <c r="AG25" i="1" s="1"/>
  <c r="Y25" i="1"/>
  <c r="AC25" i="1" s="1"/>
  <c r="AD18" i="1"/>
  <c r="AD22" i="1"/>
  <c r="W22" i="1"/>
  <c r="X22" i="1" s="1"/>
  <c r="T22" i="1" s="1"/>
  <c r="R22" i="1" s="1"/>
  <c r="U22" i="1" s="1"/>
  <c r="O22" i="1" s="1"/>
  <c r="P22" i="1" s="1"/>
  <c r="Y24" i="1"/>
  <c r="AC24" i="1" s="1"/>
  <c r="AF24" i="1"/>
  <c r="AG24" i="1" s="1"/>
  <c r="AE23" i="1" l="1"/>
  <c r="Y23" i="1"/>
  <c r="AC23" i="1" s="1"/>
  <c r="AF23" i="1"/>
  <c r="AG23" i="1" s="1"/>
  <c r="Y18" i="1"/>
  <c r="AC18" i="1" s="1"/>
  <c r="AF18" i="1"/>
  <c r="AE18" i="1"/>
  <c r="T18" i="1"/>
  <c r="R18" i="1" s="1"/>
  <c r="U18" i="1" s="1"/>
  <c r="O18" i="1" s="1"/>
  <c r="P18" i="1" s="1"/>
  <c r="AF28" i="1"/>
  <c r="Y28" i="1"/>
  <c r="AC28" i="1" s="1"/>
  <c r="AE28" i="1"/>
  <c r="Y20" i="1"/>
  <c r="AC20" i="1" s="1"/>
  <c r="AF20" i="1"/>
  <c r="AE20" i="1"/>
  <c r="Y19" i="1"/>
  <c r="AC19" i="1" s="1"/>
  <c r="AE19" i="1"/>
  <c r="AF19" i="1"/>
  <c r="T23" i="1"/>
  <c r="R23" i="1" s="1"/>
  <c r="U23" i="1" s="1"/>
  <c r="O23" i="1" s="1"/>
  <c r="P23" i="1" s="1"/>
  <c r="AG17" i="1"/>
  <c r="Y22" i="1"/>
  <c r="AC22" i="1" s="1"/>
  <c r="AF22" i="1"/>
  <c r="AE22" i="1"/>
  <c r="AG27" i="1"/>
  <c r="Y26" i="1"/>
  <c r="AC26" i="1" s="1"/>
  <c r="AF26" i="1"/>
  <c r="AE26" i="1"/>
  <c r="AG26" i="1" l="1"/>
  <c r="AG22" i="1"/>
  <c r="AG18" i="1"/>
  <c r="AG20" i="1"/>
  <c r="AG28" i="1"/>
  <c r="AG19" i="1"/>
</calcChain>
</file>

<file path=xl/sharedStrings.xml><?xml version="1.0" encoding="utf-8"?>
<sst xmlns="http://schemas.openxmlformats.org/spreadsheetml/2006/main" count="851" uniqueCount="376">
  <si>
    <t>File opened</t>
  </si>
  <si>
    <t>2023-08-04 07:54:01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</si>
  <si>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</si>
  <si>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</si>
  <si>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</si>
  <si>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</si>
  <si>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</si>
  <si>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</si>
  <si>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</si>
  <si>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</si>
  <si>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</si>
  <si>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</si>
  <si>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</si>
  <si>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"21",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</si>
  <si>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</si>
  <si>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</si>
  <si>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</si>
  <si>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</si>
  <si>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</si>
  <si>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6800-13</t>
  </si>
  <si>
    <t>Chamber s/n</t>
  </si>
  <si>
    <t>CHM-10960</t>
  </si>
  <si>
    <t>Chamber rev</t>
  </si>
  <si>
    <t>0</t>
  </si>
  <si>
    <t>Chamber cal</t>
  </si>
  <si>
    <t>8.12</t>
  </si>
  <si>
    <t>HeadLS type</t>
  </si>
  <si>
    <t>6800-03</t>
  </si>
  <si>
    <t>HeadLS s/n</t>
  </si>
  <si>
    <t>181040</t>
  </si>
  <si>
    <t>HeadLS f</t>
  </si>
  <si>
    <t>0.065 0.0828 0.1212 0.0686</t>
  </si>
  <si>
    <t>HeadLS u0</t>
  </si>
  <si>
    <t>278 337 932 412</t>
  </si>
  <si>
    <t>07:54:01</t>
  </si>
  <si>
    <t>Stability Definition:	ΔCO2 (Meas2): Per=20	ΔH2O (Meas2): Per=20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</si>
  <si>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</si>
  <si>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</si>
  <si>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</si>
  <si>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</si>
  <si>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</si>
  <si>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</si>
  <si>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</si>
  <si>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</si>
  <si>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</si>
  <si>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</si>
  <si>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</si>
  <si>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</si>
  <si>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</si>
  <si>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</si>
  <si>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</si>
  <si>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</si>
  <si>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</si>
  <si>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</si>
  <si>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</si>
  <si>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</si>
  <si>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</si>
  <si>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</si>
  <si>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</si>
  <si>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</si>
  <si>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</si>
  <si>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</si>
  <si>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</si>
  <si>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</si>
  <si>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</si>
  <si>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</si>
  <si>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</si>
  <si>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</si>
  <si>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</si>
  <si>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</si>
  <si>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</si>
  <si>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</si>
  <si>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</si>
  <si>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</si>
  <si>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</si>
  <si>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</si>
  <si>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</si>
  <si>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</si>
  <si>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</si>
  <si>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</si>
  <si>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</si>
  <si>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</si>
  <si>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</si>
  <si>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</si>
  <si>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</si>
  <si>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</si>
  <si>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</si>
  <si>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9.9798 88.7742 373.458 604.839 838.545 1049.16 1238.82 1421.25</t>
  </si>
  <si>
    <t>Fs_true</t>
  </si>
  <si>
    <t>-0.0182238 101.978 404.227 600.718 801.26 1000.46 1201.87 1400.6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</si>
  <si>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</si>
  <si>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</si>
  <si>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</si>
  <si>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</si>
  <si>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</si>
  <si>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</si>
  <si>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</si>
  <si>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</si>
  <si>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</si>
  <si>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</si>
  <si>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</si>
  <si>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</si>
  <si>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</si>
  <si>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</si>
  <si>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</si>
  <si>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</si>
  <si>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</si>
  <si>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</si>
  <si>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</si>
  <si>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</si>
  <si>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</si>
  <si>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</si>
  <si>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</si>
  <si>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</si>
  <si>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</si>
  <si>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replicate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</si>
  <si>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</si>
  <si>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</si>
  <si>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</si>
  <si>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</si>
  <si>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</si>
  <si>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</si>
  <si>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</si>
  <si>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</si>
  <si>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</si>
  <si>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</si>
  <si>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</si>
  <si>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</si>
  <si>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</si>
  <si>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</si>
  <si>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</si>
  <si>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</si>
  <si>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</si>
  <si>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</si>
  <si>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</si>
  <si>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</si>
  <si>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</si>
  <si>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</si>
  <si>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</si>
  <si>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</si>
  <si>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</si>
  <si>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</si>
  <si>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</si>
  <si>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</si>
  <si>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</si>
  <si>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</si>
  <si>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</si>
  <si>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</si>
  <si>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</si>
  <si>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</si>
  <si>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</si>
  <si>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</si>
  <si>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</si>
  <si>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</si>
  <si>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</si>
  <si>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</si>
  <si>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</si>
  <si>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</si>
  <si>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</si>
  <si>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</si>
  <si>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</si>
  <si>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</si>
  <si>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</si>
  <si>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</si>
  <si>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</si>
  <si>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</si>
  <si>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</si>
  <si>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</si>
  <si>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</si>
  <si>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</si>
  <si>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</si>
  <si>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</si>
  <si>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</si>
  <si>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</si>
  <si>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</si>
  <si>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</si>
  <si>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</si>
  <si>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</si>
  <si>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</si>
  <si>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</si>
  <si>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</si>
  <si>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</si>
  <si>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f_green</t>
  </si>
  <si>
    <t>f_blue</t>
  </si>
  <si>
    <t>f_white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</si>
  <si>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</si>
  <si>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</si>
  <si>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</si>
  <si>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</si>
  <si>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</si>
  <si>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</si>
  <si>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</si>
  <si>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</si>
  <si>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</si>
  <si>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</si>
  <si>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</si>
  <si>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</si>
  <si>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</si>
  <si>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</si>
  <si>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</si>
  <si>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</si>
  <si>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</si>
  <si>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</si>
  <si>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</si>
  <si>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</si>
  <si>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</si>
  <si>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</si>
  <si>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</si>
  <si>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</si>
  <si>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</si>
  <si>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</si>
  <si>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</si>
  <si>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</si>
  <si>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</si>
  <si>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</si>
  <si>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</si>
  <si>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</si>
  <si>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</si>
  <si>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</si>
  <si>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</si>
  <si>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</si>
  <si>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</si>
  <si>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</si>
  <si>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</si>
  <si>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</si>
  <si>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</si>
  <si>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</si>
  <si>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</si>
  <si>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</si>
  <si>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</si>
  <si>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</si>
  <si>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</si>
  <si>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</si>
  <si>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</si>
  <si>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</si>
  <si>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</si>
  <si>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</si>
  <si>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</si>
  <si>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</si>
  <si>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</si>
  <si>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</si>
  <si>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</si>
  <si>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</si>
  <si>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</si>
  <si>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</si>
  <si>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</si>
  <si>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</si>
  <si>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</si>
  <si>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</si>
  <si>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</si>
  <si>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</si>
  <si>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</si>
  <si>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</si>
  <si>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</si>
  <si>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</si>
  <si>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</si>
  <si>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</si>
  <si>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</si>
  <si>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</si>
  <si>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</si>
  <si>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</si>
  <si>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</si>
  <si>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</si>
  <si>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</si>
  <si>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</si>
  <si>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</si>
  <si>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</si>
  <si>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</si>
  <si>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</si>
  <si>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</si>
  <si>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</si>
  <si>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</si>
  <si>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</si>
  <si>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</si>
  <si>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</si>
  <si>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</si>
  <si>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</si>
  <si>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</si>
  <si>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</si>
  <si>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</si>
  <si>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</si>
  <si>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</si>
  <si>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</si>
  <si>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</si>
  <si>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</si>
  <si>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</si>
  <si>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</si>
  <si>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</si>
  <si>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</si>
  <si>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</si>
  <si>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</si>
  <si>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</si>
  <si>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</si>
  <si>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</si>
  <si>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</si>
  <si>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</si>
  <si>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</si>
  <si>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</si>
  <si>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</si>
  <si>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</si>
  <si>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</si>
  <si>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</si>
  <si>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</si>
  <si>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</si>
  <si>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</si>
  <si>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</si>
  <si>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</si>
  <si>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</si>
  <si>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</si>
  <si>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</si>
  <si>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</si>
  <si>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</si>
  <si>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</si>
  <si>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</si>
  <si>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</si>
  <si>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</si>
  <si>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</si>
  <si>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</si>
  <si>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</si>
  <si>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</si>
  <si>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</si>
  <si>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</si>
  <si>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</si>
  <si>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</si>
  <si>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</si>
  <si>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</si>
  <si>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</si>
  <si>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</si>
  <si>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</si>
  <si>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</si>
  <si>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</si>
  <si>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</si>
  <si>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</si>
  <si>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</si>
  <si>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</si>
  <si>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</si>
  <si>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</si>
  <si>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</si>
  <si>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</si>
  <si>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</si>
  <si>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20230804 08:15:15</t>
  </si>
  <si>
    <t>08:15:15</t>
  </si>
  <si>
    <t>none</t>
  </si>
  <si>
    <t>1</t>
  </si>
  <si>
    <t>mickey</t>
  </si>
  <si>
    <t>0: Broadleaf</t>
  </si>
  <si>
    <t>08:15:55</t>
  </si>
  <si>
    <t>2/2</t>
  </si>
  <si>
    <t>00000000</t>
  </si>
  <si>
    <t>iiiiiiii</t>
  </si>
  <si>
    <t>off</t>
  </si>
  <si>
    <t>20230804 08:18:15</t>
  </si>
  <si>
    <t>08:18:15</t>
  </si>
  <si>
    <t>1/2</t>
  </si>
  <si>
    <t>20230804 08:21:15</t>
  </si>
  <si>
    <t>08:21:15</t>
  </si>
  <si>
    <t>20230804 08:24:15</t>
  </si>
  <si>
    <t>08:24:15</t>
  </si>
  <si>
    <t>20230804 08:27:15</t>
  </si>
  <si>
    <t>08:27:15</t>
  </si>
  <si>
    <t>20230804 08:30:15</t>
  </si>
  <si>
    <t>08:30:15</t>
  </si>
  <si>
    <t>20230804 08:33:15</t>
  </si>
  <si>
    <t>08:33:15</t>
  </si>
  <si>
    <t>08:33:52</t>
  </si>
  <si>
    <t>20230804 08:36:15</t>
  </si>
  <si>
    <t>08:36:15</t>
  </si>
  <si>
    <t>20230804 08:39:15</t>
  </si>
  <si>
    <t>08:39:15</t>
  </si>
  <si>
    <t>20230804 08:42:15</t>
  </si>
  <si>
    <t>08:42:15</t>
  </si>
  <si>
    <t>20230804 08:45:15</t>
  </si>
  <si>
    <t>08:45:15</t>
  </si>
  <si>
    <t>20230804 08:48:15</t>
  </si>
  <si>
    <t>08:48:15</t>
  </si>
  <si>
    <t>C3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</si>
</sst>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28"/>
  <sheetViews>
    <sheetView tabSelected="1" topLeftCell="A17" workbookViewId="0">
      <selection activeCell="E25" sqref="E25"/>
    </sheetView>
  </sheetViews>
  <sheetFormatPr defaultRowHeight="14.4" x14ac:dyDescent="0.3"/>
  <sheetData>
    <row r="2" spans="1:211" x14ac:dyDescent="0.3">
      <c r="A2" t="s">
        <v>36</v>
      </c>
      <c r="B2" t="s">
        <v>37</v>
      </c>
      <c r="C2" t="s">
        <v>39</v>
      </c>
    </row>
    <row r="3" spans="1:211" x14ac:dyDescent="0.3">
      <c r="B3" t="s">
        <v>38</v>
      </c>
      <c r="C3">
        <v>21</v>
      </c>
    </row>
    <row r="4" spans="1:211" x14ac:dyDescent="0.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</row>
    <row r="5" spans="1:211" x14ac:dyDescent="0.3">
      <c r="B5" t="s">
        <v>19</v>
      </c>
      <c r="D5">
        <v>0.43</v>
      </c>
      <c r="E5">
        <v>0.26782699999999998</v>
      </c>
      <c r="F5">
        <v>-1.164018E-4</v>
      </c>
      <c r="G5">
        <v>2.2482019999999999E-3</v>
      </c>
      <c r="H5">
        <v>-5.1094620000000004E-3</v>
      </c>
      <c r="I5">
        <v>6</v>
      </c>
      <c r="J5">
        <v>36</v>
      </c>
      <c r="K5">
        <v>96.8</v>
      </c>
    </row>
    <row r="6" spans="1:211" x14ac:dyDescent="0.3">
      <c r="A6" t="s">
        <v>51</v>
      </c>
      <c r="B6" t="s">
        <v>52</v>
      </c>
      <c r="C6" t="s">
        <v>53</v>
      </c>
      <c r="D6" t="s">
        <v>54</v>
      </c>
      <c r="E6" t="s">
        <v>55</v>
      </c>
    </row>
    <row r="7" spans="1:211" x14ac:dyDescent="0.3">
      <c r="B7">
        <v>0</v>
      </c>
      <c r="C7">
        <v>0</v>
      </c>
      <c r="D7">
        <v>0</v>
      </c>
      <c r="E7">
        <v>1</v>
      </c>
    </row>
    <row r="8" spans="1:211" x14ac:dyDescent="0.3">
      <c r="A8" t="s">
        <v>56</v>
      </c>
      <c r="B8" t="s">
        <v>57</v>
      </c>
      <c r="C8" t="s">
        <v>59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  <c r="N8" t="s">
        <v>71</v>
      </c>
      <c r="O8" t="s">
        <v>72</v>
      </c>
      <c r="P8" t="s">
        <v>73</v>
      </c>
      <c r="Q8" t="s">
        <v>74</v>
      </c>
    </row>
    <row r="9" spans="1:211" x14ac:dyDescent="0.3">
      <c r="B9" t="s">
        <v>58</v>
      </c>
      <c r="C9" t="s">
        <v>60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3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</row>
    <row r="11" spans="1:211" x14ac:dyDescent="0.3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3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88</v>
      </c>
      <c r="H12" t="s">
        <v>90</v>
      </c>
    </row>
    <row r="13" spans="1:211" x14ac:dyDescent="0.3">
      <c r="B13">
        <v>-6276</v>
      </c>
      <c r="C13">
        <v>6.6</v>
      </c>
      <c r="D13">
        <v>1.7090000000000001E-5</v>
      </c>
      <c r="E13">
        <v>3.11</v>
      </c>
      <c r="F13" t="s">
        <v>87</v>
      </c>
      <c r="G13" t="s">
        <v>89</v>
      </c>
      <c r="H13">
        <v>0</v>
      </c>
    </row>
    <row r="14" spans="1:211" x14ac:dyDescent="0.3">
      <c r="A14" t="s">
        <v>91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92</v>
      </c>
      <c r="H14" t="s">
        <v>92</v>
      </c>
      <c r="I14" t="s">
        <v>92</v>
      </c>
      <c r="J14" t="s">
        <v>93</v>
      </c>
      <c r="K14" t="s">
        <v>93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94</v>
      </c>
      <c r="AI14" t="s">
        <v>94</v>
      </c>
      <c r="AJ14" t="s">
        <v>94</v>
      </c>
      <c r="AK14" t="s">
        <v>94</v>
      </c>
      <c r="AL14" t="s">
        <v>94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98</v>
      </c>
      <c r="BN14" t="s">
        <v>98</v>
      </c>
      <c r="BO14" t="s">
        <v>98</v>
      </c>
      <c r="BP14" t="s">
        <v>98</v>
      </c>
      <c r="BQ14" t="s">
        <v>98</v>
      </c>
      <c r="BR14" t="s">
        <v>98</v>
      </c>
      <c r="BS14" t="s">
        <v>98</v>
      </c>
      <c r="BT14" t="s">
        <v>98</v>
      </c>
      <c r="BU14" t="s">
        <v>98</v>
      </c>
      <c r="BV14" t="s">
        <v>98</v>
      </c>
      <c r="BW14" t="s">
        <v>99</v>
      </c>
      <c r="BX14" t="s">
        <v>99</v>
      </c>
      <c r="BY14" t="s">
        <v>99</v>
      </c>
      <c r="BZ14" t="s">
        <v>99</v>
      </c>
      <c r="CA14" t="s">
        <v>99</v>
      </c>
      <c r="CB14" t="s">
        <v>99</v>
      </c>
      <c r="CC14" t="s">
        <v>99</v>
      </c>
      <c r="CD14" t="s">
        <v>100</v>
      </c>
      <c r="CE14" t="s">
        <v>100</v>
      </c>
      <c r="CF14" t="s">
        <v>100</v>
      </c>
      <c r="CG14" t="s">
        <v>100</v>
      </c>
      <c r="CH14" t="s">
        <v>100</v>
      </c>
      <c r="CI14" t="s">
        <v>100</v>
      </c>
      <c r="CJ14" t="s">
        <v>100</v>
      </c>
      <c r="CK14" t="s">
        <v>100</v>
      </c>
      <c r="CL14" t="s">
        <v>100</v>
      </c>
      <c r="CM14" t="s">
        <v>100</v>
      </c>
      <c r="CN14" t="s">
        <v>100</v>
      </c>
      <c r="CO14" t="s">
        <v>100</v>
      </c>
      <c r="CP14" t="s">
        <v>100</v>
      </c>
      <c r="CQ14" t="s">
        <v>101</v>
      </c>
      <c r="CR14" t="s">
        <v>101</v>
      </c>
      <c r="CS14" t="s">
        <v>101</v>
      </c>
      <c r="CT14" t="s">
        <v>101</v>
      </c>
      <c r="CU14" t="s">
        <v>101</v>
      </c>
      <c r="CV14" t="s">
        <v>101</v>
      </c>
      <c r="CW14" t="s">
        <v>101</v>
      </c>
      <c r="CX14" t="s">
        <v>101</v>
      </c>
      <c r="CY14" t="s">
        <v>101</v>
      </c>
      <c r="CZ14" t="s">
        <v>101</v>
      </c>
      <c r="DA14" t="s">
        <v>101</v>
      </c>
      <c r="DB14" t="s">
        <v>101</v>
      </c>
      <c r="DC14" t="s">
        <v>101</v>
      </c>
      <c r="DD14" t="s">
        <v>101</v>
      </c>
      <c r="DE14" t="s">
        <v>101</v>
      </c>
      <c r="DF14" t="s">
        <v>101</v>
      </c>
      <c r="DG14" t="s">
        <v>101</v>
      </c>
      <c r="DH14" t="s">
        <v>101</v>
      </c>
      <c r="DI14" t="s">
        <v>101</v>
      </c>
      <c r="DJ14" t="s">
        <v>102</v>
      </c>
      <c r="DK14" t="s">
        <v>102</v>
      </c>
      <c r="DL14" t="s">
        <v>102</v>
      </c>
      <c r="DM14" t="s">
        <v>102</v>
      </c>
      <c r="DN14" t="s">
        <v>102</v>
      </c>
      <c r="DO14" t="s">
        <v>102</v>
      </c>
      <c r="DP14" t="s">
        <v>102</v>
      </c>
      <c r="DQ14" t="s">
        <v>102</v>
      </c>
      <c r="DR14" t="s">
        <v>102</v>
      </c>
      <c r="DS14" t="s">
        <v>102</v>
      </c>
      <c r="DT14" t="s">
        <v>102</v>
      </c>
      <c r="DU14" t="s">
        <v>102</v>
      </c>
      <c r="DV14" t="s">
        <v>102</v>
      </c>
      <c r="DW14" t="s">
        <v>102</v>
      </c>
      <c r="DX14" t="s">
        <v>102</v>
      </c>
      <c r="DY14" t="s">
        <v>102</v>
      </c>
      <c r="DZ14" t="s">
        <v>102</v>
      </c>
      <c r="EA14" t="s">
        <v>102</v>
      </c>
      <c r="EB14" t="s">
        <v>103</v>
      </c>
      <c r="EC14" t="s">
        <v>103</v>
      </c>
      <c r="ED14" t="s">
        <v>103</v>
      </c>
      <c r="EE14" t="s">
        <v>103</v>
      </c>
      <c r="EF14" t="s">
        <v>103</v>
      </c>
      <c r="EG14" t="s">
        <v>103</v>
      </c>
      <c r="EH14" t="s">
        <v>103</v>
      </c>
      <c r="EI14" t="s">
        <v>103</v>
      </c>
      <c r="EJ14" t="s">
        <v>103</v>
      </c>
      <c r="EK14" t="s">
        <v>103</v>
      </c>
      <c r="EL14" t="s">
        <v>103</v>
      </c>
      <c r="EM14" t="s">
        <v>103</v>
      </c>
      <c r="EN14" t="s">
        <v>103</v>
      </c>
      <c r="EO14" t="s">
        <v>103</v>
      </c>
      <c r="EP14" t="s">
        <v>103</v>
      </c>
      <c r="EQ14" t="s">
        <v>103</v>
      </c>
      <c r="ER14" t="s">
        <v>103</v>
      </c>
      <c r="ES14" t="s">
        <v>103</v>
      </c>
      <c r="ET14" t="s">
        <v>103</v>
      </c>
      <c r="EU14" t="s">
        <v>104</v>
      </c>
      <c r="EV14" t="s">
        <v>104</v>
      </c>
      <c r="EW14" t="s">
        <v>104</v>
      </c>
      <c r="EX14" t="s">
        <v>104</v>
      </c>
      <c r="EY14" t="s">
        <v>104</v>
      </c>
      <c r="EZ14" t="s">
        <v>104</v>
      </c>
      <c r="FA14" t="s">
        <v>104</v>
      </c>
      <c r="FB14" t="s">
        <v>104</v>
      </c>
      <c r="FC14" t="s">
        <v>104</v>
      </c>
      <c r="FD14" t="s">
        <v>104</v>
      </c>
      <c r="FE14" t="s">
        <v>104</v>
      </c>
      <c r="FF14" t="s">
        <v>104</v>
      </c>
      <c r="FG14" t="s">
        <v>104</v>
      </c>
      <c r="FH14" t="s">
        <v>104</v>
      </c>
      <c r="FI14" t="s">
        <v>104</v>
      </c>
      <c r="FJ14" t="s">
        <v>104</v>
      </c>
      <c r="FK14" t="s">
        <v>104</v>
      </c>
      <c r="FL14" t="s">
        <v>104</v>
      </c>
      <c r="FM14" t="s">
        <v>104</v>
      </c>
      <c r="FN14" t="s">
        <v>105</v>
      </c>
      <c r="FO14" t="s">
        <v>105</v>
      </c>
      <c r="FP14" t="s">
        <v>105</v>
      </c>
      <c r="FQ14" t="s">
        <v>105</v>
      </c>
      <c r="FR14" t="s">
        <v>105</v>
      </c>
      <c r="FS14" t="s">
        <v>105</v>
      </c>
      <c r="FT14" t="s">
        <v>105</v>
      </c>
      <c r="FU14" t="s">
        <v>105</v>
      </c>
      <c r="FV14" t="s">
        <v>105</v>
      </c>
      <c r="FW14" t="s">
        <v>105</v>
      </c>
      <c r="FX14" t="s">
        <v>105</v>
      </c>
      <c r="FY14" t="s">
        <v>105</v>
      </c>
      <c r="FZ14" t="s">
        <v>105</v>
      </c>
      <c r="GA14" t="s">
        <v>105</v>
      </c>
      <c r="GB14" t="s">
        <v>105</v>
      </c>
      <c r="GC14" t="s">
        <v>105</v>
      </c>
      <c r="GD14" t="s">
        <v>105</v>
      </c>
      <c r="GE14" t="s">
        <v>105</v>
      </c>
      <c r="GF14" t="s">
        <v>106</v>
      </c>
      <c r="GG14" t="s">
        <v>106</v>
      </c>
      <c r="GH14" t="s">
        <v>106</v>
      </c>
      <c r="GI14" t="s">
        <v>106</v>
      </c>
      <c r="GJ14" t="s">
        <v>106</v>
      </c>
      <c r="GK14" t="s">
        <v>106</v>
      </c>
      <c r="GL14" t="s">
        <v>106</v>
      </c>
      <c r="GM14" t="s">
        <v>106</v>
      </c>
      <c r="GN14" t="s">
        <v>107</v>
      </c>
      <c r="GO14" t="s">
        <v>107</v>
      </c>
      <c r="GP14" t="s">
        <v>107</v>
      </c>
      <c r="GQ14" t="s">
        <v>107</v>
      </c>
      <c r="GR14" t="s">
        <v>107</v>
      </c>
      <c r="GS14" t="s">
        <v>107</v>
      </c>
      <c r="GT14" t="s">
        <v>107</v>
      </c>
      <c r="GU14" t="s">
        <v>107</v>
      </c>
      <c r="GV14" t="s">
        <v>107</v>
      </c>
      <c r="GW14" t="s">
        <v>107</v>
      </c>
      <c r="GX14" t="s">
        <v>107</v>
      </c>
      <c r="GY14" t="s">
        <v>107</v>
      </c>
      <c r="GZ14" t="s">
        <v>107</v>
      </c>
      <c r="HA14" t="s">
        <v>107</v>
      </c>
      <c r="HB14" t="s">
        <v>107</v>
      </c>
      <c r="HC14" t="s">
        <v>107</v>
      </c>
    </row>
    <row r="15" spans="1:211" x14ac:dyDescent="0.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94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117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109</v>
      </c>
      <c r="CE15" t="s">
        <v>112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</row>
    <row r="16" spans="1:211" x14ac:dyDescent="0.3">
      <c r="B16" t="s">
        <v>315</v>
      </c>
      <c r="C16" t="s">
        <v>315</v>
      </c>
      <c r="F16" t="s">
        <v>315</v>
      </c>
      <c r="J16" t="s">
        <v>315</v>
      </c>
      <c r="K16" t="s">
        <v>316</v>
      </c>
      <c r="L16" t="s">
        <v>317</v>
      </c>
      <c r="M16" t="s">
        <v>318</v>
      </c>
      <c r="N16" t="s">
        <v>319</v>
      </c>
      <c r="O16" t="s">
        <v>319</v>
      </c>
      <c r="P16" t="s">
        <v>160</v>
      </c>
      <c r="Q16" t="s">
        <v>160</v>
      </c>
      <c r="R16" t="s">
        <v>316</v>
      </c>
      <c r="S16" t="s">
        <v>316</v>
      </c>
      <c r="T16" t="s">
        <v>316</v>
      </c>
      <c r="U16" t="s">
        <v>316</v>
      </c>
      <c r="V16" t="s">
        <v>320</v>
      </c>
      <c r="W16" t="s">
        <v>321</v>
      </c>
      <c r="X16" t="s">
        <v>321</v>
      </c>
      <c r="Y16" t="s">
        <v>322</v>
      </c>
      <c r="Z16" t="s">
        <v>323</v>
      </c>
      <c r="AA16" t="s">
        <v>322</v>
      </c>
      <c r="AB16" t="s">
        <v>322</v>
      </c>
      <c r="AC16" t="s">
        <v>322</v>
      </c>
      <c r="AD16" t="s">
        <v>320</v>
      </c>
      <c r="AE16" t="s">
        <v>320</v>
      </c>
      <c r="AF16" t="s">
        <v>320</v>
      </c>
      <c r="AG16" t="s">
        <v>320</v>
      </c>
      <c r="AH16" t="s">
        <v>324</v>
      </c>
      <c r="AI16" t="s">
        <v>323</v>
      </c>
      <c r="AK16" t="s">
        <v>323</v>
      </c>
      <c r="AL16" t="s">
        <v>324</v>
      </c>
      <c r="AM16" t="s">
        <v>318</v>
      </c>
      <c r="AN16" t="s">
        <v>318</v>
      </c>
      <c r="AP16" t="s">
        <v>325</v>
      </c>
      <c r="AQ16" t="s">
        <v>326</v>
      </c>
      <c r="AT16" t="s">
        <v>316</v>
      </c>
      <c r="AU16" t="s">
        <v>315</v>
      </c>
      <c r="AV16" t="s">
        <v>319</v>
      </c>
      <c r="AW16" t="s">
        <v>319</v>
      </c>
      <c r="AX16" t="s">
        <v>327</v>
      </c>
      <c r="AY16" t="s">
        <v>327</v>
      </c>
      <c r="AZ16" t="s">
        <v>319</v>
      </c>
      <c r="BA16" t="s">
        <v>327</v>
      </c>
      <c r="BB16" t="s">
        <v>324</v>
      </c>
      <c r="BC16" t="s">
        <v>322</v>
      </c>
      <c r="BD16" t="s">
        <v>322</v>
      </c>
      <c r="BE16" t="s">
        <v>321</v>
      </c>
      <c r="BF16" t="s">
        <v>321</v>
      </c>
      <c r="BG16" t="s">
        <v>321</v>
      </c>
      <c r="BH16" t="s">
        <v>321</v>
      </c>
      <c r="BI16" t="s">
        <v>321</v>
      </c>
      <c r="BJ16" t="s">
        <v>328</v>
      </c>
      <c r="BK16" t="s">
        <v>318</v>
      </c>
      <c r="BL16" t="s">
        <v>318</v>
      </c>
      <c r="BM16" t="s">
        <v>319</v>
      </c>
      <c r="BN16" t="s">
        <v>319</v>
      </c>
      <c r="BO16" t="s">
        <v>319</v>
      </c>
      <c r="BP16" t="s">
        <v>327</v>
      </c>
      <c r="BQ16" t="s">
        <v>319</v>
      </c>
      <c r="BR16" t="s">
        <v>327</v>
      </c>
      <c r="BS16" t="s">
        <v>322</v>
      </c>
      <c r="BT16" t="s">
        <v>322</v>
      </c>
      <c r="BU16" t="s">
        <v>321</v>
      </c>
      <c r="BV16" t="s">
        <v>321</v>
      </c>
      <c r="BW16" t="s">
        <v>318</v>
      </c>
      <c r="CB16" t="s">
        <v>321</v>
      </c>
      <c r="CD16" t="s">
        <v>329</v>
      </c>
      <c r="CF16" t="s">
        <v>315</v>
      </c>
      <c r="CG16" t="s">
        <v>315</v>
      </c>
      <c r="CI16" t="s">
        <v>330</v>
      </c>
      <c r="CJ16" t="s">
        <v>331</v>
      </c>
      <c r="CK16" t="s">
        <v>330</v>
      </c>
      <c r="CL16" t="s">
        <v>331</v>
      </c>
      <c r="CM16" t="s">
        <v>330</v>
      </c>
      <c r="CN16" t="s">
        <v>331</v>
      </c>
      <c r="CO16" t="s">
        <v>323</v>
      </c>
      <c r="CP16" t="s">
        <v>323</v>
      </c>
      <c r="CQ16" t="s">
        <v>318</v>
      </c>
      <c r="CR16" t="s">
        <v>332</v>
      </c>
      <c r="CS16" t="s">
        <v>318</v>
      </c>
      <c r="CV16" t="s">
        <v>333</v>
      </c>
      <c r="CZ16" t="s">
        <v>333</v>
      </c>
      <c r="DC16" t="s">
        <v>316</v>
      </c>
      <c r="DD16" t="s">
        <v>334</v>
      </c>
      <c r="DE16" t="s">
        <v>316</v>
      </c>
      <c r="DJ16" t="s">
        <v>335</v>
      </c>
      <c r="DK16" t="s">
        <v>335</v>
      </c>
      <c r="DX16" t="s">
        <v>335</v>
      </c>
      <c r="DY16" t="s">
        <v>335</v>
      </c>
      <c r="DZ16" t="s">
        <v>336</v>
      </c>
      <c r="EA16" t="s">
        <v>336</v>
      </c>
      <c r="EB16" t="s">
        <v>321</v>
      </c>
      <c r="EC16" t="s">
        <v>321</v>
      </c>
      <c r="ED16" t="s">
        <v>323</v>
      </c>
      <c r="EE16" t="s">
        <v>321</v>
      </c>
      <c r="EF16" t="s">
        <v>327</v>
      </c>
      <c r="EG16" t="s">
        <v>323</v>
      </c>
      <c r="EH16" t="s">
        <v>323</v>
      </c>
      <c r="EJ16" t="s">
        <v>335</v>
      </c>
      <c r="EK16" t="s">
        <v>335</v>
      </c>
      <c r="EL16" t="s">
        <v>335</v>
      </c>
      <c r="EM16" t="s">
        <v>335</v>
      </c>
      <c r="EN16" t="s">
        <v>335</v>
      </c>
      <c r="EO16" t="s">
        <v>335</v>
      </c>
      <c r="EP16" t="s">
        <v>335</v>
      </c>
      <c r="EQ16" t="s">
        <v>337</v>
      </c>
      <c r="ER16" t="s">
        <v>337</v>
      </c>
      <c r="ES16" t="s">
        <v>337</v>
      </c>
      <c r="ET16" t="s">
        <v>338</v>
      </c>
      <c r="EU16" t="s">
        <v>335</v>
      </c>
      <c r="EV16" t="s">
        <v>335</v>
      </c>
      <c r="EW16" t="s">
        <v>335</v>
      </c>
      <c r="EX16" t="s">
        <v>335</v>
      </c>
      <c r="EY16" t="s">
        <v>335</v>
      </c>
      <c r="EZ16" t="s">
        <v>335</v>
      </c>
      <c r="FA16" t="s">
        <v>335</v>
      </c>
      <c r="FB16" t="s">
        <v>335</v>
      </c>
      <c r="FC16" t="s">
        <v>335</v>
      </c>
      <c r="FD16" t="s">
        <v>335</v>
      </c>
      <c r="FE16" t="s">
        <v>335</v>
      </c>
      <c r="FF16" t="s">
        <v>335</v>
      </c>
      <c r="FM16" t="s">
        <v>335</v>
      </c>
      <c r="FN16" t="s">
        <v>323</v>
      </c>
      <c r="FO16" t="s">
        <v>323</v>
      </c>
      <c r="FP16" t="s">
        <v>330</v>
      </c>
      <c r="FQ16" t="s">
        <v>331</v>
      </c>
      <c r="FR16" t="s">
        <v>331</v>
      </c>
      <c r="FV16" t="s">
        <v>331</v>
      </c>
      <c r="FZ16" t="s">
        <v>319</v>
      </c>
      <c r="GA16" t="s">
        <v>319</v>
      </c>
      <c r="GB16" t="s">
        <v>327</v>
      </c>
      <c r="GC16" t="s">
        <v>327</v>
      </c>
      <c r="GD16" t="s">
        <v>339</v>
      </c>
      <c r="GE16" t="s">
        <v>339</v>
      </c>
      <c r="GF16" t="s">
        <v>335</v>
      </c>
      <c r="GG16" t="s">
        <v>335</v>
      </c>
      <c r="GH16" t="s">
        <v>335</v>
      </c>
      <c r="GI16" t="s">
        <v>335</v>
      </c>
      <c r="GJ16" t="s">
        <v>335</v>
      </c>
      <c r="GK16" t="s">
        <v>335</v>
      </c>
      <c r="GL16" t="s">
        <v>321</v>
      </c>
      <c r="GM16" t="s">
        <v>335</v>
      </c>
      <c r="GO16" t="s">
        <v>324</v>
      </c>
      <c r="GP16" t="s">
        <v>324</v>
      </c>
      <c r="GQ16" t="s">
        <v>321</v>
      </c>
      <c r="GR16" t="s">
        <v>321</v>
      </c>
      <c r="GS16" t="s">
        <v>321</v>
      </c>
      <c r="GT16" t="s">
        <v>321</v>
      </c>
      <c r="GU16" t="s">
        <v>321</v>
      </c>
      <c r="GV16" t="s">
        <v>323</v>
      </c>
      <c r="GW16" t="s">
        <v>323</v>
      </c>
      <c r="GX16" t="s">
        <v>323</v>
      </c>
      <c r="GY16" t="s">
        <v>321</v>
      </c>
      <c r="GZ16" t="s">
        <v>319</v>
      </c>
      <c r="HA16" t="s">
        <v>327</v>
      </c>
      <c r="HB16" t="s">
        <v>323</v>
      </c>
      <c r="HC16" t="s">
        <v>323</v>
      </c>
    </row>
    <row r="17" spans="1:211" x14ac:dyDescent="0.3">
      <c r="A17">
        <v>1</v>
      </c>
      <c r="B17">
        <v>1691154915</v>
      </c>
      <c r="C17">
        <v>0</v>
      </c>
      <c r="D17" t="s">
        <v>340</v>
      </c>
      <c r="E17" t="s">
        <v>341</v>
      </c>
      <c r="F17" t="s">
        <v>342</v>
      </c>
      <c r="G17" t="s">
        <v>375</v>
      </c>
      <c r="H17" t="s">
        <v>343</v>
      </c>
      <c r="I17" t="s">
        <v>344</v>
      </c>
      <c r="J17">
        <v>1691154915</v>
      </c>
      <c r="K17">
        <f t="shared" ref="K17:K28" si="0">(L17)/1000</f>
        <v>3.4502299101305599E-3</v>
      </c>
      <c r="L17">
        <f t="shared" ref="L17:L28" si="1">1000*BB17*AJ17*(AX17-AY17)/(100*AQ17*(1000-AJ17*AX17))</f>
        <v>3.45022991013056</v>
      </c>
      <c r="M17">
        <f t="shared" ref="M17:M28" si="2">BB17*AJ17*(AW17-AV17*(1000-AJ17*AY17)/(1000-AJ17*AX17))/(100*AQ17)</f>
        <v>32.018668653276393</v>
      </c>
      <c r="N17">
        <f t="shared" ref="N17:N28" si="3">AV17 - IF(AJ17&gt;1, M17*AQ17*100/(AL17*BJ17), 0)</f>
        <v>417.363</v>
      </c>
      <c r="O17">
        <f t="shared" ref="O17:O28" si="4">((U17-K17/2)*N17-M17)/(U17+K17/2)</f>
        <v>293.12368220297856</v>
      </c>
      <c r="P17">
        <f t="shared" ref="P17:P28" si="5">O17*(BC17+BD17)/1000</f>
        <v>29.0439891599754</v>
      </c>
      <c r="Q17">
        <f t="shared" ref="Q17:Q28" si="6">(AV17 - IF(AJ17&gt;1, M17*AQ17*100/(AL17*BJ17), 0))*(BC17+BD17)/1000</f>
        <v>41.354169532370996</v>
      </c>
      <c r="R17">
        <f t="shared" ref="R17:R28" si="7">2/((1/T17-1/S17)+SIGN(T17)*SQRT((1/T17-1/S17)*(1/T17-1/S17) + 4*AR17/((AR17+1)*(AR17+1))*(2*1/T17*1/S17-1/S17*1/S17)))</f>
        <v>0.47768783313028246</v>
      </c>
      <c r="S17">
        <f t="shared" ref="S17:S28" si="8">IF(LEFT(AS17,1)&lt;&gt;"0",IF(LEFT(AS17,1)="1",3,AT17),$D$5+$E$5*(BJ17*BC17/($K$5*1000))+$F$5*(BJ17*BC17/($K$5*1000))*MAX(MIN(AQ17,$J$5),$I$5)*MAX(MIN(AQ17,$J$5),$I$5)+$G$5*MAX(MIN(AQ17,$J$5),$I$5)*(BJ17*BC17/($K$5*1000))+$H$5*(BJ17*BC17/($K$5*1000))*(BJ17*BC17/($K$5*1000)))</f>
        <v>1.9464297946811382</v>
      </c>
      <c r="T17">
        <f t="shared" ref="T17:T28" si="9">K17*(1000-(1000*0.61365*EXP(17.502*X17/(240.97+X17))/(BC17+BD17)+AX17)/2)/(1000*0.61365*EXP(17.502*X17/(240.97+X17))/(BC17+BD17)-AX17)</f>
        <v>0.42086954753820521</v>
      </c>
      <c r="U17">
        <f t="shared" ref="U17:U28" si="10">1/((AR17+1)/(R17/1.6)+1/(S17/1.37)) + AR17/((AR17+1)/(R17/1.6) + AR17/(S17/1.37))</f>
        <v>0.26758308435364309</v>
      </c>
      <c r="V17">
        <f t="shared" ref="V17:V28" si="11">(AM17*AP17)</f>
        <v>276.11304992008945</v>
      </c>
      <c r="W17">
        <f t="shared" ref="W17:W28" si="12">(BE17+(V17+2*0.95*0.0000000567*(((BE17+$B$7)+273)^4-(BE17+273)^4)-44100*K17)/(1.84*29.3*S17+8*0.95*0.0000000567*(BE17+273)^3))</f>
        <v>27.82642211301005</v>
      </c>
      <c r="X17">
        <f t="shared" ref="X17:X28" si="13">($C$7*BF17+$D$7*BG17+$E$7*W17)</f>
        <v>27.82642211301005</v>
      </c>
      <c r="Y17">
        <f t="shared" ref="Y17:Y28" si="14">0.61365*EXP(17.502*X17/(240.97+X17))</f>
        <v>3.7566088003547504</v>
      </c>
      <c r="Z17">
        <f t="shared" ref="Z17:Z28" si="15">(AA17/AB17*100)</f>
        <v>84.199592867196088</v>
      </c>
      <c r="AA17">
        <f t="shared" ref="AA17:AA28" si="16">AX17*(BC17+BD17)/1000</f>
        <v>2.9719082781728998</v>
      </c>
      <c r="AB17">
        <f t="shared" ref="AB17:AB28" si="17">0.61365*EXP(17.502*BE17/(240.97+BE17))</f>
        <v>3.5295993448095948</v>
      </c>
      <c r="AC17">
        <f t="shared" ref="AC17:AC28" si="18">(Y17-AX17*(BC17+BD17)/1000)</f>
        <v>0.7847005221818506</v>
      </c>
      <c r="AD17">
        <f t="shared" ref="AD17:AD28" si="19">(-K17*44100)</f>
        <v>-152.1551390367577</v>
      </c>
      <c r="AE17">
        <f t="shared" ref="AE17:AE28" si="20">2*29.3*S17*0.92*(BE17-X17)</f>
        <v>-111.61216824854964</v>
      </c>
      <c r="AF17">
        <f t="shared" ref="AF17:AF28" si="21">2*0.95*0.0000000567*(((BE17+$B$7)+273)^4-(X17+273)^4)</f>
        <v>-12.411606180682513</v>
      </c>
      <c r="AG17">
        <f t="shared" ref="AG17:AG28" si="22">V17+AF17+AD17+AE17</f>
        <v>-6.5863545900384679E-2</v>
      </c>
      <c r="AH17">
        <v>0</v>
      </c>
      <c r="AI17">
        <v>0</v>
      </c>
      <c r="AJ17">
        <f t="shared" ref="AJ17:AJ28" si="23">IF(AH17*$H$13&gt;=AL17,1,(AL17/(AL17-AH17*$H$13)))</f>
        <v>1</v>
      </c>
      <c r="AK17">
        <f t="shared" ref="AK17:AK28" si="24">(AJ17-1)*100</f>
        <v>0</v>
      </c>
      <c r="AL17">
        <f t="shared" ref="AL17:AL28" si="25">MAX(0,($B$13+$C$13*BJ17)/(1+$D$13*BJ17)*BC17/(BE17+273)*$E$13)</f>
        <v>52456.9116027239</v>
      </c>
      <c r="AM17">
        <f t="shared" ref="AM17:AM28" si="26">$B$11*BK17+$C$11*BL17+$D$11*BW17</f>
        <v>1799.99</v>
      </c>
      <c r="AN17">
        <f t="shared" ref="AN17:AN28" si="27">AM17*AO17</f>
        <v>1499.1031946026499</v>
      </c>
      <c r="AO17">
        <f t="shared" ref="AO17:AO28" si="28">($B$11*$D$9+$C$11*$D$9+$D$11*(BX17*$E$9+BY17*$F$9+BZ17*$G$9+CA17*$H$9))/($B$11+$C$11+$D$11)</f>
        <v>0.83283973499999997</v>
      </c>
      <c r="AP17">
        <f t="shared" ref="AP17:AP28" si="29">($B$11*$K$9+$C$11*$K$9+$D$11*(BX17*$L$9+BY17*$M$9+BZ17*$N$9+CA17*$O$9))/($B$11+$C$11+$D$11)</f>
        <v>0.15339699104999999</v>
      </c>
      <c r="AQ17">
        <v>35.590000000000003</v>
      </c>
      <c r="AR17">
        <v>0.5</v>
      </c>
      <c r="AS17" t="s">
        <v>345</v>
      </c>
      <c r="AT17">
        <v>2</v>
      </c>
      <c r="AU17">
        <v>1691154915</v>
      </c>
      <c r="AV17">
        <v>417.363</v>
      </c>
      <c r="AW17">
        <v>714.96699999999998</v>
      </c>
      <c r="AX17">
        <v>29.9937</v>
      </c>
      <c r="AY17">
        <v>0.22549</v>
      </c>
      <c r="AZ17">
        <v>417.94799999999998</v>
      </c>
      <c r="BA17">
        <v>29.8507</v>
      </c>
      <c r="BB17">
        <v>400.12700000000001</v>
      </c>
      <c r="BC17">
        <v>98.984399999999994</v>
      </c>
      <c r="BD17">
        <v>0.10001699999999999</v>
      </c>
      <c r="BE17">
        <v>26.762799999999999</v>
      </c>
      <c r="BF17">
        <v>28.0061</v>
      </c>
      <c r="BG17">
        <v>27.676600000000001</v>
      </c>
      <c r="BH17">
        <v>0</v>
      </c>
      <c r="BI17">
        <v>0</v>
      </c>
      <c r="BJ17">
        <v>10015</v>
      </c>
      <c r="BK17">
        <v>1087.92</v>
      </c>
      <c r="BL17">
        <v>1.1773899999999999</v>
      </c>
      <c r="BM17">
        <v>-298.089</v>
      </c>
      <c r="BN17">
        <v>429.76799999999997</v>
      </c>
      <c r="BO17">
        <v>715.12800000000004</v>
      </c>
      <c r="BP17">
        <v>29.7682</v>
      </c>
      <c r="BQ17">
        <v>714.96699999999998</v>
      </c>
      <c r="BR17">
        <v>0.22549</v>
      </c>
      <c r="BS17">
        <v>2.9689100000000002</v>
      </c>
      <c r="BT17">
        <v>2.232E-2</v>
      </c>
      <c r="BU17">
        <v>23.854600000000001</v>
      </c>
      <c r="BV17">
        <v>-38.362900000000003</v>
      </c>
      <c r="BW17">
        <v>1799.99</v>
      </c>
      <c r="BX17">
        <v>0.91000099999999995</v>
      </c>
      <c r="BY17">
        <v>3.3992099999999997E-2</v>
      </c>
      <c r="BZ17">
        <v>2.1995000000000001E-2</v>
      </c>
      <c r="CA17">
        <v>3.4011699999999999E-2</v>
      </c>
      <c r="CB17">
        <v>25</v>
      </c>
      <c r="CC17">
        <v>33528.400000000001</v>
      </c>
      <c r="CD17">
        <v>1691154955.5</v>
      </c>
      <c r="CE17" t="s">
        <v>346</v>
      </c>
      <c r="CF17">
        <v>1691154955.5</v>
      </c>
      <c r="CG17">
        <v>1691153555.5999999</v>
      </c>
      <c r="CH17">
        <v>2</v>
      </c>
      <c r="CI17">
        <v>0.69599999999999995</v>
      </c>
      <c r="CJ17">
        <v>-1.7999999999999999E-2</v>
      </c>
      <c r="CK17">
        <v>-0.58499999999999996</v>
      </c>
      <c r="CL17">
        <v>4.1000000000000002E-2</v>
      </c>
      <c r="CM17">
        <v>715</v>
      </c>
      <c r="CN17">
        <v>16</v>
      </c>
      <c r="CO17">
        <v>0.01</v>
      </c>
      <c r="CP17">
        <v>0.02</v>
      </c>
      <c r="CQ17">
        <v>31.720276448635449</v>
      </c>
      <c r="CR17">
        <v>1.03570001278582E-2</v>
      </c>
      <c r="CS17">
        <v>8.2928685723373842E-3</v>
      </c>
      <c r="CT17">
        <v>1</v>
      </c>
      <c r="CU17">
        <v>-298.19352500000002</v>
      </c>
      <c r="CV17">
        <v>-0.41967354596642048</v>
      </c>
      <c r="CW17">
        <v>5.9510918115922268E-2</v>
      </c>
      <c r="CX17">
        <v>-1</v>
      </c>
      <c r="CY17">
        <v>29.755007500000001</v>
      </c>
      <c r="CZ17">
        <v>8.0871669793621079E-2</v>
      </c>
      <c r="DA17">
        <v>7.8350299137908367E-3</v>
      </c>
      <c r="DB17">
        <v>-1</v>
      </c>
      <c r="DC17">
        <v>0.4671800330521298</v>
      </c>
      <c r="DD17">
        <v>6.0803557215564361E-3</v>
      </c>
      <c r="DE17">
        <v>9.4103593688436209E-4</v>
      </c>
      <c r="DF17">
        <v>1</v>
      </c>
      <c r="DG17">
        <v>2</v>
      </c>
      <c r="DH17">
        <v>2</v>
      </c>
      <c r="DI17" t="s">
        <v>347</v>
      </c>
      <c r="DJ17">
        <v>2.6697500000000001</v>
      </c>
      <c r="DK17">
        <v>2.7153</v>
      </c>
      <c r="DL17">
        <v>9.2591199999999999E-2</v>
      </c>
      <c r="DM17">
        <v>0.135349</v>
      </c>
      <c r="DN17">
        <v>0.13322400000000001</v>
      </c>
      <c r="DO17">
        <v>1.8918400000000001E-3</v>
      </c>
      <c r="DP17">
        <v>33090</v>
      </c>
      <c r="DQ17">
        <v>27783.4</v>
      </c>
      <c r="DR17">
        <v>31129.5</v>
      </c>
      <c r="DS17">
        <v>27998.1</v>
      </c>
      <c r="DT17">
        <v>36607.699999999997</v>
      </c>
      <c r="DU17">
        <v>39709.599999999999</v>
      </c>
      <c r="DV17">
        <v>44290.8</v>
      </c>
      <c r="DW17">
        <v>42398.2</v>
      </c>
      <c r="DX17">
        <v>1.69235</v>
      </c>
      <c r="DY17">
        <v>1.89845</v>
      </c>
      <c r="DZ17">
        <v>0.18145900000000001</v>
      </c>
      <c r="EA17">
        <v>0.15883900000000001</v>
      </c>
      <c r="EB17">
        <v>25.036200000000001</v>
      </c>
      <c r="EC17">
        <v>25.0763</v>
      </c>
      <c r="ED17">
        <v>23.6</v>
      </c>
      <c r="EE17">
        <v>25.4</v>
      </c>
      <c r="EF17">
        <v>7.7637299999999998</v>
      </c>
      <c r="EG17">
        <v>61.674999999999997</v>
      </c>
      <c r="EH17">
        <v>42.083300000000001</v>
      </c>
      <c r="EI17">
        <v>1</v>
      </c>
      <c r="EJ17">
        <v>-0.13344800000000001</v>
      </c>
      <c r="EK17">
        <v>-0.81429200000000002</v>
      </c>
      <c r="EL17">
        <v>20.1877</v>
      </c>
      <c r="EM17">
        <v>5.2411000000000003</v>
      </c>
      <c r="EN17">
        <v>12.039899999999999</v>
      </c>
      <c r="EO17">
        <v>5.0171999999999999</v>
      </c>
      <c r="EP17">
        <v>3.2879999999999998</v>
      </c>
      <c r="EQ17">
        <v>9999</v>
      </c>
      <c r="ER17">
        <v>9999</v>
      </c>
      <c r="ES17">
        <v>9999</v>
      </c>
      <c r="ET17">
        <v>999.9</v>
      </c>
      <c r="EU17">
        <v>1.8687400000000001</v>
      </c>
      <c r="EV17">
        <v>1.8644700000000001</v>
      </c>
      <c r="EW17">
        <v>1.86907</v>
      </c>
      <c r="EX17">
        <v>1.8671199999999999</v>
      </c>
      <c r="EY17">
        <v>1.8632599999999999</v>
      </c>
      <c r="EZ17">
        <v>1.86432</v>
      </c>
      <c r="FA17">
        <v>1.87012</v>
      </c>
      <c r="FB17">
        <v>1.8693299999999999</v>
      </c>
      <c r="FC17">
        <v>0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-0.58499999999999996</v>
      </c>
      <c r="FQ17">
        <v>0.14299999999999999</v>
      </c>
      <c r="FR17">
        <v>-0.78920423489623359</v>
      </c>
      <c r="FS17">
        <v>-6.1462078757559423E-4</v>
      </c>
      <c r="FT17">
        <v>-1.8861989874597051E-7</v>
      </c>
      <c r="FU17">
        <v>1.1980462299894961E-10</v>
      </c>
      <c r="FV17">
        <v>0.14300950041284949</v>
      </c>
      <c r="FW17">
        <v>0</v>
      </c>
      <c r="FX17">
        <v>0</v>
      </c>
      <c r="FY17">
        <v>0</v>
      </c>
      <c r="FZ17">
        <v>3</v>
      </c>
      <c r="GA17">
        <v>2158</v>
      </c>
      <c r="GB17">
        <v>1</v>
      </c>
      <c r="GC17">
        <v>19</v>
      </c>
      <c r="GD17">
        <v>22.7</v>
      </c>
      <c r="GE17">
        <v>22.7</v>
      </c>
      <c r="GF17">
        <v>1.6162099999999999</v>
      </c>
      <c r="GG17">
        <v>2.5622600000000002</v>
      </c>
      <c r="GH17">
        <v>1.5490699999999999</v>
      </c>
      <c r="GI17">
        <v>2.34619</v>
      </c>
      <c r="GJ17">
        <v>1.50146</v>
      </c>
      <c r="GK17">
        <v>2.2888199999999999</v>
      </c>
      <c r="GL17">
        <v>30.760400000000001</v>
      </c>
      <c r="GM17">
        <v>23.982399999999998</v>
      </c>
      <c r="GN17">
        <v>19</v>
      </c>
      <c r="GO17">
        <v>383.666</v>
      </c>
      <c r="GP17">
        <v>473.09199999999998</v>
      </c>
      <c r="GQ17">
        <v>26.292000000000002</v>
      </c>
      <c r="GR17">
        <v>25.744800000000001</v>
      </c>
      <c r="GS17">
        <v>30</v>
      </c>
      <c r="GT17">
        <v>25.849</v>
      </c>
      <c r="GU17">
        <v>25.825099999999999</v>
      </c>
      <c r="GV17">
        <v>32.319200000000002</v>
      </c>
      <c r="GW17">
        <v>100</v>
      </c>
      <c r="GX17">
        <v>0</v>
      </c>
      <c r="GY17">
        <v>26.279599999999999</v>
      </c>
      <c r="GZ17">
        <v>715</v>
      </c>
      <c r="HA17">
        <v>0</v>
      </c>
      <c r="HB17">
        <v>99.5886</v>
      </c>
      <c r="HC17">
        <v>99.218800000000002</v>
      </c>
    </row>
    <row r="18" spans="1:211" x14ac:dyDescent="0.3">
      <c r="A18">
        <v>2</v>
      </c>
      <c r="B18">
        <v>1691155095</v>
      </c>
      <c r="C18">
        <v>180</v>
      </c>
      <c r="D18" t="s">
        <v>351</v>
      </c>
      <c r="E18" t="s">
        <v>352</v>
      </c>
      <c r="F18" t="s">
        <v>342</v>
      </c>
      <c r="G18" t="s">
        <v>375</v>
      </c>
      <c r="H18" t="s">
        <v>343</v>
      </c>
      <c r="I18" t="s">
        <v>344</v>
      </c>
      <c r="J18">
        <v>1691155095</v>
      </c>
      <c r="K18">
        <f t="shared" si="0"/>
        <v>3.0434353115003331E-3</v>
      </c>
      <c r="L18">
        <f t="shared" si="1"/>
        <v>3.0434353115003332</v>
      </c>
      <c r="M18">
        <f t="shared" si="2"/>
        <v>31.918895504201302</v>
      </c>
      <c r="N18">
        <f t="shared" si="3"/>
        <v>420.55200000000002</v>
      </c>
      <c r="O18">
        <f t="shared" si="4"/>
        <v>282.04725078623846</v>
      </c>
      <c r="P18">
        <f t="shared" si="5"/>
        <v>27.945966469335026</v>
      </c>
      <c r="Q18">
        <f t="shared" si="6"/>
        <v>41.669372978640006</v>
      </c>
      <c r="R18">
        <f t="shared" si="7"/>
        <v>0.41999500050648098</v>
      </c>
      <c r="S18">
        <f t="shared" si="8"/>
        <v>1.9413790919853757</v>
      </c>
      <c r="T18">
        <f t="shared" si="9"/>
        <v>0.37528578048483674</v>
      </c>
      <c r="U18">
        <f t="shared" si="10"/>
        <v>0.23817272242504395</v>
      </c>
      <c r="V18">
        <f t="shared" si="11"/>
        <v>276.11613728999998</v>
      </c>
      <c r="W18">
        <f t="shared" si="12"/>
        <v>27.883852612898416</v>
      </c>
      <c r="X18">
        <f t="shared" si="13"/>
        <v>27.883852612898416</v>
      </c>
      <c r="Y18">
        <f t="shared" si="14"/>
        <v>3.7692206119290033</v>
      </c>
      <c r="Z18">
        <f t="shared" si="15"/>
        <v>85.298530230149794</v>
      </c>
      <c r="AA18">
        <f t="shared" si="16"/>
        <v>2.9931159993310001</v>
      </c>
      <c r="AB18">
        <f t="shared" si="17"/>
        <v>3.5089889488776294</v>
      </c>
      <c r="AC18">
        <f t="shared" si="18"/>
        <v>0.77610461259800312</v>
      </c>
      <c r="AD18">
        <f t="shared" si="19"/>
        <v>-134.2154972371647</v>
      </c>
      <c r="AE18">
        <f t="shared" si="20"/>
        <v>-127.74746659239695</v>
      </c>
      <c r="AF18">
        <f t="shared" si="21"/>
        <v>-14.239879013389697</v>
      </c>
      <c r="AG18">
        <f t="shared" si="22"/>
        <v>-8.6705552951329423E-2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52215.678603718174</v>
      </c>
      <c r="AM18">
        <f t="shared" si="26"/>
        <v>1800</v>
      </c>
      <c r="AN18">
        <f t="shared" si="27"/>
        <v>1499.111946</v>
      </c>
      <c r="AO18">
        <f t="shared" si="28"/>
        <v>0.83283996999999999</v>
      </c>
      <c r="AP18">
        <f t="shared" si="29"/>
        <v>0.15339785405</v>
      </c>
      <c r="AQ18">
        <v>35.590000000000003</v>
      </c>
      <c r="AR18">
        <v>0.5</v>
      </c>
      <c r="AS18" t="s">
        <v>345</v>
      </c>
      <c r="AT18">
        <v>2</v>
      </c>
      <c r="AU18">
        <v>1691155095</v>
      </c>
      <c r="AV18">
        <v>420.55200000000002</v>
      </c>
      <c r="AW18">
        <v>715.81299999999999</v>
      </c>
      <c r="AX18">
        <v>30.208300000000001</v>
      </c>
      <c r="AY18">
        <v>3.9584999999999999</v>
      </c>
      <c r="AZ18">
        <v>420.92899999999997</v>
      </c>
      <c r="BA18">
        <v>30.065300000000001</v>
      </c>
      <c r="BB18">
        <v>400.17</v>
      </c>
      <c r="BC18">
        <v>98.982500000000002</v>
      </c>
      <c r="BD18">
        <v>0.10007000000000001</v>
      </c>
      <c r="BE18">
        <v>26.6633</v>
      </c>
      <c r="BF18">
        <v>28.0105</v>
      </c>
      <c r="BG18">
        <v>27.6889</v>
      </c>
      <c r="BH18">
        <v>0</v>
      </c>
      <c r="BI18">
        <v>0</v>
      </c>
      <c r="BJ18">
        <v>9963.75</v>
      </c>
      <c r="BK18">
        <v>1085.8</v>
      </c>
      <c r="BL18">
        <v>1.1521600000000001</v>
      </c>
      <c r="BM18">
        <v>-295.26100000000002</v>
      </c>
      <c r="BN18">
        <v>433.65199999999999</v>
      </c>
      <c r="BO18">
        <v>718.65800000000002</v>
      </c>
      <c r="BP18">
        <v>26.2498</v>
      </c>
      <c r="BQ18">
        <v>715.81299999999999</v>
      </c>
      <c r="BR18">
        <v>3.9584999999999999</v>
      </c>
      <c r="BS18">
        <v>2.9900899999999999</v>
      </c>
      <c r="BT18">
        <v>0.39182299999999998</v>
      </c>
      <c r="BU18">
        <v>23.972799999999999</v>
      </c>
      <c r="BV18">
        <v>-6.02224</v>
      </c>
      <c r="BW18">
        <v>1800</v>
      </c>
      <c r="BX18">
        <v>0.90999099999999999</v>
      </c>
      <c r="BY18">
        <v>3.4002699999999997E-2</v>
      </c>
      <c r="BZ18">
        <v>2.20045E-2</v>
      </c>
      <c r="CA18">
        <v>3.4002299999999999E-2</v>
      </c>
      <c r="CB18">
        <v>25</v>
      </c>
      <c r="CC18">
        <v>33528.199999999997</v>
      </c>
      <c r="CD18">
        <v>1691154955.5</v>
      </c>
      <c r="CE18" t="s">
        <v>346</v>
      </c>
      <c r="CF18">
        <v>1691154955.5</v>
      </c>
      <c r="CG18">
        <v>1691153555.5999999</v>
      </c>
      <c r="CH18">
        <v>2</v>
      </c>
      <c r="CI18">
        <v>0.69599999999999995</v>
      </c>
      <c r="CJ18">
        <v>-1.7999999999999999E-2</v>
      </c>
      <c r="CK18">
        <v>-0.58499999999999996</v>
      </c>
      <c r="CL18">
        <v>4.1000000000000002E-2</v>
      </c>
      <c r="CM18">
        <v>715</v>
      </c>
      <c r="CN18">
        <v>16</v>
      </c>
      <c r="CO18">
        <v>0.01</v>
      </c>
      <c r="CP18">
        <v>0.02</v>
      </c>
      <c r="CQ18">
        <v>31.610187909763699</v>
      </c>
      <c r="CR18">
        <v>-0.2578228704924187</v>
      </c>
      <c r="CS18">
        <v>3.9475828111216818E-2</v>
      </c>
      <c r="CT18">
        <v>1</v>
      </c>
      <c r="CU18">
        <v>-294.82892500000003</v>
      </c>
      <c r="CV18">
        <v>-2.5065928705432641</v>
      </c>
      <c r="CW18">
        <v>0.25820025053241219</v>
      </c>
      <c r="CX18">
        <v>-1</v>
      </c>
      <c r="CY18">
        <v>24.50318</v>
      </c>
      <c r="CZ18">
        <v>10.40468442776729</v>
      </c>
      <c r="DA18">
        <v>1.0009794611279501</v>
      </c>
      <c r="DB18">
        <v>-1</v>
      </c>
      <c r="DC18">
        <v>0.34944976589269788</v>
      </c>
      <c r="DD18">
        <v>0.22565764750651299</v>
      </c>
      <c r="DE18">
        <v>3.3117476905402517E-2</v>
      </c>
      <c r="DF18">
        <v>0</v>
      </c>
      <c r="DG18">
        <v>1</v>
      </c>
      <c r="DH18">
        <v>2</v>
      </c>
      <c r="DI18" t="s">
        <v>353</v>
      </c>
      <c r="DJ18">
        <v>2.6697700000000002</v>
      </c>
      <c r="DK18">
        <v>2.7153100000000001</v>
      </c>
      <c r="DL18">
        <v>9.3086600000000005E-2</v>
      </c>
      <c r="DM18">
        <v>0.135521</v>
      </c>
      <c r="DN18">
        <v>0.13386899999999999</v>
      </c>
      <c r="DO18">
        <v>2.7879000000000001E-2</v>
      </c>
      <c r="DP18">
        <v>33074</v>
      </c>
      <c r="DQ18">
        <v>27781.1</v>
      </c>
      <c r="DR18">
        <v>31131.5</v>
      </c>
      <c r="DS18">
        <v>28001.1</v>
      </c>
      <c r="DT18">
        <v>36583</v>
      </c>
      <c r="DU18">
        <v>38678.800000000003</v>
      </c>
      <c r="DV18">
        <v>44294.2</v>
      </c>
      <c r="DW18">
        <v>42405</v>
      </c>
      <c r="DX18">
        <v>1.6897800000000001</v>
      </c>
      <c r="DY18">
        <v>1.90272</v>
      </c>
      <c r="DZ18">
        <v>0.180058</v>
      </c>
      <c r="EA18">
        <v>0.15956899999999999</v>
      </c>
      <c r="EB18">
        <v>25.063600000000001</v>
      </c>
      <c r="EC18">
        <v>25.076699999999999</v>
      </c>
      <c r="ED18">
        <v>37.799999999999997</v>
      </c>
      <c r="EE18">
        <v>25.6</v>
      </c>
      <c r="EF18">
        <v>12.582700000000001</v>
      </c>
      <c r="EG18">
        <v>61.945</v>
      </c>
      <c r="EH18">
        <v>41.4223</v>
      </c>
      <c r="EI18">
        <v>1</v>
      </c>
      <c r="EJ18">
        <v>-0.13226099999999999</v>
      </c>
      <c r="EK18">
        <v>-0.28680800000000001</v>
      </c>
      <c r="EL18">
        <v>20.190300000000001</v>
      </c>
      <c r="EM18">
        <v>5.242</v>
      </c>
      <c r="EN18">
        <v>12.039899999999999</v>
      </c>
      <c r="EO18">
        <v>5.0173500000000004</v>
      </c>
      <c r="EP18">
        <v>3.2879999999999998</v>
      </c>
      <c r="EQ18">
        <v>9999</v>
      </c>
      <c r="ER18">
        <v>9999</v>
      </c>
      <c r="ES18">
        <v>9999</v>
      </c>
      <c r="ET18">
        <v>999.9</v>
      </c>
      <c r="EU18">
        <v>1.8687400000000001</v>
      </c>
      <c r="EV18">
        <v>1.8644700000000001</v>
      </c>
      <c r="EW18">
        <v>1.86907</v>
      </c>
      <c r="EX18">
        <v>1.8671500000000001</v>
      </c>
      <c r="EY18">
        <v>1.8632500000000001</v>
      </c>
      <c r="EZ18">
        <v>1.86432</v>
      </c>
      <c r="FA18">
        <v>1.87012</v>
      </c>
      <c r="FB18">
        <v>1.8693299999999999</v>
      </c>
      <c r="FC18">
        <v>0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-0.377</v>
      </c>
      <c r="FQ18">
        <v>0.14299999999999999</v>
      </c>
      <c r="FR18">
        <v>-9.2821478305458616E-2</v>
      </c>
      <c r="FS18">
        <v>-6.1462078757559423E-4</v>
      </c>
      <c r="FT18">
        <v>-1.8861989874597051E-7</v>
      </c>
      <c r="FU18">
        <v>1.1980462299894961E-10</v>
      </c>
      <c r="FV18">
        <v>0.14300950041284949</v>
      </c>
      <c r="FW18">
        <v>0</v>
      </c>
      <c r="FX18">
        <v>0</v>
      </c>
      <c r="FY18">
        <v>0</v>
      </c>
      <c r="FZ18">
        <v>3</v>
      </c>
      <c r="GA18">
        <v>2158</v>
      </c>
      <c r="GB18">
        <v>1</v>
      </c>
      <c r="GC18">
        <v>19</v>
      </c>
      <c r="GD18">
        <v>2.2999999999999998</v>
      </c>
      <c r="GE18">
        <v>25.7</v>
      </c>
      <c r="GF18">
        <v>1.6186499999999999</v>
      </c>
      <c r="GG18">
        <v>2.5585900000000001</v>
      </c>
      <c r="GH18">
        <v>1.5490699999999999</v>
      </c>
      <c r="GI18">
        <v>2.34009</v>
      </c>
      <c r="GJ18">
        <v>1.50146</v>
      </c>
      <c r="GK18">
        <v>2.3584000000000001</v>
      </c>
      <c r="GL18">
        <v>30.933499999999999</v>
      </c>
      <c r="GM18">
        <v>23.982399999999998</v>
      </c>
      <c r="GN18">
        <v>19</v>
      </c>
      <c r="GO18">
        <v>382.41699999999997</v>
      </c>
      <c r="GP18">
        <v>476.1</v>
      </c>
      <c r="GQ18">
        <v>25.722999999999999</v>
      </c>
      <c r="GR18">
        <v>25.7621</v>
      </c>
      <c r="GS18">
        <v>30.0001</v>
      </c>
      <c r="GT18">
        <v>25.868500000000001</v>
      </c>
      <c r="GU18">
        <v>25.827300000000001</v>
      </c>
      <c r="GV18">
        <v>32.3536</v>
      </c>
      <c r="GW18">
        <v>75.650999999999996</v>
      </c>
      <c r="GX18">
        <v>44.262300000000003</v>
      </c>
      <c r="GY18">
        <v>25.699100000000001</v>
      </c>
      <c r="GZ18">
        <v>715</v>
      </c>
      <c r="HA18">
        <v>2.96502</v>
      </c>
      <c r="HB18">
        <v>99.595699999999994</v>
      </c>
      <c r="HC18">
        <v>99.232600000000005</v>
      </c>
    </row>
    <row r="19" spans="1:211" x14ac:dyDescent="0.3">
      <c r="A19">
        <v>3</v>
      </c>
      <c r="B19">
        <v>1691155275</v>
      </c>
      <c r="C19">
        <v>360</v>
      </c>
      <c r="D19" t="s">
        <v>354</v>
      </c>
      <c r="E19" t="s">
        <v>355</v>
      </c>
      <c r="F19" t="s">
        <v>342</v>
      </c>
      <c r="G19" t="s">
        <v>375</v>
      </c>
      <c r="H19" t="s">
        <v>343</v>
      </c>
      <c r="I19" t="s">
        <v>344</v>
      </c>
      <c r="J19">
        <v>1691155275</v>
      </c>
      <c r="K19">
        <f t="shared" si="0"/>
        <v>3.4560221040776449E-3</v>
      </c>
      <c r="L19">
        <f t="shared" si="1"/>
        <v>3.4560221040776451</v>
      </c>
      <c r="M19">
        <f t="shared" si="2"/>
        <v>31.855622237538519</v>
      </c>
      <c r="N19">
        <f t="shared" si="3"/>
        <v>418.79599999999999</v>
      </c>
      <c r="O19">
        <f t="shared" si="4"/>
        <v>298.63373886695518</v>
      </c>
      <c r="P19">
        <f t="shared" si="5"/>
        <v>29.587756148716782</v>
      </c>
      <c r="Q19">
        <f t="shared" si="6"/>
        <v>41.493081026516002</v>
      </c>
      <c r="R19">
        <f t="shared" si="7"/>
        <v>0.49349722797550044</v>
      </c>
      <c r="S19">
        <f t="shared" si="8"/>
        <v>1.9412015007976349</v>
      </c>
      <c r="T19">
        <f t="shared" si="9"/>
        <v>0.43296789291297916</v>
      </c>
      <c r="U19">
        <f t="shared" si="10"/>
        <v>0.27542215370530082</v>
      </c>
      <c r="V19">
        <f t="shared" si="11"/>
        <v>276.11593046999997</v>
      </c>
      <c r="W19">
        <f t="shared" si="12"/>
        <v>27.777980468924898</v>
      </c>
      <c r="X19">
        <f t="shared" si="13"/>
        <v>27.777980468924898</v>
      </c>
      <c r="Y19">
        <f t="shared" si="14"/>
        <v>3.7459995955770609</v>
      </c>
      <c r="Z19">
        <f t="shared" si="15"/>
        <v>84.729031439799101</v>
      </c>
      <c r="AA19">
        <f t="shared" si="16"/>
        <v>2.9820018675437998</v>
      </c>
      <c r="AB19">
        <f t="shared" si="17"/>
        <v>3.5194570466234407</v>
      </c>
      <c r="AC19">
        <f t="shared" si="18"/>
        <v>0.76399772803326105</v>
      </c>
      <c r="AD19">
        <f t="shared" si="19"/>
        <v>-152.41057478982415</v>
      </c>
      <c r="AE19">
        <f t="shared" si="20"/>
        <v>-111.36033625022348</v>
      </c>
      <c r="AF19">
        <f t="shared" si="21"/>
        <v>-12.410918341671421</v>
      </c>
      <c r="AG19">
        <f t="shared" si="22"/>
        <v>-6.5898911719116882E-2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52197.674863262757</v>
      </c>
      <c r="AM19">
        <f t="shared" si="26"/>
        <v>1800</v>
      </c>
      <c r="AN19">
        <f t="shared" si="27"/>
        <v>1499.112378</v>
      </c>
      <c r="AO19">
        <f t="shared" si="28"/>
        <v>0.83284020999999997</v>
      </c>
      <c r="AP19">
        <f t="shared" si="29"/>
        <v>0.15339773914999999</v>
      </c>
      <c r="AQ19">
        <v>35.590000000000003</v>
      </c>
      <c r="AR19">
        <v>0.5</v>
      </c>
      <c r="AS19" t="s">
        <v>345</v>
      </c>
      <c r="AT19">
        <v>2</v>
      </c>
      <c r="AU19">
        <v>1691155275</v>
      </c>
      <c r="AV19">
        <v>418.79599999999999</v>
      </c>
      <c r="AW19">
        <v>715.03899999999999</v>
      </c>
      <c r="AX19">
        <v>30.097799999999999</v>
      </c>
      <c r="AY19">
        <v>0.28043099999999999</v>
      </c>
      <c r="AZ19">
        <v>419.17</v>
      </c>
      <c r="BA19">
        <v>29.954799999999999</v>
      </c>
      <c r="BB19">
        <v>400.09500000000003</v>
      </c>
      <c r="BC19">
        <v>98.977000000000004</v>
      </c>
      <c r="BD19">
        <v>0.10007099999999999</v>
      </c>
      <c r="BE19">
        <v>26.713899999999999</v>
      </c>
      <c r="BF19">
        <v>27.971800000000002</v>
      </c>
      <c r="BG19">
        <v>27.693300000000001</v>
      </c>
      <c r="BH19">
        <v>0</v>
      </c>
      <c r="BI19">
        <v>0</v>
      </c>
      <c r="BJ19">
        <v>9962.5</v>
      </c>
      <c r="BK19">
        <v>1084.83</v>
      </c>
      <c r="BL19">
        <v>1.1773899999999999</v>
      </c>
      <c r="BM19">
        <v>-296.24400000000003</v>
      </c>
      <c r="BN19">
        <v>431.79199999999997</v>
      </c>
      <c r="BO19">
        <v>715.24</v>
      </c>
      <c r="BP19">
        <v>29.817299999999999</v>
      </c>
      <c r="BQ19">
        <v>715.03899999999999</v>
      </c>
      <c r="BR19">
        <v>0.28043099999999999</v>
      </c>
      <c r="BS19">
        <v>2.97899</v>
      </c>
      <c r="BT19">
        <v>2.7756200000000002E-2</v>
      </c>
      <c r="BU19">
        <v>23.910900000000002</v>
      </c>
      <c r="BV19">
        <v>-36.218899999999998</v>
      </c>
      <c r="BW19">
        <v>1800</v>
      </c>
      <c r="BX19">
        <v>0.909995</v>
      </c>
      <c r="BY19">
        <v>3.4001200000000002E-2</v>
      </c>
      <c r="BZ19">
        <v>2.2003499999999999E-2</v>
      </c>
      <c r="CA19">
        <v>3.4000700000000002E-2</v>
      </c>
      <c r="CB19">
        <v>25</v>
      </c>
      <c r="CC19">
        <v>33528.400000000001</v>
      </c>
      <c r="CD19">
        <v>1691154955.5</v>
      </c>
      <c r="CE19" t="s">
        <v>346</v>
      </c>
      <c r="CF19">
        <v>1691154955.5</v>
      </c>
      <c r="CG19">
        <v>1691153555.5999999</v>
      </c>
      <c r="CH19">
        <v>2</v>
      </c>
      <c r="CI19">
        <v>0.69599999999999995</v>
      </c>
      <c r="CJ19">
        <v>-1.7999999999999999E-2</v>
      </c>
      <c r="CK19">
        <v>-0.58499999999999996</v>
      </c>
      <c r="CL19">
        <v>4.1000000000000002E-2</v>
      </c>
      <c r="CM19">
        <v>715</v>
      </c>
      <c r="CN19">
        <v>16</v>
      </c>
      <c r="CO19">
        <v>0.01</v>
      </c>
      <c r="CP19">
        <v>0.02</v>
      </c>
      <c r="CQ19">
        <v>31.483642888098501</v>
      </c>
      <c r="CR19">
        <v>1.532093931076327E-2</v>
      </c>
      <c r="CS19">
        <v>8.5625869272427067E-3</v>
      </c>
      <c r="CT19">
        <v>1</v>
      </c>
      <c r="CU19">
        <v>-296.15055000000001</v>
      </c>
      <c r="CV19">
        <v>-0.43609756097557228</v>
      </c>
      <c r="CW19">
        <v>5.9810931275139347E-2</v>
      </c>
      <c r="CX19">
        <v>-1</v>
      </c>
      <c r="CY19">
        <v>29.814192500000001</v>
      </c>
      <c r="CZ19">
        <v>-6.3973733583786996E-3</v>
      </c>
      <c r="DA19">
        <v>1.934604287703371E-3</v>
      </c>
      <c r="DB19">
        <v>-1</v>
      </c>
      <c r="DC19">
        <v>0.48623313216589881</v>
      </c>
      <c r="DD19">
        <v>-1.1937446097719059E-2</v>
      </c>
      <c r="DE19">
        <v>1.7917163455086369E-3</v>
      </c>
      <c r="DF19">
        <v>1</v>
      </c>
      <c r="DG19">
        <v>2</v>
      </c>
      <c r="DH19">
        <v>2</v>
      </c>
      <c r="DI19" t="s">
        <v>347</v>
      </c>
      <c r="DJ19">
        <v>2.6696399999999998</v>
      </c>
      <c r="DK19">
        <v>2.7153100000000001</v>
      </c>
      <c r="DL19">
        <v>9.2786300000000002E-2</v>
      </c>
      <c r="DM19">
        <v>0.13534399999999999</v>
      </c>
      <c r="DN19">
        <v>0.13352600000000001</v>
      </c>
      <c r="DO19">
        <v>2.34462E-3</v>
      </c>
      <c r="DP19">
        <v>33085.800000000003</v>
      </c>
      <c r="DQ19">
        <v>27789.7</v>
      </c>
      <c r="DR19">
        <v>31132.3</v>
      </c>
      <c r="DS19">
        <v>28004.400000000001</v>
      </c>
      <c r="DT19">
        <v>36599</v>
      </c>
      <c r="DU19">
        <v>39702.400000000001</v>
      </c>
      <c r="DV19">
        <v>44295.8</v>
      </c>
      <c r="DW19">
        <v>42409.9</v>
      </c>
      <c r="DX19">
        <v>1.6935</v>
      </c>
      <c r="DY19">
        <v>1.8955</v>
      </c>
      <c r="DZ19">
        <v>0.18102699999999999</v>
      </c>
      <c r="EA19">
        <v>0.16192300000000001</v>
      </c>
      <c r="EB19">
        <v>25.008800000000001</v>
      </c>
      <c r="EC19">
        <v>25.042400000000001</v>
      </c>
      <c r="ED19">
        <v>32.5</v>
      </c>
      <c r="EE19">
        <v>25.8</v>
      </c>
      <c r="EF19">
        <v>10.9491</v>
      </c>
      <c r="EG19">
        <v>61.884900000000002</v>
      </c>
      <c r="EH19">
        <v>41.454300000000003</v>
      </c>
      <c r="EI19">
        <v>1</v>
      </c>
      <c r="EJ19">
        <v>-0.13152900000000001</v>
      </c>
      <c r="EK19">
        <v>-0.92252199999999995</v>
      </c>
      <c r="EL19">
        <v>20.187200000000001</v>
      </c>
      <c r="EM19">
        <v>5.2421499999999996</v>
      </c>
      <c r="EN19">
        <v>12.039899999999999</v>
      </c>
      <c r="EO19">
        <v>5.0174000000000003</v>
      </c>
      <c r="EP19">
        <v>3.2879999999999998</v>
      </c>
      <c r="EQ19">
        <v>9999</v>
      </c>
      <c r="ER19">
        <v>9999</v>
      </c>
      <c r="ES19">
        <v>9999</v>
      </c>
      <c r="ET19">
        <v>999.9</v>
      </c>
      <c r="EU19">
        <v>1.8687800000000001</v>
      </c>
      <c r="EV19">
        <v>1.8644700000000001</v>
      </c>
      <c r="EW19">
        <v>1.8690899999999999</v>
      </c>
      <c r="EX19">
        <v>1.8671199999999999</v>
      </c>
      <c r="EY19">
        <v>1.86328</v>
      </c>
      <c r="EZ19">
        <v>1.86433</v>
      </c>
      <c r="FA19">
        <v>1.87012</v>
      </c>
      <c r="FB19">
        <v>1.8693299999999999</v>
      </c>
      <c r="FC19">
        <v>0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-0.374</v>
      </c>
      <c r="FQ19">
        <v>0.14299999999999999</v>
      </c>
      <c r="FR19">
        <v>-9.2821478305458616E-2</v>
      </c>
      <c r="FS19">
        <v>-6.1462078757559423E-4</v>
      </c>
      <c r="FT19">
        <v>-1.8861989874597051E-7</v>
      </c>
      <c r="FU19">
        <v>1.1980462299894961E-10</v>
      </c>
      <c r="FV19">
        <v>0.14300950041284949</v>
      </c>
      <c r="FW19">
        <v>0</v>
      </c>
      <c r="FX19">
        <v>0</v>
      </c>
      <c r="FY19">
        <v>0</v>
      </c>
      <c r="FZ19">
        <v>3</v>
      </c>
      <c r="GA19">
        <v>2158</v>
      </c>
      <c r="GB19">
        <v>1</v>
      </c>
      <c r="GC19">
        <v>19</v>
      </c>
      <c r="GD19">
        <v>5.3</v>
      </c>
      <c r="GE19">
        <v>28.7</v>
      </c>
      <c r="GF19">
        <v>1.6162099999999999</v>
      </c>
      <c r="GG19">
        <v>2.5561500000000001</v>
      </c>
      <c r="GH19">
        <v>1.5490699999999999</v>
      </c>
      <c r="GI19">
        <v>2.34375</v>
      </c>
      <c r="GJ19">
        <v>1.50146</v>
      </c>
      <c r="GK19">
        <v>2.3571800000000001</v>
      </c>
      <c r="GL19">
        <v>31.0853</v>
      </c>
      <c r="GM19">
        <v>23.982399999999998</v>
      </c>
      <c r="GN19">
        <v>19</v>
      </c>
      <c r="GO19">
        <v>384.39499999999998</v>
      </c>
      <c r="GP19">
        <v>471.197</v>
      </c>
      <c r="GQ19">
        <v>26.344200000000001</v>
      </c>
      <c r="GR19">
        <v>25.764299999999999</v>
      </c>
      <c r="GS19">
        <v>30.0001</v>
      </c>
      <c r="GT19">
        <v>25.866399999999999</v>
      </c>
      <c r="GU19">
        <v>25.842400000000001</v>
      </c>
      <c r="GV19">
        <v>32.316899999999997</v>
      </c>
      <c r="GW19">
        <v>100</v>
      </c>
      <c r="GX19">
        <v>31.848099999999999</v>
      </c>
      <c r="GY19">
        <v>26.356999999999999</v>
      </c>
      <c r="GZ19">
        <v>715</v>
      </c>
      <c r="HA19">
        <v>0</v>
      </c>
      <c r="HB19">
        <v>99.599000000000004</v>
      </c>
      <c r="HC19">
        <v>99.244</v>
      </c>
    </row>
    <row r="20" spans="1:211" x14ac:dyDescent="0.3">
      <c r="A20">
        <v>4</v>
      </c>
      <c r="B20">
        <v>1691155455</v>
      </c>
      <c r="C20">
        <v>540</v>
      </c>
      <c r="D20" t="s">
        <v>356</v>
      </c>
      <c r="E20" t="s">
        <v>357</v>
      </c>
      <c r="F20" t="s">
        <v>342</v>
      </c>
      <c r="G20" t="s">
        <v>375</v>
      </c>
      <c r="H20" t="s">
        <v>343</v>
      </c>
      <c r="I20" t="s">
        <v>344</v>
      </c>
      <c r="J20">
        <v>1691155455</v>
      </c>
      <c r="K20">
        <f t="shared" si="0"/>
        <v>3.4532297572646585E-3</v>
      </c>
      <c r="L20">
        <f t="shared" si="1"/>
        <v>3.4532297572646584</v>
      </c>
      <c r="M20">
        <f t="shared" si="2"/>
        <v>31.763824391430724</v>
      </c>
      <c r="N20">
        <f t="shared" si="3"/>
        <v>419.49299999999999</v>
      </c>
      <c r="O20">
        <f t="shared" si="4"/>
        <v>298.08148176626639</v>
      </c>
      <c r="P20">
        <f t="shared" si="5"/>
        <v>29.531105285843438</v>
      </c>
      <c r="Q20">
        <f t="shared" si="6"/>
        <v>41.559414815940002</v>
      </c>
      <c r="R20">
        <f t="shared" si="7"/>
        <v>0.48624350834810565</v>
      </c>
      <c r="S20">
        <f t="shared" si="8"/>
        <v>1.9431053513692333</v>
      </c>
      <c r="T20">
        <f t="shared" si="9"/>
        <v>0.42741758562084181</v>
      </c>
      <c r="U20">
        <f t="shared" si="10"/>
        <v>0.27182593256630228</v>
      </c>
      <c r="V20">
        <f t="shared" si="11"/>
        <v>276.11437775471262</v>
      </c>
      <c r="W20">
        <f t="shared" si="12"/>
        <v>27.79087320204551</v>
      </c>
      <c r="X20">
        <f t="shared" si="13"/>
        <v>27.79087320204551</v>
      </c>
      <c r="Y20">
        <f t="shared" si="14"/>
        <v>3.7488206768880814</v>
      </c>
      <c r="Z20">
        <f t="shared" si="15"/>
        <v>84.482470631602283</v>
      </c>
      <c r="AA20">
        <f t="shared" si="16"/>
        <v>2.9755650561840001</v>
      </c>
      <c r="AB20">
        <f t="shared" si="17"/>
        <v>3.5221094197864677</v>
      </c>
      <c r="AC20">
        <f t="shared" si="18"/>
        <v>0.77325562070408127</v>
      </c>
      <c r="AD20">
        <f t="shared" si="19"/>
        <v>-152.28743229537145</v>
      </c>
      <c r="AE20">
        <f t="shared" si="20"/>
        <v>-111.47926830198784</v>
      </c>
      <c r="AF20">
        <f t="shared" si="21"/>
        <v>-12.413593192341231</v>
      </c>
      <c r="AG20">
        <f t="shared" si="22"/>
        <v>-6.5916034987907324E-2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52292.630680136077</v>
      </c>
      <c r="AM20">
        <f t="shared" si="26"/>
        <v>1799.99</v>
      </c>
      <c r="AN20">
        <f t="shared" si="27"/>
        <v>1499.10363380021</v>
      </c>
      <c r="AO20">
        <f t="shared" si="28"/>
        <v>0.83283997899999995</v>
      </c>
      <c r="AP20">
        <f t="shared" si="29"/>
        <v>0.15339772874000002</v>
      </c>
      <c r="AQ20">
        <v>35.590000000000003</v>
      </c>
      <c r="AR20">
        <v>0.5</v>
      </c>
      <c r="AS20" t="s">
        <v>345</v>
      </c>
      <c r="AT20">
        <v>2</v>
      </c>
      <c r="AU20">
        <v>1691155455</v>
      </c>
      <c r="AV20">
        <v>419.49299999999999</v>
      </c>
      <c r="AW20">
        <v>714.92600000000004</v>
      </c>
      <c r="AX20">
        <v>30.034800000000001</v>
      </c>
      <c r="AY20">
        <v>0.240034</v>
      </c>
      <c r="AZ20">
        <v>419.86799999999999</v>
      </c>
      <c r="BA20">
        <v>29.8918</v>
      </c>
      <c r="BB20">
        <v>400.101</v>
      </c>
      <c r="BC20">
        <v>98.970600000000005</v>
      </c>
      <c r="BD20">
        <v>9.9979999999999999E-2</v>
      </c>
      <c r="BE20">
        <v>26.726700000000001</v>
      </c>
      <c r="BF20">
        <v>27.988800000000001</v>
      </c>
      <c r="BG20">
        <v>27.690999999999999</v>
      </c>
      <c r="BH20">
        <v>0</v>
      </c>
      <c r="BI20">
        <v>0</v>
      </c>
      <c r="BJ20">
        <v>9982.5</v>
      </c>
      <c r="BK20">
        <v>1085.6600000000001</v>
      </c>
      <c r="BL20">
        <v>1.2334499999999999</v>
      </c>
      <c r="BM20">
        <v>-295.43299999999999</v>
      </c>
      <c r="BN20">
        <v>432.483</v>
      </c>
      <c r="BO20">
        <v>715.09799999999996</v>
      </c>
      <c r="BP20">
        <v>29.794799999999999</v>
      </c>
      <c r="BQ20">
        <v>714.92600000000004</v>
      </c>
      <c r="BR20">
        <v>0.240034</v>
      </c>
      <c r="BS20">
        <v>2.9725700000000002</v>
      </c>
      <c r="BT20">
        <v>2.3756300000000001E-2</v>
      </c>
      <c r="BU20">
        <v>23.875</v>
      </c>
      <c r="BV20">
        <v>-37.754100000000001</v>
      </c>
      <c r="BW20">
        <v>1799.99</v>
      </c>
      <c r="BX20">
        <v>0.90999399999999997</v>
      </c>
      <c r="BY20">
        <v>3.4001499999999997E-2</v>
      </c>
      <c r="BZ20">
        <v>2.2003700000000001E-2</v>
      </c>
      <c r="CA20">
        <v>3.4001000000000003E-2</v>
      </c>
      <c r="CB20">
        <v>25</v>
      </c>
      <c r="CC20">
        <v>33528.199999999997</v>
      </c>
      <c r="CD20">
        <v>1691154955.5</v>
      </c>
      <c r="CE20" t="s">
        <v>346</v>
      </c>
      <c r="CF20">
        <v>1691154955.5</v>
      </c>
      <c r="CG20">
        <v>1691153555.5999999</v>
      </c>
      <c r="CH20">
        <v>2</v>
      </c>
      <c r="CI20">
        <v>0.69599999999999995</v>
      </c>
      <c r="CJ20">
        <v>-1.7999999999999999E-2</v>
      </c>
      <c r="CK20">
        <v>-0.58499999999999996</v>
      </c>
      <c r="CL20">
        <v>4.1000000000000002E-2</v>
      </c>
      <c r="CM20">
        <v>715</v>
      </c>
      <c r="CN20">
        <v>16</v>
      </c>
      <c r="CO20">
        <v>0.01</v>
      </c>
      <c r="CP20">
        <v>0.02</v>
      </c>
      <c r="CQ20">
        <v>31.424030354179258</v>
      </c>
      <c r="CR20">
        <v>-1.941536672699044E-2</v>
      </c>
      <c r="CS20">
        <v>1.0017848113638291E-2</v>
      </c>
      <c r="CT20">
        <v>1</v>
      </c>
      <c r="CU20">
        <v>-295.59948780487809</v>
      </c>
      <c r="CV20">
        <v>0.38331010452929209</v>
      </c>
      <c r="CW20">
        <v>8.1636350688392312E-2</v>
      </c>
      <c r="CX20">
        <v>-1</v>
      </c>
      <c r="CY20">
        <v>29.787385365853648</v>
      </c>
      <c r="CZ20">
        <v>4.0950522648169653E-2</v>
      </c>
      <c r="DA20">
        <v>4.0971471916509596E-3</v>
      </c>
      <c r="DB20">
        <v>-1</v>
      </c>
      <c r="DC20">
        <v>0.47496204771637901</v>
      </c>
      <c r="DD20">
        <v>8.052485457133645E-3</v>
      </c>
      <c r="DE20">
        <v>1.2414682376048541E-3</v>
      </c>
      <c r="DF20">
        <v>1</v>
      </c>
      <c r="DG20">
        <v>2</v>
      </c>
      <c r="DH20">
        <v>2</v>
      </c>
      <c r="DI20" t="s">
        <v>347</v>
      </c>
      <c r="DJ20">
        <v>2.6696499999999999</v>
      </c>
      <c r="DK20">
        <v>2.71523</v>
      </c>
      <c r="DL20">
        <v>9.2896400000000004E-2</v>
      </c>
      <c r="DM20">
        <v>0.13531799999999999</v>
      </c>
      <c r="DN20">
        <v>0.133325</v>
      </c>
      <c r="DO20">
        <v>2.0116399999999999E-3</v>
      </c>
      <c r="DP20">
        <v>33083.9</v>
      </c>
      <c r="DQ20">
        <v>27793.7</v>
      </c>
      <c r="DR20">
        <v>31134.3</v>
      </c>
      <c r="DS20">
        <v>28007.599999999999</v>
      </c>
      <c r="DT20">
        <v>36610.400000000001</v>
      </c>
      <c r="DU20">
        <v>39721.1</v>
      </c>
      <c r="DV20">
        <v>44299.1</v>
      </c>
      <c r="DW20">
        <v>42415.7</v>
      </c>
      <c r="DX20">
        <v>1.69363</v>
      </c>
      <c r="DY20">
        <v>1.8943300000000001</v>
      </c>
      <c r="DZ20">
        <v>0.183225</v>
      </c>
      <c r="EA20">
        <v>0.161521</v>
      </c>
      <c r="EB20">
        <v>24.989799999999999</v>
      </c>
      <c r="EC20">
        <v>25.046700000000001</v>
      </c>
      <c r="ED20">
        <v>27</v>
      </c>
      <c r="EE20">
        <v>26</v>
      </c>
      <c r="EF20">
        <v>9.2044499999999996</v>
      </c>
      <c r="EG20">
        <v>61.494900000000001</v>
      </c>
      <c r="EH20">
        <v>41.6066</v>
      </c>
      <c r="EI20">
        <v>1</v>
      </c>
      <c r="EJ20">
        <v>-0.131496</v>
      </c>
      <c r="EK20">
        <v>-0.90580899999999998</v>
      </c>
      <c r="EL20">
        <v>20.187100000000001</v>
      </c>
      <c r="EM20">
        <v>5.2408000000000001</v>
      </c>
      <c r="EN20">
        <v>12.039899999999999</v>
      </c>
      <c r="EO20">
        <v>5.0166000000000004</v>
      </c>
      <c r="EP20">
        <v>3.2879999999999998</v>
      </c>
      <c r="EQ20">
        <v>9999</v>
      </c>
      <c r="ER20">
        <v>9999</v>
      </c>
      <c r="ES20">
        <v>9999</v>
      </c>
      <c r="ET20">
        <v>999.9</v>
      </c>
      <c r="EU20">
        <v>1.86879</v>
      </c>
      <c r="EV20">
        <v>1.8644700000000001</v>
      </c>
      <c r="EW20">
        <v>1.8691</v>
      </c>
      <c r="EX20">
        <v>1.86717</v>
      </c>
      <c r="EY20">
        <v>1.86331</v>
      </c>
      <c r="EZ20">
        <v>1.86433</v>
      </c>
      <c r="FA20">
        <v>1.87012</v>
      </c>
      <c r="FB20">
        <v>1.8693500000000001</v>
      </c>
      <c r="FC20">
        <v>0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-0.375</v>
      </c>
      <c r="FQ20">
        <v>0.14299999999999999</v>
      </c>
      <c r="FR20">
        <v>-9.2821478305458616E-2</v>
      </c>
      <c r="FS20">
        <v>-6.1462078757559423E-4</v>
      </c>
      <c r="FT20">
        <v>-1.8861989874597051E-7</v>
      </c>
      <c r="FU20">
        <v>1.1980462299894961E-10</v>
      </c>
      <c r="FV20">
        <v>0.14300950041284949</v>
      </c>
      <c r="FW20">
        <v>0</v>
      </c>
      <c r="FX20">
        <v>0</v>
      </c>
      <c r="FY20">
        <v>0</v>
      </c>
      <c r="FZ20">
        <v>3</v>
      </c>
      <c r="GA20">
        <v>2158</v>
      </c>
      <c r="GB20">
        <v>1</v>
      </c>
      <c r="GC20">
        <v>19</v>
      </c>
      <c r="GD20">
        <v>8.3000000000000007</v>
      </c>
      <c r="GE20">
        <v>31.7</v>
      </c>
      <c r="GF20">
        <v>1.6174299999999999</v>
      </c>
      <c r="GG20">
        <v>2.5573700000000001</v>
      </c>
      <c r="GH20">
        <v>1.5490699999999999</v>
      </c>
      <c r="GI20">
        <v>2.34253</v>
      </c>
      <c r="GJ20">
        <v>1.50146</v>
      </c>
      <c r="GK20">
        <v>2.3571800000000001</v>
      </c>
      <c r="GL20">
        <v>31.193899999999999</v>
      </c>
      <c r="GM20">
        <v>23.982399999999998</v>
      </c>
      <c r="GN20">
        <v>19</v>
      </c>
      <c r="GO20">
        <v>384.476</v>
      </c>
      <c r="GP20">
        <v>470.44</v>
      </c>
      <c r="GQ20">
        <v>26.3096</v>
      </c>
      <c r="GR20">
        <v>25.768599999999999</v>
      </c>
      <c r="GS20">
        <v>30.0001</v>
      </c>
      <c r="GT20">
        <v>25.868500000000001</v>
      </c>
      <c r="GU20">
        <v>25.848800000000001</v>
      </c>
      <c r="GV20">
        <v>32.336399999999998</v>
      </c>
      <c r="GW20">
        <v>100</v>
      </c>
      <c r="GX20">
        <v>22.306999999999999</v>
      </c>
      <c r="GY20">
        <v>26.328299999999999</v>
      </c>
      <c r="GZ20">
        <v>715</v>
      </c>
      <c r="HA20">
        <v>0</v>
      </c>
      <c r="HB20">
        <v>99.606099999999998</v>
      </c>
      <c r="HC20">
        <v>99.256799999999998</v>
      </c>
    </row>
    <row r="21" spans="1:211" x14ac:dyDescent="0.3">
      <c r="A21">
        <v>5</v>
      </c>
      <c r="B21">
        <v>1691155635</v>
      </c>
      <c r="C21">
        <v>720</v>
      </c>
      <c r="D21" t="s">
        <v>358</v>
      </c>
      <c r="E21" t="s">
        <v>359</v>
      </c>
      <c r="F21" t="s">
        <v>342</v>
      </c>
      <c r="G21" t="s">
        <v>375</v>
      </c>
      <c r="H21" t="s">
        <v>343</v>
      </c>
      <c r="I21" t="s">
        <v>344</v>
      </c>
      <c r="J21">
        <v>1691155635</v>
      </c>
      <c r="K21">
        <f t="shared" si="0"/>
        <v>3.469263819134533E-3</v>
      </c>
      <c r="L21">
        <f t="shared" si="1"/>
        <v>3.4692638191345329</v>
      </c>
      <c r="M21">
        <f t="shared" si="2"/>
        <v>31.699231133245572</v>
      </c>
      <c r="N21">
        <f t="shared" si="3"/>
        <v>420.10199999999998</v>
      </c>
      <c r="O21">
        <f t="shared" si="4"/>
        <v>300.50277377178833</v>
      </c>
      <c r="P21">
        <f t="shared" si="5"/>
        <v>29.769598771392772</v>
      </c>
      <c r="Q21">
        <f t="shared" si="6"/>
        <v>41.617812128940002</v>
      </c>
      <c r="R21">
        <f t="shared" si="7"/>
        <v>0.49356879837737405</v>
      </c>
      <c r="S21">
        <f t="shared" si="8"/>
        <v>1.9437954043331698</v>
      </c>
      <c r="T21">
        <f t="shared" si="9"/>
        <v>0.43309329650009409</v>
      </c>
      <c r="U21">
        <f t="shared" si="10"/>
        <v>0.27549689247274062</v>
      </c>
      <c r="V21">
        <f t="shared" si="11"/>
        <v>276.11398222491005</v>
      </c>
      <c r="W21">
        <f t="shared" si="12"/>
        <v>27.812025629626561</v>
      </c>
      <c r="X21">
        <f t="shared" si="13"/>
        <v>27.812025629626561</v>
      </c>
      <c r="Y21">
        <f t="shared" si="14"/>
        <v>3.7534530919524469</v>
      </c>
      <c r="Z21">
        <f t="shared" si="15"/>
        <v>84.666344064863523</v>
      </c>
      <c r="AA21">
        <f t="shared" si="16"/>
        <v>2.9868885284850002</v>
      </c>
      <c r="AB21">
        <f t="shared" si="17"/>
        <v>3.5278345385938978</v>
      </c>
      <c r="AC21">
        <f t="shared" si="18"/>
        <v>0.76656456346744672</v>
      </c>
      <c r="AD21">
        <f t="shared" si="19"/>
        <v>-152.9945344238329</v>
      </c>
      <c r="AE21">
        <f t="shared" si="20"/>
        <v>-110.84319157215349</v>
      </c>
      <c r="AF21">
        <f t="shared" si="21"/>
        <v>-12.34138699033705</v>
      </c>
      <c r="AG21">
        <f t="shared" si="22"/>
        <v>-6.5130761413414007E-2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52323.022321403892</v>
      </c>
      <c r="AM21">
        <f t="shared" si="26"/>
        <v>1799.99</v>
      </c>
      <c r="AN21">
        <f t="shared" si="27"/>
        <v>1499.1049225930501</v>
      </c>
      <c r="AO21">
        <f t="shared" si="28"/>
        <v>0.83284069500000002</v>
      </c>
      <c r="AP21">
        <f t="shared" si="29"/>
        <v>0.15339750900000002</v>
      </c>
      <c r="AQ21">
        <v>35.590000000000003</v>
      </c>
      <c r="AR21">
        <v>0.5</v>
      </c>
      <c r="AS21" t="s">
        <v>345</v>
      </c>
      <c r="AT21">
        <v>2</v>
      </c>
      <c r="AU21">
        <v>1691155635</v>
      </c>
      <c r="AV21">
        <v>420.10199999999998</v>
      </c>
      <c r="AW21">
        <v>715.04200000000003</v>
      </c>
      <c r="AX21">
        <v>30.150500000000001</v>
      </c>
      <c r="AY21">
        <v>0.220662</v>
      </c>
      <c r="AZ21">
        <v>420.47800000000001</v>
      </c>
      <c r="BA21">
        <v>30.0075</v>
      </c>
      <c r="BB21">
        <v>400.09699999999998</v>
      </c>
      <c r="BC21">
        <v>98.965900000000005</v>
      </c>
      <c r="BD21">
        <v>0.10007000000000001</v>
      </c>
      <c r="BE21">
        <v>26.754300000000001</v>
      </c>
      <c r="BF21">
        <v>28.005500000000001</v>
      </c>
      <c r="BG21">
        <v>27.735900000000001</v>
      </c>
      <c r="BH21">
        <v>0</v>
      </c>
      <c r="BI21">
        <v>0</v>
      </c>
      <c r="BJ21">
        <v>9990</v>
      </c>
      <c r="BK21">
        <v>1085.68</v>
      </c>
      <c r="BL21">
        <v>0.997977</v>
      </c>
      <c r="BM21">
        <v>-294.94</v>
      </c>
      <c r="BN21">
        <v>433.16199999999998</v>
      </c>
      <c r="BO21">
        <v>715.2</v>
      </c>
      <c r="BP21">
        <v>29.9299</v>
      </c>
      <c r="BQ21">
        <v>715.04200000000003</v>
      </c>
      <c r="BR21">
        <v>0.220662</v>
      </c>
      <c r="BS21">
        <v>2.9838800000000001</v>
      </c>
      <c r="BT21">
        <v>2.1838E-2</v>
      </c>
      <c r="BU21">
        <v>23.938199999999998</v>
      </c>
      <c r="BV21">
        <v>-38.575200000000002</v>
      </c>
      <c r="BW21">
        <v>1799.99</v>
      </c>
      <c r="BX21">
        <v>0.91000300000000001</v>
      </c>
      <c r="BY21">
        <v>3.3998100000000003E-2</v>
      </c>
      <c r="BZ21">
        <v>2.20015E-2</v>
      </c>
      <c r="CA21">
        <v>3.3997600000000003E-2</v>
      </c>
      <c r="CB21">
        <v>25</v>
      </c>
      <c r="CC21">
        <v>33528.199999999997</v>
      </c>
      <c r="CD21">
        <v>1691154955.5</v>
      </c>
      <c r="CE21" t="s">
        <v>346</v>
      </c>
      <c r="CF21">
        <v>1691154955.5</v>
      </c>
      <c r="CG21">
        <v>1691153555.5999999</v>
      </c>
      <c r="CH21">
        <v>2</v>
      </c>
      <c r="CI21">
        <v>0.69599999999999995</v>
      </c>
      <c r="CJ21">
        <v>-1.7999999999999999E-2</v>
      </c>
      <c r="CK21">
        <v>-0.58499999999999996</v>
      </c>
      <c r="CL21">
        <v>4.1000000000000002E-2</v>
      </c>
      <c r="CM21">
        <v>715</v>
      </c>
      <c r="CN21">
        <v>16</v>
      </c>
      <c r="CO21">
        <v>0.01</v>
      </c>
      <c r="CP21">
        <v>0.02</v>
      </c>
      <c r="CQ21">
        <v>31.334743109694351</v>
      </c>
      <c r="CR21">
        <v>-2.990734636563995E-2</v>
      </c>
      <c r="CS21">
        <v>9.7909791479178707E-3</v>
      </c>
      <c r="CT21">
        <v>1</v>
      </c>
      <c r="CU21">
        <v>-294.88973170731708</v>
      </c>
      <c r="CV21">
        <v>0.2654843205575308</v>
      </c>
      <c r="CW21">
        <v>5.5812851212774003E-2</v>
      </c>
      <c r="CX21">
        <v>-1</v>
      </c>
      <c r="CY21">
        <v>29.932539024390248</v>
      </c>
      <c r="CZ21">
        <v>-2.701672473873943E-2</v>
      </c>
      <c r="DA21">
        <v>2.8630427314890001E-3</v>
      </c>
      <c r="DB21">
        <v>-1</v>
      </c>
      <c r="DC21">
        <v>0.48451189807921857</v>
      </c>
      <c r="DD21">
        <v>-3.2419503157941768E-3</v>
      </c>
      <c r="DE21">
        <v>5.5012674131884709E-4</v>
      </c>
      <c r="DF21">
        <v>1</v>
      </c>
      <c r="DG21">
        <v>2</v>
      </c>
      <c r="DH21">
        <v>2</v>
      </c>
      <c r="DI21" t="s">
        <v>347</v>
      </c>
      <c r="DJ21">
        <v>2.6696399999999998</v>
      </c>
      <c r="DK21">
        <v>2.7153299999999998</v>
      </c>
      <c r="DL21">
        <v>9.2993300000000001E-2</v>
      </c>
      <c r="DM21">
        <v>0.135323</v>
      </c>
      <c r="DN21">
        <v>0.13366900000000001</v>
      </c>
      <c r="DO21">
        <v>1.8513399999999999E-3</v>
      </c>
      <c r="DP21">
        <v>33082.1</v>
      </c>
      <c r="DQ21">
        <v>27796</v>
      </c>
      <c r="DR21">
        <v>31136</v>
      </c>
      <c r="DS21">
        <v>28010.1</v>
      </c>
      <c r="DT21">
        <v>36598</v>
      </c>
      <c r="DU21">
        <v>39731.699999999997</v>
      </c>
      <c r="DV21">
        <v>44301.9</v>
      </c>
      <c r="DW21">
        <v>42420.2</v>
      </c>
      <c r="DX21">
        <v>1.6936800000000001</v>
      </c>
      <c r="DY21">
        <v>1.8927700000000001</v>
      </c>
      <c r="DZ21">
        <v>0.181288</v>
      </c>
      <c r="EA21">
        <v>0.161439</v>
      </c>
      <c r="EB21">
        <v>25.038399999999999</v>
      </c>
      <c r="EC21">
        <v>25.0931</v>
      </c>
      <c r="ED21">
        <v>22.8</v>
      </c>
      <c r="EE21">
        <v>26.2</v>
      </c>
      <c r="EF21">
        <v>7.8660899999999998</v>
      </c>
      <c r="EG21">
        <v>61.314999999999998</v>
      </c>
      <c r="EH21">
        <v>41.967100000000002</v>
      </c>
      <c r="EI21">
        <v>1</v>
      </c>
      <c r="EJ21">
        <v>-0.13098599999999999</v>
      </c>
      <c r="EK21">
        <v>-0.65671000000000002</v>
      </c>
      <c r="EL21">
        <v>20.188700000000001</v>
      </c>
      <c r="EM21">
        <v>5.24125</v>
      </c>
      <c r="EN21">
        <v>12.039899999999999</v>
      </c>
      <c r="EO21">
        <v>5.0168999999999997</v>
      </c>
      <c r="EP21">
        <v>3.2879999999999998</v>
      </c>
      <c r="EQ21">
        <v>9999</v>
      </c>
      <c r="ER21">
        <v>9999</v>
      </c>
      <c r="ES21">
        <v>9999</v>
      </c>
      <c r="ET21">
        <v>999.9</v>
      </c>
      <c r="EU21">
        <v>1.86883</v>
      </c>
      <c r="EV21">
        <v>1.8644799999999999</v>
      </c>
      <c r="EW21">
        <v>1.86911</v>
      </c>
      <c r="EX21">
        <v>1.86717</v>
      </c>
      <c r="EY21">
        <v>1.86331</v>
      </c>
      <c r="EZ21">
        <v>1.86433</v>
      </c>
      <c r="FA21">
        <v>1.87012</v>
      </c>
      <c r="FB21">
        <v>1.86934</v>
      </c>
      <c r="FC21">
        <v>0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-0.376</v>
      </c>
      <c r="FQ21">
        <v>0.14299999999999999</v>
      </c>
      <c r="FR21">
        <v>-9.2821478305458616E-2</v>
      </c>
      <c r="FS21">
        <v>-6.1462078757559423E-4</v>
      </c>
      <c r="FT21">
        <v>-1.8861989874597051E-7</v>
      </c>
      <c r="FU21">
        <v>1.1980462299894961E-10</v>
      </c>
      <c r="FV21">
        <v>0.14300950041284949</v>
      </c>
      <c r="FW21">
        <v>0</v>
      </c>
      <c r="FX21">
        <v>0</v>
      </c>
      <c r="FY21">
        <v>0</v>
      </c>
      <c r="FZ21">
        <v>3</v>
      </c>
      <c r="GA21">
        <v>2158</v>
      </c>
      <c r="GB21">
        <v>1</v>
      </c>
      <c r="GC21">
        <v>19</v>
      </c>
      <c r="GD21">
        <v>11.3</v>
      </c>
      <c r="GE21">
        <v>34.700000000000003</v>
      </c>
      <c r="GF21">
        <v>1.6186499999999999</v>
      </c>
      <c r="GG21">
        <v>2.5610400000000002</v>
      </c>
      <c r="GH21">
        <v>1.5490699999999999</v>
      </c>
      <c r="GI21">
        <v>2.34131</v>
      </c>
      <c r="GJ21">
        <v>1.50146</v>
      </c>
      <c r="GK21">
        <v>2.2997999999999998</v>
      </c>
      <c r="GL21">
        <v>31.302600000000002</v>
      </c>
      <c r="GM21">
        <v>23.982399999999998</v>
      </c>
      <c r="GN21">
        <v>19</v>
      </c>
      <c r="GO21">
        <v>384.56</v>
      </c>
      <c r="GP21">
        <v>469.44299999999998</v>
      </c>
      <c r="GQ21">
        <v>26.170300000000001</v>
      </c>
      <c r="GR21">
        <v>25.779399999999999</v>
      </c>
      <c r="GS21">
        <v>30.0001</v>
      </c>
      <c r="GT21">
        <v>25.877199999999998</v>
      </c>
      <c r="GU21">
        <v>25.857500000000002</v>
      </c>
      <c r="GV21">
        <v>32.357599999999998</v>
      </c>
      <c r="GW21">
        <v>100</v>
      </c>
      <c r="GX21">
        <v>15.104799999999999</v>
      </c>
      <c r="GY21">
        <v>26.1752</v>
      </c>
      <c r="GZ21">
        <v>715</v>
      </c>
      <c r="HA21">
        <v>0</v>
      </c>
      <c r="HB21">
        <v>99.611800000000002</v>
      </c>
      <c r="HC21">
        <v>99.2667</v>
      </c>
    </row>
    <row r="22" spans="1:211" x14ac:dyDescent="0.3">
      <c r="A22">
        <v>6</v>
      </c>
      <c r="B22">
        <v>1691155815</v>
      </c>
      <c r="C22">
        <v>900</v>
      </c>
      <c r="D22" t="s">
        <v>360</v>
      </c>
      <c r="E22" t="s">
        <v>361</v>
      </c>
      <c r="F22" t="s">
        <v>342</v>
      </c>
      <c r="G22" t="s">
        <v>375</v>
      </c>
      <c r="H22" t="s">
        <v>343</v>
      </c>
      <c r="I22" t="s">
        <v>344</v>
      </c>
      <c r="J22">
        <v>1691155815</v>
      </c>
      <c r="K22">
        <f t="shared" si="0"/>
        <v>3.4756117863901314E-3</v>
      </c>
      <c r="L22">
        <f t="shared" si="1"/>
        <v>3.4756117863901315</v>
      </c>
      <c r="M22">
        <f t="shared" si="2"/>
        <v>31.570777034329794</v>
      </c>
      <c r="N22">
        <f t="shared" si="3"/>
        <v>421.13299999999998</v>
      </c>
      <c r="O22">
        <f t="shared" si="4"/>
        <v>302.68273019204503</v>
      </c>
      <c r="P22">
        <f t="shared" si="5"/>
        <v>29.98351325339323</v>
      </c>
      <c r="Q22">
        <f t="shared" si="6"/>
        <v>41.717103843122096</v>
      </c>
      <c r="R22">
        <f t="shared" si="7"/>
        <v>0.49678393907313834</v>
      </c>
      <c r="S22">
        <f t="shared" si="8"/>
        <v>1.9471596942531686</v>
      </c>
      <c r="T22">
        <f t="shared" si="9"/>
        <v>0.43566196002250951</v>
      </c>
      <c r="U22">
        <f t="shared" si="10"/>
        <v>0.27715114814909503</v>
      </c>
      <c r="V22">
        <f t="shared" si="11"/>
        <v>276.11459810999997</v>
      </c>
      <c r="W22">
        <f t="shared" si="12"/>
        <v>27.814277423188102</v>
      </c>
      <c r="X22">
        <f t="shared" si="13"/>
        <v>27.814277423188102</v>
      </c>
      <c r="Y22">
        <f t="shared" si="14"/>
        <v>3.7539465323302998</v>
      </c>
      <c r="Z22">
        <f t="shared" si="15"/>
        <v>84.739504053997024</v>
      </c>
      <c r="AA22">
        <f t="shared" si="16"/>
        <v>2.99057784976026</v>
      </c>
      <c r="AB22">
        <f t="shared" si="17"/>
        <v>3.5291424975235022</v>
      </c>
      <c r="AC22">
        <f t="shared" si="18"/>
        <v>0.76336868257003987</v>
      </c>
      <c r="AD22">
        <f t="shared" si="19"/>
        <v>-153.27447977980481</v>
      </c>
      <c r="AE22">
        <f t="shared" si="20"/>
        <v>-110.61007561311867</v>
      </c>
      <c r="AF22">
        <f t="shared" si="21"/>
        <v>-12.294678017977875</v>
      </c>
      <c r="AG22">
        <f t="shared" si="22"/>
        <v>-6.4635300901400683E-2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52494.193626332955</v>
      </c>
      <c r="AM22">
        <f t="shared" si="26"/>
        <v>1800</v>
      </c>
      <c r="AN22">
        <f t="shared" si="27"/>
        <v>1499.1152849999999</v>
      </c>
      <c r="AO22">
        <f t="shared" si="28"/>
        <v>0.83284182499999992</v>
      </c>
      <c r="AP22">
        <f t="shared" si="29"/>
        <v>0.15339699894999997</v>
      </c>
      <c r="AQ22">
        <v>35.590000000000003</v>
      </c>
      <c r="AR22">
        <v>0.5</v>
      </c>
      <c r="AS22" t="s">
        <v>345</v>
      </c>
      <c r="AT22">
        <v>2</v>
      </c>
      <c r="AU22">
        <v>1691155815</v>
      </c>
      <c r="AV22">
        <v>421.13299999999998</v>
      </c>
      <c r="AW22">
        <v>714.97199999999998</v>
      </c>
      <c r="AX22">
        <v>30.189800000000002</v>
      </c>
      <c r="AY22">
        <v>0.20783599999999999</v>
      </c>
      <c r="AZ22">
        <v>421.50900000000001</v>
      </c>
      <c r="BA22">
        <v>30.046800000000001</v>
      </c>
      <c r="BB22">
        <v>400.11599999999999</v>
      </c>
      <c r="BC22">
        <v>98.959299999999999</v>
      </c>
      <c r="BD22">
        <v>9.9913699999999994E-2</v>
      </c>
      <c r="BE22">
        <v>26.7606</v>
      </c>
      <c r="BF22">
        <v>28.009599999999999</v>
      </c>
      <c r="BG22">
        <v>27.737100000000002</v>
      </c>
      <c r="BH22">
        <v>0</v>
      </c>
      <c r="BI22">
        <v>0</v>
      </c>
      <c r="BJ22">
        <v>10025</v>
      </c>
      <c r="BK22">
        <v>1085.56</v>
      </c>
      <c r="BL22">
        <v>0.89705800000000002</v>
      </c>
      <c r="BM22">
        <v>-293.83999999999997</v>
      </c>
      <c r="BN22">
        <v>434.24200000000002</v>
      </c>
      <c r="BO22">
        <v>715.12099999999998</v>
      </c>
      <c r="BP22">
        <v>29.981999999999999</v>
      </c>
      <c r="BQ22">
        <v>714.97199999999998</v>
      </c>
      <c r="BR22">
        <v>0.20783599999999999</v>
      </c>
      <c r="BS22">
        <v>2.9875699999999998</v>
      </c>
      <c r="BT22">
        <v>2.05673E-2</v>
      </c>
      <c r="BU22">
        <v>23.9588</v>
      </c>
      <c r="BV22">
        <v>-39.155799999999999</v>
      </c>
      <c r="BW22">
        <v>1800</v>
      </c>
      <c r="BX22">
        <v>0.91002099999999997</v>
      </c>
      <c r="BY22">
        <v>3.3991100000000003E-2</v>
      </c>
      <c r="BZ22">
        <v>2.1996999999999999E-2</v>
      </c>
      <c r="CA22">
        <v>3.3990699999999999E-2</v>
      </c>
      <c r="CB22">
        <v>25.666699999999999</v>
      </c>
      <c r="CC22">
        <v>33528.6</v>
      </c>
      <c r="CD22">
        <v>1691154955.5</v>
      </c>
      <c r="CE22" t="s">
        <v>346</v>
      </c>
      <c r="CF22">
        <v>1691154955.5</v>
      </c>
      <c r="CG22">
        <v>1691153555.5999999</v>
      </c>
      <c r="CH22">
        <v>2</v>
      </c>
      <c r="CI22">
        <v>0.69599999999999995</v>
      </c>
      <c r="CJ22">
        <v>-1.7999999999999999E-2</v>
      </c>
      <c r="CK22">
        <v>-0.58499999999999996</v>
      </c>
      <c r="CL22">
        <v>4.1000000000000002E-2</v>
      </c>
      <c r="CM22">
        <v>715</v>
      </c>
      <c r="CN22">
        <v>16</v>
      </c>
      <c r="CO22">
        <v>0.01</v>
      </c>
      <c r="CP22">
        <v>0.02</v>
      </c>
      <c r="CQ22">
        <v>31.225025277556419</v>
      </c>
      <c r="CR22">
        <v>-5.0435991234110633E-2</v>
      </c>
      <c r="CS22">
        <v>1.10836793808467E-2</v>
      </c>
      <c r="CT22">
        <v>1</v>
      </c>
      <c r="CU22">
        <v>-293.92668292682919</v>
      </c>
      <c r="CV22">
        <v>0.54179790940733585</v>
      </c>
      <c r="CW22">
        <v>8.8750799109936634E-2</v>
      </c>
      <c r="CX22">
        <v>-1</v>
      </c>
      <c r="CY22">
        <v>29.968982926829259</v>
      </c>
      <c r="CZ22">
        <v>6.6332404181097426E-2</v>
      </c>
      <c r="DA22">
        <v>6.6110735794344226E-3</v>
      </c>
      <c r="DB22">
        <v>-1</v>
      </c>
      <c r="DC22">
        <v>0.48675835524327088</v>
      </c>
      <c r="DD22">
        <v>1.7648192824337909E-3</v>
      </c>
      <c r="DE22">
        <v>7.271157375534844E-4</v>
      </c>
      <c r="DF22">
        <v>1</v>
      </c>
      <c r="DG22">
        <v>2</v>
      </c>
      <c r="DH22">
        <v>2</v>
      </c>
      <c r="DI22" t="s">
        <v>347</v>
      </c>
      <c r="DJ22">
        <v>2.6696599999999999</v>
      </c>
      <c r="DK22">
        <v>2.7152099999999999</v>
      </c>
      <c r="DL22">
        <v>9.3155199999999994E-2</v>
      </c>
      <c r="DM22">
        <v>0.135299</v>
      </c>
      <c r="DN22">
        <v>0.133773</v>
      </c>
      <c r="DO22">
        <v>1.74486E-3</v>
      </c>
      <c r="DP22">
        <v>33075.800000000003</v>
      </c>
      <c r="DQ22">
        <v>27797.7</v>
      </c>
      <c r="DR22">
        <v>31135.7</v>
      </c>
      <c r="DS22">
        <v>28011.1</v>
      </c>
      <c r="DT22">
        <v>36593.5</v>
      </c>
      <c r="DU22">
        <v>39738.300000000003</v>
      </c>
      <c r="DV22">
        <v>44301.7</v>
      </c>
      <c r="DW22">
        <v>42422.8</v>
      </c>
      <c r="DX22">
        <v>1.6933</v>
      </c>
      <c r="DY22">
        <v>1.89177</v>
      </c>
      <c r="DZ22">
        <v>0.178844</v>
      </c>
      <c r="EA22">
        <v>0.159577</v>
      </c>
      <c r="EB22">
        <v>25.082599999999999</v>
      </c>
      <c r="EC22">
        <v>25.1249</v>
      </c>
      <c r="ED22">
        <v>19.8</v>
      </c>
      <c r="EE22">
        <v>26.4</v>
      </c>
      <c r="EF22">
        <v>6.9125100000000002</v>
      </c>
      <c r="EG22">
        <v>61.704900000000002</v>
      </c>
      <c r="EH22">
        <v>41.490400000000001</v>
      </c>
      <c r="EI22">
        <v>1</v>
      </c>
      <c r="EJ22">
        <v>-0.128473</v>
      </c>
      <c r="EK22">
        <v>-0.65956400000000004</v>
      </c>
      <c r="EL22">
        <v>20.188700000000001</v>
      </c>
      <c r="EM22">
        <v>5.2423000000000002</v>
      </c>
      <c r="EN22">
        <v>12.039899999999999</v>
      </c>
      <c r="EO22">
        <v>5.0171999999999999</v>
      </c>
      <c r="EP22">
        <v>3.2879999999999998</v>
      </c>
      <c r="EQ22">
        <v>9999</v>
      </c>
      <c r="ER22">
        <v>9999</v>
      </c>
      <c r="ES22">
        <v>9999</v>
      </c>
      <c r="ET22">
        <v>999.9</v>
      </c>
      <c r="EU22">
        <v>1.8687800000000001</v>
      </c>
      <c r="EV22">
        <v>1.8645400000000001</v>
      </c>
      <c r="EW22">
        <v>1.86913</v>
      </c>
      <c r="EX22">
        <v>1.8672</v>
      </c>
      <c r="EY22">
        <v>1.86337</v>
      </c>
      <c r="EZ22">
        <v>1.8643400000000001</v>
      </c>
      <c r="FA22">
        <v>1.87012</v>
      </c>
      <c r="FB22">
        <v>1.8693500000000001</v>
      </c>
      <c r="FC22">
        <v>0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-0.376</v>
      </c>
      <c r="FQ22">
        <v>0.14299999999999999</v>
      </c>
      <c r="FR22">
        <v>-9.2821478305458616E-2</v>
      </c>
      <c r="FS22">
        <v>-6.1462078757559423E-4</v>
      </c>
      <c r="FT22">
        <v>-1.8861989874597051E-7</v>
      </c>
      <c r="FU22">
        <v>1.1980462299894961E-10</v>
      </c>
      <c r="FV22">
        <v>0.14300950041284949</v>
      </c>
      <c r="FW22">
        <v>0</v>
      </c>
      <c r="FX22">
        <v>0</v>
      </c>
      <c r="FY22">
        <v>0</v>
      </c>
      <c r="FZ22">
        <v>3</v>
      </c>
      <c r="GA22">
        <v>2158</v>
      </c>
      <c r="GB22">
        <v>1</v>
      </c>
      <c r="GC22">
        <v>19</v>
      </c>
      <c r="GD22">
        <v>14.3</v>
      </c>
      <c r="GE22">
        <v>37.700000000000003</v>
      </c>
      <c r="GF22">
        <v>1.6198699999999999</v>
      </c>
      <c r="GG22">
        <v>2.5659200000000002</v>
      </c>
      <c r="GH22">
        <v>1.5490699999999999</v>
      </c>
      <c r="GI22">
        <v>2.34253</v>
      </c>
      <c r="GJ22">
        <v>1.50146</v>
      </c>
      <c r="GK22">
        <v>2.3303199999999999</v>
      </c>
      <c r="GL22">
        <v>31.433299999999999</v>
      </c>
      <c r="GM22">
        <v>23.982399999999998</v>
      </c>
      <c r="GN22">
        <v>19</v>
      </c>
      <c r="GO22">
        <v>384.51400000000001</v>
      </c>
      <c r="GP22">
        <v>468.95699999999999</v>
      </c>
      <c r="GQ22">
        <v>26.092199999999998</v>
      </c>
      <c r="GR22">
        <v>25.809899999999999</v>
      </c>
      <c r="GS22">
        <v>30.0001</v>
      </c>
      <c r="GT22">
        <v>25.9011</v>
      </c>
      <c r="GU22">
        <v>25.880199999999999</v>
      </c>
      <c r="GV22">
        <v>29.197299999999998</v>
      </c>
      <c r="GW22">
        <v>100</v>
      </c>
      <c r="GX22">
        <v>9.0492100000000004</v>
      </c>
      <c r="GY22">
        <v>26.097300000000001</v>
      </c>
      <c r="GZ22">
        <v>450</v>
      </c>
      <c r="HA22">
        <v>0</v>
      </c>
      <c r="HB22">
        <v>99.6113</v>
      </c>
      <c r="HC22">
        <v>99.271699999999996</v>
      </c>
    </row>
    <row r="23" spans="1:211" x14ac:dyDescent="0.3">
      <c r="A23">
        <v>7</v>
      </c>
      <c r="B23">
        <v>1691155995</v>
      </c>
      <c r="C23">
        <v>1080</v>
      </c>
      <c r="D23" t="s">
        <v>362</v>
      </c>
      <c r="E23" t="s">
        <v>363</v>
      </c>
      <c r="F23" t="s">
        <v>342</v>
      </c>
      <c r="G23" t="s">
        <v>375</v>
      </c>
      <c r="H23" t="s">
        <v>343</v>
      </c>
      <c r="I23" t="s">
        <v>344</v>
      </c>
      <c r="J23">
        <v>1691155995</v>
      </c>
      <c r="K23">
        <f t="shared" si="0"/>
        <v>3.470594336177594E-3</v>
      </c>
      <c r="L23">
        <f t="shared" si="1"/>
        <v>3.4705943361775939</v>
      </c>
      <c r="M23">
        <f t="shared" si="2"/>
        <v>20.112868817527346</v>
      </c>
      <c r="N23">
        <f t="shared" si="3"/>
        <v>262.87299999999999</v>
      </c>
      <c r="O23">
        <f t="shared" si="4"/>
        <v>187.86439073470595</v>
      </c>
      <c r="P23">
        <f t="shared" si="5"/>
        <v>18.610574520694069</v>
      </c>
      <c r="Q23">
        <f t="shared" si="6"/>
        <v>26.041218012874999</v>
      </c>
      <c r="R23">
        <f t="shared" si="7"/>
        <v>0.49968786034958745</v>
      </c>
      <c r="S23">
        <f t="shared" si="8"/>
        <v>1.9452460601806061</v>
      </c>
      <c r="T23">
        <f t="shared" si="9"/>
        <v>0.43784381984258847</v>
      </c>
      <c r="U23">
        <f t="shared" si="10"/>
        <v>0.27856845154025545</v>
      </c>
      <c r="V23">
        <f t="shared" si="11"/>
        <v>276.11410561200006</v>
      </c>
      <c r="W23">
        <f t="shared" si="12"/>
        <v>27.765660363587674</v>
      </c>
      <c r="X23">
        <f t="shared" si="13"/>
        <v>27.765660363587674</v>
      </c>
      <c r="Y23">
        <f t="shared" si="14"/>
        <v>3.7433055429189923</v>
      </c>
      <c r="Z23">
        <f t="shared" si="15"/>
        <v>84.830655808164863</v>
      </c>
      <c r="AA23">
        <f t="shared" si="16"/>
        <v>2.9847351154250004</v>
      </c>
      <c r="AB23">
        <f t="shared" si="17"/>
        <v>3.5184628563695752</v>
      </c>
      <c r="AC23">
        <f t="shared" si="18"/>
        <v>0.75857042749399195</v>
      </c>
      <c r="AD23">
        <f t="shared" si="19"/>
        <v>-153.05321022543188</v>
      </c>
      <c r="AE23">
        <f t="shared" si="20"/>
        <v>-110.80371001919747</v>
      </c>
      <c r="AF23">
        <f t="shared" si="21"/>
        <v>-12.322152959758032</v>
      </c>
      <c r="AG23">
        <f t="shared" si="22"/>
        <v>-6.4967592387347395E-2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52405.167078463455</v>
      </c>
      <c r="AM23">
        <f t="shared" si="26"/>
        <v>1800</v>
      </c>
      <c r="AN23">
        <f t="shared" si="27"/>
        <v>1499.1093791999999</v>
      </c>
      <c r="AO23">
        <f t="shared" si="28"/>
        <v>0.83283854400000001</v>
      </c>
      <c r="AP23">
        <f t="shared" si="29"/>
        <v>0.15339672534000004</v>
      </c>
      <c r="AQ23">
        <v>35.590000000000003</v>
      </c>
      <c r="AR23">
        <v>0.5</v>
      </c>
      <c r="AS23" t="s">
        <v>345</v>
      </c>
      <c r="AT23">
        <v>2</v>
      </c>
      <c r="AU23">
        <v>1691155995</v>
      </c>
      <c r="AV23">
        <v>262.87299999999999</v>
      </c>
      <c r="AW23">
        <v>449.911</v>
      </c>
      <c r="AX23">
        <v>30.1294</v>
      </c>
      <c r="AY23">
        <v>0.185561</v>
      </c>
      <c r="AZ23">
        <v>263.20499999999998</v>
      </c>
      <c r="BA23">
        <v>29.9864</v>
      </c>
      <c r="BB23">
        <v>400.072</v>
      </c>
      <c r="BC23">
        <v>98.963800000000006</v>
      </c>
      <c r="BD23">
        <v>0.100075</v>
      </c>
      <c r="BE23">
        <v>26.709099999999999</v>
      </c>
      <c r="BF23">
        <v>27.996200000000002</v>
      </c>
      <c r="BG23">
        <v>27.7393</v>
      </c>
      <c r="BH23">
        <v>0</v>
      </c>
      <c r="BI23">
        <v>0</v>
      </c>
      <c r="BJ23">
        <v>10005</v>
      </c>
      <c r="BK23">
        <v>1084.4000000000001</v>
      </c>
      <c r="BL23">
        <v>1.1213200000000001</v>
      </c>
      <c r="BM23">
        <v>-186.971</v>
      </c>
      <c r="BN23">
        <v>271.108</v>
      </c>
      <c r="BO23">
        <v>449.99400000000003</v>
      </c>
      <c r="BP23">
        <v>29.943899999999999</v>
      </c>
      <c r="BQ23">
        <v>449.911</v>
      </c>
      <c r="BR23">
        <v>0.185561</v>
      </c>
      <c r="BS23">
        <v>2.9817200000000001</v>
      </c>
      <c r="BT23">
        <v>1.83638E-2</v>
      </c>
      <c r="BU23">
        <v>23.926200000000001</v>
      </c>
      <c r="BV23">
        <v>-40.244300000000003</v>
      </c>
      <c r="BW23">
        <v>1800</v>
      </c>
      <c r="BX23">
        <v>0.90999799999999997</v>
      </c>
      <c r="BY23">
        <v>3.4000500000000003E-2</v>
      </c>
      <c r="BZ23">
        <v>2.1990200000000001E-2</v>
      </c>
      <c r="CA23">
        <v>3.4011199999999998E-2</v>
      </c>
      <c r="CB23">
        <v>26</v>
      </c>
      <c r="CC23">
        <v>33528.5</v>
      </c>
      <c r="CD23">
        <v>1691156032</v>
      </c>
      <c r="CE23" t="s">
        <v>364</v>
      </c>
      <c r="CF23">
        <v>1691156032</v>
      </c>
      <c r="CG23">
        <v>1691153555.5999999</v>
      </c>
      <c r="CH23">
        <v>3</v>
      </c>
      <c r="CI23">
        <v>6.5000000000000002E-2</v>
      </c>
      <c r="CJ23">
        <v>-1.7999999999999999E-2</v>
      </c>
      <c r="CK23">
        <v>-0.33200000000000002</v>
      </c>
      <c r="CL23">
        <v>4.1000000000000002E-2</v>
      </c>
      <c r="CM23">
        <v>450</v>
      </c>
      <c r="CN23">
        <v>16</v>
      </c>
      <c r="CO23">
        <v>0.01</v>
      </c>
      <c r="CP23">
        <v>0.02</v>
      </c>
      <c r="CQ23">
        <v>19.87571914005742</v>
      </c>
      <c r="CR23">
        <v>1.8740750421928729E-2</v>
      </c>
      <c r="CS23">
        <v>5.4382371187958909E-3</v>
      </c>
      <c r="CT23">
        <v>1</v>
      </c>
      <c r="CU23">
        <v>-186.96735000000001</v>
      </c>
      <c r="CV23">
        <v>-0.17558724202597539</v>
      </c>
      <c r="CW23">
        <v>3.2779986272113898E-2</v>
      </c>
      <c r="CX23">
        <v>-1</v>
      </c>
      <c r="CY23">
        <v>29.91421750000001</v>
      </c>
      <c r="CZ23">
        <v>0.13466003752338249</v>
      </c>
      <c r="DA23">
        <v>1.3652580113297411E-2</v>
      </c>
      <c r="DB23">
        <v>-1</v>
      </c>
      <c r="DC23">
        <v>0.48478488676718229</v>
      </c>
      <c r="DD23">
        <v>5.7333684101900338E-3</v>
      </c>
      <c r="DE23">
        <v>1.4393719356067859E-3</v>
      </c>
      <c r="DF23">
        <v>1</v>
      </c>
      <c r="DG23">
        <v>2</v>
      </c>
      <c r="DH23">
        <v>2</v>
      </c>
      <c r="DI23" t="s">
        <v>347</v>
      </c>
      <c r="DJ23">
        <v>2.6695099999999998</v>
      </c>
      <c r="DK23">
        <v>2.7153499999999999</v>
      </c>
      <c r="DL23">
        <v>6.4046800000000001E-2</v>
      </c>
      <c r="DM23">
        <v>9.7254400000000005E-2</v>
      </c>
      <c r="DN23">
        <v>0.13358500000000001</v>
      </c>
      <c r="DO23">
        <v>1.55989E-3</v>
      </c>
      <c r="DP23">
        <v>34137.800000000003</v>
      </c>
      <c r="DQ23">
        <v>29020.7</v>
      </c>
      <c r="DR23">
        <v>31136.1</v>
      </c>
      <c r="DS23">
        <v>28011.599999999999</v>
      </c>
      <c r="DT23">
        <v>36599.1</v>
      </c>
      <c r="DU23">
        <v>39743.300000000003</v>
      </c>
      <c r="DV23">
        <v>44302.3</v>
      </c>
      <c r="DW23">
        <v>42424.3</v>
      </c>
      <c r="DX23">
        <v>1.6935</v>
      </c>
      <c r="DY23">
        <v>1.8896500000000001</v>
      </c>
      <c r="DZ23">
        <v>0.177674</v>
      </c>
      <c r="EA23">
        <v>0.15945699999999999</v>
      </c>
      <c r="EB23">
        <v>25.0883</v>
      </c>
      <c r="EC23">
        <v>25.129100000000001</v>
      </c>
      <c r="ED23">
        <v>17.8</v>
      </c>
      <c r="EE23">
        <v>26.6</v>
      </c>
      <c r="EF23">
        <v>6.2875800000000002</v>
      </c>
      <c r="EG23">
        <v>61.2849</v>
      </c>
      <c r="EH23">
        <v>42.211500000000001</v>
      </c>
      <c r="EI23">
        <v>1</v>
      </c>
      <c r="EJ23">
        <v>-0.12565299999999999</v>
      </c>
      <c r="EK23">
        <v>-0.52726600000000001</v>
      </c>
      <c r="EL23">
        <v>20.1892</v>
      </c>
      <c r="EM23">
        <v>5.2415500000000002</v>
      </c>
      <c r="EN23">
        <v>12.039899999999999</v>
      </c>
      <c r="EO23">
        <v>5.01715</v>
      </c>
      <c r="EP23">
        <v>3.2879999999999998</v>
      </c>
      <c r="EQ23">
        <v>9999</v>
      </c>
      <c r="ER23">
        <v>9999</v>
      </c>
      <c r="ES23">
        <v>9999</v>
      </c>
      <c r="ET23">
        <v>999.9</v>
      </c>
      <c r="EU23">
        <v>1.8688499999999999</v>
      </c>
      <c r="EV23">
        <v>1.86449</v>
      </c>
      <c r="EW23">
        <v>1.86914</v>
      </c>
      <c r="EX23">
        <v>1.8671599999999999</v>
      </c>
      <c r="EY23">
        <v>1.86331</v>
      </c>
      <c r="EZ23">
        <v>1.86436</v>
      </c>
      <c r="FA23">
        <v>1.87012</v>
      </c>
      <c r="FB23">
        <v>1.8693500000000001</v>
      </c>
      <c r="FC23">
        <v>0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-0.33200000000000002</v>
      </c>
      <c r="FQ23">
        <v>0.14299999999999999</v>
      </c>
      <c r="FR23">
        <v>-9.2821478305458616E-2</v>
      </c>
      <c r="FS23">
        <v>-6.1462078757559423E-4</v>
      </c>
      <c r="FT23">
        <v>-1.8861989874597051E-7</v>
      </c>
      <c r="FU23">
        <v>1.1980462299894961E-10</v>
      </c>
      <c r="FV23">
        <v>0.14300950041284949</v>
      </c>
      <c r="FW23">
        <v>0</v>
      </c>
      <c r="FX23">
        <v>0</v>
      </c>
      <c r="FY23">
        <v>0</v>
      </c>
      <c r="FZ23">
        <v>3</v>
      </c>
      <c r="GA23">
        <v>2158</v>
      </c>
      <c r="GB23">
        <v>1</v>
      </c>
      <c r="GC23">
        <v>19</v>
      </c>
      <c r="GD23">
        <v>17.3</v>
      </c>
      <c r="GE23">
        <v>40.700000000000003</v>
      </c>
      <c r="GF23">
        <v>1.1145</v>
      </c>
      <c r="GG23">
        <v>2.5549300000000001</v>
      </c>
      <c r="GH23">
        <v>1.5490699999999999</v>
      </c>
      <c r="GI23">
        <v>2.34253</v>
      </c>
      <c r="GJ23">
        <v>1.50024</v>
      </c>
      <c r="GK23">
        <v>2.3559600000000001</v>
      </c>
      <c r="GL23">
        <v>31.542400000000001</v>
      </c>
      <c r="GM23">
        <v>23.991199999999999</v>
      </c>
      <c r="GN23">
        <v>19</v>
      </c>
      <c r="GO23">
        <v>384.82799999999997</v>
      </c>
      <c r="GP23">
        <v>467.77100000000002</v>
      </c>
      <c r="GQ23">
        <v>25.868099999999998</v>
      </c>
      <c r="GR23">
        <v>25.8447</v>
      </c>
      <c r="GS23">
        <v>30.0001</v>
      </c>
      <c r="GT23">
        <v>25.9328</v>
      </c>
      <c r="GU23">
        <v>25.9114</v>
      </c>
      <c r="GV23">
        <v>22.270700000000001</v>
      </c>
      <c r="GW23">
        <v>100</v>
      </c>
      <c r="GX23">
        <v>4.5388400000000004</v>
      </c>
      <c r="GY23">
        <v>25.883800000000001</v>
      </c>
      <c r="GZ23">
        <v>450</v>
      </c>
      <c r="HA23">
        <v>0</v>
      </c>
      <c r="HB23">
        <v>99.6126</v>
      </c>
      <c r="HC23">
        <v>99.274500000000003</v>
      </c>
    </row>
    <row r="24" spans="1:211" x14ac:dyDescent="0.3">
      <c r="A24">
        <v>8</v>
      </c>
      <c r="B24">
        <v>1691156175.0999999</v>
      </c>
      <c r="C24">
        <v>1260.099999904633</v>
      </c>
      <c r="D24" t="s">
        <v>365</v>
      </c>
      <c r="E24" t="s">
        <v>366</v>
      </c>
      <c r="F24" t="s">
        <v>342</v>
      </c>
      <c r="G24" t="s">
        <v>375</v>
      </c>
      <c r="H24" t="s">
        <v>343</v>
      </c>
      <c r="I24" t="s">
        <v>344</v>
      </c>
      <c r="J24">
        <v>1691156175.0999999</v>
      </c>
      <c r="K24">
        <f t="shared" si="0"/>
        <v>3.4489518827048745E-3</v>
      </c>
      <c r="L24">
        <f t="shared" si="1"/>
        <v>3.4489518827048746</v>
      </c>
      <c r="M24">
        <f t="shared" si="2"/>
        <v>20.139045049490409</v>
      </c>
      <c r="N24">
        <f t="shared" si="3"/>
        <v>262.72000000000003</v>
      </c>
      <c r="O24">
        <f t="shared" si="4"/>
        <v>185.93756129703962</v>
      </c>
      <c r="P24">
        <f t="shared" si="5"/>
        <v>18.418457395039169</v>
      </c>
      <c r="Q24">
        <f t="shared" si="6"/>
        <v>26.024312102784002</v>
      </c>
      <c r="R24">
        <f t="shared" si="7"/>
        <v>0.48722125140762806</v>
      </c>
      <c r="S24">
        <f t="shared" si="8"/>
        <v>1.9464060419895901</v>
      </c>
      <c r="T24">
        <f t="shared" si="9"/>
        <v>0.42826104288356986</v>
      </c>
      <c r="U24">
        <f t="shared" si="10"/>
        <v>0.27236363643978267</v>
      </c>
      <c r="V24">
        <f t="shared" si="11"/>
        <v>276.11799438833566</v>
      </c>
      <c r="W24">
        <f t="shared" si="12"/>
        <v>27.73955263151586</v>
      </c>
      <c r="X24">
        <f t="shared" si="13"/>
        <v>27.73955263151586</v>
      </c>
      <c r="Y24">
        <f t="shared" si="14"/>
        <v>3.7376021195192775</v>
      </c>
      <c r="Z24">
        <f t="shared" si="15"/>
        <v>84.490359254090478</v>
      </c>
      <c r="AA24">
        <f t="shared" si="16"/>
        <v>2.96685280663548</v>
      </c>
      <c r="AB24">
        <f t="shared" si="17"/>
        <v>3.5114690395778432</v>
      </c>
      <c r="AC24">
        <f t="shared" si="18"/>
        <v>0.77074931288379744</v>
      </c>
      <c r="AD24">
        <f t="shared" si="19"/>
        <v>-152.09877802728496</v>
      </c>
      <c r="AE24">
        <f t="shared" si="20"/>
        <v>-111.67696945584034</v>
      </c>
      <c r="AF24">
        <f t="shared" si="21"/>
        <v>-12.408150209576801</v>
      </c>
      <c r="AG24">
        <f t="shared" si="22"/>
        <v>-6.5903304366415227E-2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52470.416658387447</v>
      </c>
      <c r="AM24">
        <f t="shared" si="26"/>
        <v>1800.01</v>
      </c>
      <c r="AN24">
        <f t="shared" si="27"/>
        <v>1499.1204922009099</v>
      </c>
      <c r="AO24">
        <f t="shared" si="28"/>
        <v>0.83284009099999989</v>
      </c>
      <c r="AP24">
        <f t="shared" si="29"/>
        <v>0.15339803356000004</v>
      </c>
      <c r="AQ24">
        <v>35.590000000000003</v>
      </c>
      <c r="AR24">
        <v>0.5</v>
      </c>
      <c r="AS24" t="s">
        <v>345</v>
      </c>
      <c r="AT24">
        <v>2</v>
      </c>
      <c r="AU24">
        <v>1691156175.0999999</v>
      </c>
      <c r="AV24">
        <v>262.72000000000003</v>
      </c>
      <c r="AW24">
        <v>449.97300000000001</v>
      </c>
      <c r="AX24">
        <v>29.950900000000001</v>
      </c>
      <c r="AY24">
        <v>0.18235999999999999</v>
      </c>
      <c r="AZ24">
        <v>262.92</v>
      </c>
      <c r="BA24">
        <v>29.8079</v>
      </c>
      <c r="BB24">
        <v>399.99200000000002</v>
      </c>
      <c r="BC24">
        <v>98.957300000000004</v>
      </c>
      <c r="BD24">
        <v>9.9917199999999998E-2</v>
      </c>
      <c r="BE24">
        <v>26.6753</v>
      </c>
      <c r="BF24">
        <v>27.9558</v>
      </c>
      <c r="BG24">
        <v>27.713100000000001</v>
      </c>
      <c r="BH24">
        <v>0</v>
      </c>
      <c r="BI24">
        <v>0</v>
      </c>
      <c r="BJ24">
        <v>10017.5</v>
      </c>
      <c r="BK24">
        <v>1082.8399999999999</v>
      </c>
      <c r="BL24">
        <v>1.1801900000000001</v>
      </c>
      <c r="BM24">
        <v>-187.25299999999999</v>
      </c>
      <c r="BN24">
        <v>270.83199999999999</v>
      </c>
      <c r="BO24">
        <v>450.05500000000001</v>
      </c>
      <c r="BP24">
        <v>29.7685</v>
      </c>
      <c r="BQ24">
        <v>449.97300000000001</v>
      </c>
      <c r="BR24">
        <v>0.18235999999999999</v>
      </c>
      <c r="BS24">
        <v>2.9638599999999999</v>
      </c>
      <c r="BT24">
        <v>1.80459E-2</v>
      </c>
      <c r="BU24">
        <v>23.8263</v>
      </c>
      <c r="BV24">
        <v>-40.411000000000001</v>
      </c>
      <c r="BW24">
        <v>1800.01</v>
      </c>
      <c r="BX24">
        <v>0.90998800000000002</v>
      </c>
      <c r="BY24">
        <v>3.3996499999999999E-2</v>
      </c>
      <c r="BZ24">
        <v>2.2008300000000001E-2</v>
      </c>
      <c r="CA24">
        <v>3.4007200000000001E-2</v>
      </c>
      <c r="CB24">
        <v>26</v>
      </c>
      <c r="CC24">
        <v>33528.400000000001</v>
      </c>
      <c r="CD24">
        <v>1691156032</v>
      </c>
      <c r="CE24" t="s">
        <v>364</v>
      </c>
      <c r="CF24">
        <v>1691156032</v>
      </c>
      <c r="CG24">
        <v>1691153555.5999999</v>
      </c>
      <c r="CH24">
        <v>3</v>
      </c>
      <c r="CI24">
        <v>6.5000000000000002E-2</v>
      </c>
      <c r="CJ24">
        <v>-1.7999999999999999E-2</v>
      </c>
      <c r="CK24">
        <v>-0.33200000000000002</v>
      </c>
      <c r="CL24">
        <v>4.1000000000000002E-2</v>
      </c>
      <c r="CM24">
        <v>450</v>
      </c>
      <c r="CN24">
        <v>16</v>
      </c>
      <c r="CO24">
        <v>0.01</v>
      </c>
      <c r="CP24">
        <v>0.02</v>
      </c>
      <c r="CQ24">
        <v>19.918857393635989</v>
      </c>
      <c r="CR24">
        <v>-6.7706918271167194E-3</v>
      </c>
      <c r="CS24">
        <v>4.0267986506531944E-3</v>
      </c>
      <c r="CT24">
        <v>1</v>
      </c>
      <c r="CU24">
        <v>-187.28684999999999</v>
      </c>
      <c r="CV24">
        <v>0.20562101313333159</v>
      </c>
      <c r="CW24">
        <v>2.5020541560887871E-2</v>
      </c>
      <c r="CX24">
        <v>-1</v>
      </c>
      <c r="CY24">
        <v>29.800292500000001</v>
      </c>
      <c r="CZ24">
        <v>-0.16393058161358171</v>
      </c>
      <c r="DA24">
        <v>1.581234308222515E-2</v>
      </c>
      <c r="DB24">
        <v>-1</v>
      </c>
      <c r="DC24">
        <v>0.48324378348880959</v>
      </c>
      <c r="DD24">
        <v>-1.8276731938964671E-2</v>
      </c>
      <c r="DE24">
        <v>2.700240110004355E-3</v>
      </c>
      <c r="DF24">
        <v>1</v>
      </c>
      <c r="DG24">
        <v>2</v>
      </c>
      <c r="DH24">
        <v>2</v>
      </c>
      <c r="DI24" t="s">
        <v>347</v>
      </c>
      <c r="DJ24">
        <v>2.66926</v>
      </c>
      <c r="DK24">
        <v>2.7151999999999998</v>
      </c>
      <c r="DL24">
        <v>6.3981300000000005E-2</v>
      </c>
      <c r="DM24">
        <v>9.7254499999999994E-2</v>
      </c>
      <c r="DN24">
        <v>0.13302700000000001</v>
      </c>
      <c r="DO24">
        <v>1.5331100000000001E-3</v>
      </c>
      <c r="DP24">
        <v>34142.199999999997</v>
      </c>
      <c r="DQ24">
        <v>29024.7</v>
      </c>
      <c r="DR24">
        <v>31138</v>
      </c>
      <c r="DS24">
        <v>28015.5</v>
      </c>
      <c r="DT24">
        <v>36625.4</v>
      </c>
      <c r="DU24">
        <v>39750.6</v>
      </c>
      <c r="DV24">
        <v>44305.2</v>
      </c>
      <c r="DW24">
        <v>42430.9</v>
      </c>
      <c r="DX24">
        <v>1.6931</v>
      </c>
      <c r="DY24">
        <v>1.8888799999999999</v>
      </c>
      <c r="DZ24">
        <v>0.180058</v>
      </c>
      <c r="EA24">
        <v>0.162214</v>
      </c>
      <c r="EB24">
        <v>25.008600000000001</v>
      </c>
      <c r="EC24">
        <v>25.057600000000001</v>
      </c>
      <c r="ED24">
        <v>16.600000000000001</v>
      </c>
      <c r="EE24">
        <v>26.7</v>
      </c>
      <c r="EF24">
        <v>5.8982000000000001</v>
      </c>
      <c r="EG24">
        <v>61.440399999999997</v>
      </c>
      <c r="EH24">
        <v>42.195500000000003</v>
      </c>
      <c r="EI24">
        <v>1</v>
      </c>
      <c r="EJ24">
        <v>-0.12557699999999999</v>
      </c>
      <c r="EK24">
        <v>-0.84990200000000005</v>
      </c>
      <c r="EL24">
        <v>20.187899999999999</v>
      </c>
      <c r="EM24">
        <v>5.24125</v>
      </c>
      <c r="EN24">
        <v>12.039899999999999</v>
      </c>
      <c r="EO24">
        <v>5.0171999999999999</v>
      </c>
      <c r="EP24">
        <v>3.2879999999999998</v>
      </c>
      <c r="EQ24">
        <v>9999</v>
      </c>
      <c r="ER24">
        <v>9999</v>
      </c>
      <c r="ES24">
        <v>9999</v>
      </c>
      <c r="ET24">
        <v>999.9</v>
      </c>
      <c r="EU24">
        <v>1.8688100000000001</v>
      </c>
      <c r="EV24">
        <v>1.8645099999999999</v>
      </c>
      <c r="EW24">
        <v>1.86911</v>
      </c>
      <c r="EX24">
        <v>1.86721</v>
      </c>
      <c r="EY24">
        <v>1.8633200000000001</v>
      </c>
      <c r="EZ24">
        <v>1.86435</v>
      </c>
      <c r="FA24">
        <v>1.87012</v>
      </c>
      <c r="FB24">
        <v>1.8693500000000001</v>
      </c>
      <c r="FC24">
        <v>0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-0.2</v>
      </c>
      <c r="FQ24">
        <v>0.14299999999999999</v>
      </c>
      <c r="FR24">
        <v>-2.7844219511097279E-2</v>
      </c>
      <c r="FS24">
        <v>-6.1462078757559423E-4</v>
      </c>
      <c r="FT24">
        <v>-1.8861989874597051E-7</v>
      </c>
      <c r="FU24">
        <v>1.1980462299894961E-10</v>
      </c>
      <c r="FV24">
        <v>0.14300950041284949</v>
      </c>
      <c r="FW24">
        <v>0</v>
      </c>
      <c r="FX24">
        <v>0</v>
      </c>
      <c r="FY24">
        <v>0</v>
      </c>
      <c r="FZ24">
        <v>3</v>
      </c>
      <c r="GA24">
        <v>2158</v>
      </c>
      <c r="GB24">
        <v>1</v>
      </c>
      <c r="GC24">
        <v>19</v>
      </c>
      <c r="GD24">
        <v>2.4</v>
      </c>
      <c r="GE24">
        <v>43.7</v>
      </c>
      <c r="GF24">
        <v>1.11572</v>
      </c>
      <c r="GG24">
        <v>2.5573700000000001</v>
      </c>
      <c r="GH24">
        <v>1.5490699999999999</v>
      </c>
      <c r="GI24">
        <v>2.34131</v>
      </c>
      <c r="GJ24">
        <v>1.50146</v>
      </c>
      <c r="GK24">
        <v>2.33765</v>
      </c>
      <c r="GL24">
        <v>31.477</v>
      </c>
      <c r="GM24">
        <v>23.991199999999999</v>
      </c>
      <c r="GN24">
        <v>19</v>
      </c>
      <c r="GO24">
        <v>384.72</v>
      </c>
      <c r="GP24">
        <v>467.37200000000001</v>
      </c>
      <c r="GQ24">
        <v>26.1038</v>
      </c>
      <c r="GR24">
        <v>25.8565</v>
      </c>
      <c r="GS24">
        <v>29.9999</v>
      </c>
      <c r="GT24">
        <v>25.948899999999998</v>
      </c>
      <c r="GU24">
        <v>25.926500000000001</v>
      </c>
      <c r="GV24">
        <v>22.281400000000001</v>
      </c>
      <c r="GW24">
        <v>100</v>
      </c>
      <c r="GX24">
        <v>2.0703200000000002</v>
      </c>
      <c r="GY24">
        <v>26.128900000000002</v>
      </c>
      <c r="GZ24">
        <v>450</v>
      </c>
      <c r="HA24">
        <v>0</v>
      </c>
      <c r="HB24">
        <v>99.618899999999996</v>
      </c>
      <c r="HC24">
        <v>99.289400000000001</v>
      </c>
    </row>
    <row r="25" spans="1:211" x14ac:dyDescent="0.3">
      <c r="A25">
        <v>9</v>
      </c>
      <c r="B25">
        <v>1691156355.0999999</v>
      </c>
      <c r="C25">
        <v>1440.099999904633</v>
      </c>
      <c r="D25" t="s">
        <v>367</v>
      </c>
      <c r="E25" t="s">
        <v>368</v>
      </c>
      <c r="F25" t="s">
        <v>342</v>
      </c>
      <c r="G25" t="s">
        <v>375</v>
      </c>
      <c r="H25" t="s">
        <v>343</v>
      </c>
      <c r="I25" t="s">
        <v>344</v>
      </c>
      <c r="J25">
        <v>1691156355.0999999</v>
      </c>
      <c r="K25">
        <f t="shared" si="0"/>
        <v>3.4452423876258822E-3</v>
      </c>
      <c r="L25">
        <f t="shared" si="1"/>
        <v>3.445242387625882</v>
      </c>
      <c r="M25">
        <f t="shared" si="2"/>
        <v>20.15697762566505</v>
      </c>
      <c r="N25">
        <f t="shared" si="3"/>
        <v>262.63299999999998</v>
      </c>
      <c r="O25">
        <f t="shared" si="4"/>
        <v>183.85873697956688</v>
      </c>
      <c r="P25">
        <f t="shared" si="5"/>
        <v>18.21285472053323</v>
      </c>
      <c r="Q25">
        <f t="shared" si="6"/>
        <v>26.016151053780998</v>
      </c>
      <c r="R25">
        <f t="shared" si="7"/>
        <v>0.47385792459449305</v>
      </c>
      <c r="S25">
        <f t="shared" si="8"/>
        <v>1.9456874605151193</v>
      </c>
      <c r="T25">
        <f t="shared" si="9"/>
        <v>0.41787149935845908</v>
      </c>
      <c r="U25">
        <f t="shared" si="10"/>
        <v>0.26564658242782191</v>
      </c>
      <c r="V25">
        <f t="shared" si="11"/>
        <v>276.11447916599997</v>
      </c>
      <c r="W25">
        <f t="shared" si="12"/>
        <v>27.802415631202862</v>
      </c>
      <c r="X25">
        <f t="shared" si="13"/>
        <v>27.802415631202862</v>
      </c>
      <c r="Y25">
        <f t="shared" si="14"/>
        <v>3.7513478683623989</v>
      </c>
      <c r="Z25">
        <f t="shared" si="15"/>
        <v>84.057598961560188</v>
      </c>
      <c r="AA25">
        <f t="shared" si="16"/>
        <v>2.9623085796065003</v>
      </c>
      <c r="AB25">
        <f t="shared" si="17"/>
        <v>3.5241413223820177</v>
      </c>
      <c r="AC25">
        <f t="shared" si="18"/>
        <v>0.78903928875589857</v>
      </c>
      <c r="AD25">
        <f t="shared" si="19"/>
        <v>-151.93518929430141</v>
      </c>
      <c r="AE25">
        <f t="shared" si="20"/>
        <v>-111.81018198668866</v>
      </c>
      <c r="AF25">
        <f t="shared" si="21"/>
        <v>-12.435244528275366</v>
      </c>
      <c r="AG25">
        <f t="shared" si="22"/>
        <v>-6.6136643265451767E-2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52422.89255892759</v>
      </c>
      <c r="AM25">
        <f t="shared" si="26"/>
        <v>1800</v>
      </c>
      <c r="AN25">
        <f t="shared" si="27"/>
        <v>1499.1083495999999</v>
      </c>
      <c r="AO25">
        <f t="shared" si="28"/>
        <v>0.83283797199999998</v>
      </c>
      <c r="AP25">
        <f t="shared" si="29"/>
        <v>0.15339693286999997</v>
      </c>
      <c r="AQ25">
        <v>35.590000000000003</v>
      </c>
      <c r="AR25">
        <v>0.5</v>
      </c>
      <c r="AS25" t="s">
        <v>345</v>
      </c>
      <c r="AT25">
        <v>2</v>
      </c>
      <c r="AU25">
        <v>1691156355.0999999</v>
      </c>
      <c r="AV25">
        <v>262.63299999999998</v>
      </c>
      <c r="AW25">
        <v>449.99299999999999</v>
      </c>
      <c r="AX25">
        <v>29.904499999999999</v>
      </c>
      <c r="AY25">
        <v>0.173096</v>
      </c>
      <c r="AZ25">
        <v>262.83300000000003</v>
      </c>
      <c r="BA25">
        <v>29.761500000000002</v>
      </c>
      <c r="BB25">
        <v>400.08</v>
      </c>
      <c r="BC25">
        <v>98.9589</v>
      </c>
      <c r="BD25">
        <v>0.10005699999999999</v>
      </c>
      <c r="BE25">
        <v>26.736499999999999</v>
      </c>
      <c r="BF25">
        <v>27.992699999999999</v>
      </c>
      <c r="BG25">
        <v>27.769500000000001</v>
      </c>
      <c r="BH25">
        <v>0</v>
      </c>
      <c r="BI25">
        <v>0</v>
      </c>
      <c r="BJ25">
        <v>10010</v>
      </c>
      <c r="BK25">
        <v>1084.54</v>
      </c>
      <c r="BL25">
        <v>287.63</v>
      </c>
      <c r="BM25">
        <v>-187.36</v>
      </c>
      <c r="BN25">
        <v>270.72899999999998</v>
      </c>
      <c r="BO25">
        <v>450.07100000000003</v>
      </c>
      <c r="BP25">
        <v>29.731400000000001</v>
      </c>
      <c r="BQ25">
        <v>449.99299999999999</v>
      </c>
      <c r="BR25">
        <v>0.173096</v>
      </c>
      <c r="BS25">
        <v>2.95932</v>
      </c>
      <c r="BT25">
        <v>1.7129399999999999E-2</v>
      </c>
      <c r="BU25">
        <v>23.800799999999999</v>
      </c>
      <c r="BV25">
        <v>-40.9069</v>
      </c>
      <c r="BW25">
        <v>1800</v>
      </c>
      <c r="BX25">
        <v>0.90998999999999997</v>
      </c>
      <c r="BY25">
        <v>3.4003600000000002E-2</v>
      </c>
      <c r="BZ25">
        <v>2.1992100000000001E-2</v>
      </c>
      <c r="CA25">
        <v>3.4014299999999997E-2</v>
      </c>
      <c r="CB25">
        <v>26</v>
      </c>
      <c r="CC25">
        <v>33528.5</v>
      </c>
      <c r="CD25">
        <v>1691156032</v>
      </c>
      <c r="CE25" t="s">
        <v>364</v>
      </c>
      <c r="CF25">
        <v>1691156032</v>
      </c>
      <c r="CG25">
        <v>1691153555.5999999</v>
      </c>
      <c r="CH25">
        <v>3</v>
      </c>
      <c r="CI25">
        <v>6.5000000000000002E-2</v>
      </c>
      <c r="CJ25">
        <v>-1.7999999999999999E-2</v>
      </c>
      <c r="CK25">
        <v>-0.33200000000000002</v>
      </c>
      <c r="CL25">
        <v>4.1000000000000002E-2</v>
      </c>
      <c r="CM25">
        <v>450</v>
      </c>
      <c r="CN25">
        <v>16</v>
      </c>
      <c r="CO25">
        <v>0.01</v>
      </c>
      <c r="CP25">
        <v>0.02</v>
      </c>
      <c r="CQ25">
        <v>19.930809516947861</v>
      </c>
      <c r="CR25">
        <v>1.448933631210747E-2</v>
      </c>
      <c r="CS25">
        <v>5.4714998374389388E-3</v>
      </c>
      <c r="CT25">
        <v>1</v>
      </c>
      <c r="CU25">
        <v>-187.39114634146341</v>
      </c>
      <c r="CV25">
        <v>-0.1792264808358881</v>
      </c>
      <c r="CW25">
        <v>3.5814945085719162E-2</v>
      </c>
      <c r="CX25">
        <v>-1</v>
      </c>
      <c r="CY25">
        <v>29.736546341463409</v>
      </c>
      <c r="CZ25">
        <v>-1.3285714285635851E-2</v>
      </c>
      <c r="DA25">
        <v>1.8643114940422221E-3</v>
      </c>
      <c r="DB25">
        <v>-1</v>
      </c>
      <c r="DC25">
        <v>0.46528669039995979</v>
      </c>
      <c r="DD25">
        <v>-4.4129422254704509E-3</v>
      </c>
      <c r="DE25">
        <v>7.2740004987309871E-4</v>
      </c>
      <c r="DF25">
        <v>1</v>
      </c>
      <c r="DG25">
        <v>2</v>
      </c>
      <c r="DH25">
        <v>2</v>
      </c>
      <c r="DI25" t="s">
        <v>347</v>
      </c>
      <c r="DJ25">
        <v>2.6696</v>
      </c>
      <c r="DK25">
        <v>2.7153399999999999</v>
      </c>
      <c r="DL25">
        <v>6.3975000000000004E-2</v>
      </c>
      <c r="DM25">
        <v>9.7271999999999997E-2</v>
      </c>
      <c r="DN25">
        <v>0.132906</v>
      </c>
      <c r="DO25">
        <v>1.45633E-3</v>
      </c>
      <c r="DP25">
        <v>34150.699999999997</v>
      </c>
      <c r="DQ25">
        <v>29033.4</v>
      </c>
      <c r="DR25">
        <v>31145.3</v>
      </c>
      <c r="DS25">
        <v>28024.1</v>
      </c>
      <c r="DT25">
        <v>36639.599999999999</v>
      </c>
      <c r="DU25">
        <v>39766.5</v>
      </c>
      <c r="DV25">
        <v>44316.5</v>
      </c>
      <c r="DW25">
        <v>42444.5</v>
      </c>
      <c r="DX25">
        <v>1.6940299999999999</v>
      </c>
      <c r="DY25">
        <v>1.88923</v>
      </c>
      <c r="DZ25">
        <v>0.18191299999999999</v>
      </c>
      <c r="EA25">
        <v>0.165358</v>
      </c>
      <c r="EB25">
        <v>25.0152</v>
      </c>
      <c r="EC25">
        <v>25.0626</v>
      </c>
      <c r="ED25">
        <v>15.8</v>
      </c>
      <c r="EE25">
        <v>26.8</v>
      </c>
      <c r="EF25">
        <v>5.6473199999999997</v>
      </c>
      <c r="EG25">
        <v>61.590400000000002</v>
      </c>
      <c r="EH25">
        <v>42.195500000000003</v>
      </c>
      <c r="EI25">
        <v>1</v>
      </c>
      <c r="EJ25">
        <v>-0.13286600000000001</v>
      </c>
      <c r="EK25">
        <v>-0.74826300000000001</v>
      </c>
      <c r="EL25">
        <v>20.188800000000001</v>
      </c>
      <c r="EM25">
        <v>5.2411000000000003</v>
      </c>
      <c r="EN25">
        <v>12.039899999999999</v>
      </c>
      <c r="EO25">
        <v>5.01755</v>
      </c>
      <c r="EP25">
        <v>3.2879999999999998</v>
      </c>
      <c r="EQ25">
        <v>9999</v>
      </c>
      <c r="ER25">
        <v>9999</v>
      </c>
      <c r="ES25">
        <v>9999</v>
      </c>
      <c r="ET25">
        <v>999.9</v>
      </c>
      <c r="EU25">
        <v>1.8688400000000001</v>
      </c>
      <c r="EV25">
        <v>1.8644799999999999</v>
      </c>
      <c r="EW25">
        <v>1.86913</v>
      </c>
      <c r="EX25">
        <v>1.8672</v>
      </c>
      <c r="EY25">
        <v>1.86331</v>
      </c>
      <c r="EZ25">
        <v>1.86432</v>
      </c>
      <c r="FA25">
        <v>1.87012</v>
      </c>
      <c r="FB25">
        <v>1.8693299999999999</v>
      </c>
      <c r="FC25">
        <v>0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-0.2</v>
      </c>
      <c r="FQ25">
        <v>0.14299999999999999</v>
      </c>
      <c r="FR25">
        <v>-2.7844219511097279E-2</v>
      </c>
      <c r="FS25">
        <v>-6.1462078757559423E-4</v>
      </c>
      <c r="FT25">
        <v>-1.8861989874597051E-7</v>
      </c>
      <c r="FU25">
        <v>1.1980462299894961E-10</v>
      </c>
      <c r="FV25">
        <v>0.14300950041284949</v>
      </c>
      <c r="FW25">
        <v>0</v>
      </c>
      <c r="FX25">
        <v>0</v>
      </c>
      <c r="FY25">
        <v>0</v>
      </c>
      <c r="FZ25">
        <v>3</v>
      </c>
      <c r="GA25">
        <v>2158</v>
      </c>
      <c r="GB25">
        <v>1</v>
      </c>
      <c r="GC25">
        <v>19</v>
      </c>
      <c r="GD25">
        <v>5.4</v>
      </c>
      <c r="GE25">
        <v>46.7</v>
      </c>
      <c r="GF25">
        <v>1.11572</v>
      </c>
      <c r="GG25">
        <v>2.5622600000000002</v>
      </c>
      <c r="GH25">
        <v>1.5490699999999999</v>
      </c>
      <c r="GI25">
        <v>2.34131</v>
      </c>
      <c r="GJ25">
        <v>1.50146</v>
      </c>
      <c r="GK25">
        <v>2.34619</v>
      </c>
      <c r="GL25">
        <v>31.302600000000002</v>
      </c>
      <c r="GM25">
        <v>23.982399999999998</v>
      </c>
      <c r="GN25">
        <v>19</v>
      </c>
      <c r="GO25">
        <v>384.83199999999999</v>
      </c>
      <c r="GP25">
        <v>467.14400000000001</v>
      </c>
      <c r="GQ25">
        <v>26.165500000000002</v>
      </c>
      <c r="GR25">
        <v>25.7729</v>
      </c>
      <c r="GS25">
        <v>30</v>
      </c>
      <c r="GT25">
        <v>25.8902</v>
      </c>
      <c r="GU25">
        <v>25.874700000000001</v>
      </c>
      <c r="GV25">
        <v>22.289100000000001</v>
      </c>
      <c r="GW25">
        <v>100</v>
      </c>
      <c r="GX25">
        <v>0</v>
      </c>
      <c r="GY25">
        <v>26.1677</v>
      </c>
      <c r="GZ25">
        <v>450</v>
      </c>
      <c r="HA25">
        <v>0</v>
      </c>
      <c r="HB25">
        <v>99.6434</v>
      </c>
      <c r="HC25">
        <v>99.320599999999999</v>
      </c>
    </row>
    <row r="26" spans="1:211" x14ac:dyDescent="0.3">
      <c r="A26">
        <v>10</v>
      </c>
      <c r="B26">
        <v>1691156535.0999999</v>
      </c>
      <c r="C26">
        <v>1620.099999904633</v>
      </c>
      <c r="D26" t="s">
        <v>369</v>
      </c>
      <c r="E26" t="s">
        <v>370</v>
      </c>
      <c r="F26" t="s">
        <v>342</v>
      </c>
      <c r="G26" t="s">
        <v>375</v>
      </c>
      <c r="H26" t="s">
        <v>343</v>
      </c>
      <c r="I26" t="s">
        <v>344</v>
      </c>
      <c r="J26">
        <v>1691156535.0999999</v>
      </c>
      <c r="K26">
        <f t="shared" si="0"/>
        <v>3.5771783032727969E-3</v>
      </c>
      <c r="L26">
        <f t="shared" si="1"/>
        <v>3.5771783032727971</v>
      </c>
      <c r="M26">
        <f t="shared" si="2"/>
        <v>20.162267886081004</v>
      </c>
      <c r="N26">
        <f t="shared" si="3"/>
        <v>262.27100000000002</v>
      </c>
      <c r="O26">
        <f t="shared" si="4"/>
        <v>197.54782864094153</v>
      </c>
      <c r="P26">
        <f t="shared" si="5"/>
        <v>19.571833049553245</v>
      </c>
      <c r="Q26">
        <f t="shared" si="6"/>
        <v>25.9842098040431</v>
      </c>
      <c r="R26">
        <f t="shared" si="7"/>
        <v>0.59319246266650671</v>
      </c>
      <c r="S26">
        <f t="shared" si="8"/>
        <v>1.9460819558561067</v>
      </c>
      <c r="T26">
        <f t="shared" si="9"/>
        <v>0.50816586940238018</v>
      </c>
      <c r="U26">
        <f t="shared" si="10"/>
        <v>0.32422229031843308</v>
      </c>
      <c r="V26">
        <f t="shared" si="11"/>
        <v>276.1141092659999</v>
      </c>
      <c r="W26">
        <f t="shared" si="12"/>
        <v>27.775460449767543</v>
      </c>
      <c r="X26">
        <f t="shared" si="13"/>
        <v>27.775460449767543</v>
      </c>
      <c r="Y26">
        <f t="shared" si="14"/>
        <v>3.7454484022822405</v>
      </c>
      <c r="Z26">
        <f t="shared" si="15"/>
        <v>87.051928571504192</v>
      </c>
      <c r="AA26">
        <f t="shared" si="16"/>
        <v>3.0720239259311404</v>
      </c>
      <c r="AB26">
        <f t="shared" si="17"/>
        <v>3.5289556203315926</v>
      </c>
      <c r="AC26">
        <f t="shared" si="18"/>
        <v>0.67342447635110014</v>
      </c>
      <c r="AD26">
        <f t="shared" si="19"/>
        <v>-157.75356317433034</v>
      </c>
      <c r="AE26">
        <f t="shared" si="20"/>
        <v>-106.57071219802137</v>
      </c>
      <c r="AF26">
        <f t="shared" si="21"/>
        <v>-11.849895620798684</v>
      </c>
      <c r="AG26">
        <f t="shared" si="22"/>
        <v>-6.006172715049729E-2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52439.388623102262</v>
      </c>
      <c r="AM26">
        <f t="shared" si="26"/>
        <v>1800</v>
      </c>
      <c r="AN26">
        <f t="shared" si="27"/>
        <v>1499.1115625999998</v>
      </c>
      <c r="AO26">
        <f t="shared" si="28"/>
        <v>0.8328397569999999</v>
      </c>
      <c r="AP26">
        <f t="shared" si="29"/>
        <v>0.15339672736999996</v>
      </c>
      <c r="AQ26">
        <v>35.590000000000003</v>
      </c>
      <c r="AR26">
        <v>0.5</v>
      </c>
      <c r="AS26" t="s">
        <v>345</v>
      </c>
      <c r="AT26">
        <v>2</v>
      </c>
      <c r="AU26">
        <v>1691156535.0999999</v>
      </c>
      <c r="AV26">
        <v>262.27100000000002</v>
      </c>
      <c r="AW26">
        <v>450.00200000000001</v>
      </c>
      <c r="AX26">
        <v>31.007400000000001</v>
      </c>
      <c r="AY26">
        <v>0.16805400000000001</v>
      </c>
      <c r="AZ26">
        <v>262.471</v>
      </c>
      <c r="BA26">
        <v>30.8644</v>
      </c>
      <c r="BB26">
        <v>400.02199999999999</v>
      </c>
      <c r="BC26">
        <v>98.974000000000004</v>
      </c>
      <c r="BD26">
        <v>9.9896100000000002E-2</v>
      </c>
      <c r="BE26">
        <v>26.759699999999999</v>
      </c>
      <c r="BF26">
        <v>28.044499999999999</v>
      </c>
      <c r="BG26">
        <v>27.7728</v>
      </c>
      <c r="BH26">
        <v>0</v>
      </c>
      <c r="BI26">
        <v>0</v>
      </c>
      <c r="BJ26">
        <v>10012.5</v>
      </c>
      <c r="BK26">
        <v>1079.5</v>
      </c>
      <c r="BL26">
        <v>560.18200000000002</v>
      </c>
      <c r="BM26">
        <v>-187.73099999999999</v>
      </c>
      <c r="BN26">
        <v>270.66399999999999</v>
      </c>
      <c r="BO26">
        <v>450.07799999999997</v>
      </c>
      <c r="BP26">
        <v>30.839400000000001</v>
      </c>
      <c r="BQ26">
        <v>450.00200000000001</v>
      </c>
      <c r="BR26">
        <v>0.16805400000000001</v>
      </c>
      <c r="BS26">
        <v>3.0689299999999999</v>
      </c>
      <c r="BT26">
        <v>1.6632999999999998E-2</v>
      </c>
      <c r="BU26">
        <v>24.406700000000001</v>
      </c>
      <c r="BV26">
        <v>-41.185600000000001</v>
      </c>
      <c r="BW26">
        <v>1800</v>
      </c>
      <c r="BX26">
        <v>0.91000499999999995</v>
      </c>
      <c r="BY26">
        <v>3.3990699999999999E-2</v>
      </c>
      <c r="BZ26">
        <v>2.19916E-2</v>
      </c>
      <c r="CA26">
        <v>3.4012500000000001E-2</v>
      </c>
      <c r="CB26">
        <v>26</v>
      </c>
      <c r="CC26">
        <v>33528.5</v>
      </c>
      <c r="CD26">
        <v>1691156032</v>
      </c>
      <c r="CE26" t="s">
        <v>364</v>
      </c>
      <c r="CF26">
        <v>1691156032</v>
      </c>
      <c r="CG26">
        <v>1691153555.5999999</v>
      </c>
      <c r="CH26">
        <v>3</v>
      </c>
      <c r="CI26">
        <v>6.5000000000000002E-2</v>
      </c>
      <c r="CJ26">
        <v>-1.7999999999999999E-2</v>
      </c>
      <c r="CK26">
        <v>-0.33200000000000002</v>
      </c>
      <c r="CL26">
        <v>4.1000000000000002E-2</v>
      </c>
      <c r="CM26">
        <v>450</v>
      </c>
      <c r="CN26">
        <v>16</v>
      </c>
      <c r="CO26">
        <v>0.01</v>
      </c>
      <c r="CP26">
        <v>0.02</v>
      </c>
      <c r="CQ26">
        <v>19.934882426454291</v>
      </c>
      <c r="CR26">
        <v>8.842386342567999E-3</v>
      </c>
      <c r="CS26">
        <v>6.5221343825690751E-3</v>
      </c>
      <c r="CT26">
        <v>1</v>
      </c>
      <c r="CU26">
        <v>-187.70705000000001</v>
      </c>
      <c r="CV26">
        <v>-0.26323452157587379</v>
      </c>
      <c r="CW26">
        <v>5.0828609070088987E-2</v>
      </c>
      <c r="CX26">
        <v>-1</v>
      </c>
      <c r="CY26">
        <v>30.769962499999998</v>
      </c>
      <c r="CZ26">
        <v>0.44054521575974848</v>
      </c>
      <c r="DA26">
        <v>4.247522623541844E-2</v>
      </c>
      <c r="DB26">
        <v>-1</v>
      </c>
      <c r="DC26">
        <v>0.56605403229967144</v>
      </c>
      <c r="DD26">
        <v>5.5951985557587819E-2</v>
      </c>
      <c r="DE26">
        <v>8.2215878169625885E-3</v>
      </c>
      <c r="DF26">
        <v>1</v>
      </c>
      <c r="DG26">
        <v>2</v>
      </c>
      <c r="DH26">
        <v>2</v>
      </c>
      <c r="DI26" t="s">
        <v>347</v>
      </c>
      <c r="DJ26">
        <v>2.6693799999999999</v>
      </c>
      <c r="DK26">
        <v>2.7151800000000001</v>
      </c>
      <c r="DL26">
        <v>6.3909199999999999E-2</v>
      </c>
      <c r="DM26">
        <v>9.7282099999999996E-2</v>
      </c>
      <c r="DN26">
        <v>0.13625799999999999</v>
      </c>
      <c r="DO26">
        <v>1.41445E-3</v>
      </c>
      <c r="DP26">
        <v>34147.800000000003</v>
      </c>
      <c r="DQ26">
        <v>29030</v>
      </c>
      <c r="DR26">
        <v>31140.7</v>
      </c>
      <c r="DS26">
        <v>28021.3</v>
      </c>
      <c r="DT26">
        <v>36490.300000000003</v>
      </c>
      <c r="DU26">
        <v>39764.300000000003</v>
      </c>
      <c r="DV26">
        <v>44309.3</v>
      </c>
      <c r="DW26">
        <v>42440.5</v>
      </c>
      <c r="DX26">
        <v>1.69377</v>
      </c>
      <c r="DY26">
        <v>1.88923</v>
      </c>
      <c r="DZ26">
        <v>0.16677400000000001</v>
      </c>
      <c r="EA26">
        <v>0.14437</v>
      </c>
      <c r="EB26">
        <v>25.3157</v>
      </c>
      <c r="EC26">
        <v>25.4102</v>
      </c>
      <c r="ED26">
        <v>15.2</v>
      </c>
      <c r="EE26">
        <v>26.9</v>
      </c>
      <c r="EF26">
        <v>5.4653900000000002</v>
      </c>
      <c r="EG26">
        <v>61.500399999999999</v>
      </c>
      <c r="EH26">
        <v>41.902999999999999</v>
      </c>
      <c r="EI26">
        <v>1</v>
      </c>
      <c r="EJ26">
        <v>-0.12712699999999999</v>
      </c>
      <c r="EK26">
        <v>5.6742899999999999E-2</v>
      </c>
      <c r="EL26">
        <v>20.1904</v>
      </c>
      <c r="EM26">
        <v>5.2426000000000004</v>
      </c>
      <c r="EN26">
        <v>12.039899999999999</v>
      </c>
      <c r="EO26">
        <v>5.0171999999999999</v>
      </c>
      <c r="EP26">
        <v>3.2879999999999998</v>
      </c>
      <c r="EQ26">
        <v>9999</v>
      </c>
      <c r="ER26">
        <v>9999</v>
      </c>
      <c r="ES26">
        <v>9999</v>
      </c>
      <c r="ET26">
        <v>999.9</v>
      </c>
      <c r="EU26">
        <v>1.8688199999999999</v>
      </c>
      <c r="EV26">
        <v>1.8644700000000001</v>
      </c>
      <c r="EW26">
        <v>1.86913</v>
      </c>
      <c r="EX26">
        <v>1.8671599999999999</v>
      </c>
      <c r="EY26">
        <v>1.86327</v>
      </c>
      <c r="EZ26">
        <v>1.8643400000000001</v>
      </c>
      <c r="FA26">
        <v>1.87012</v>
      </c>
      <c r="FB26">
        <v>1.8693500000000001</v>
      </c>
      <c r="FC26">
        <v>0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-0.2</v>
      </c>
      <c r="FQ26">
        <v>0.14299999999999999</v>
      </c>
      <c r="FR26">
        <v>-2.7844219511097279E-2</v>
      </c>
      <c r="FS26">
        <v>-6.1462078757559423E-4</v>
      </c>
      <c r="FT26">
        <v>-1.8861989874597051E-7</v>
      </c>
      <c r="FU26">
        <v>1.1980462299894961E-10</v>
      </c>
      <c r="FV26">
        <v>0.14300950041284949</v>
      </c>
      <c r="FW26">
        <v>0</v>
      </c>
      <c r="FX26">
        <v>0</v>
      </c>
      <c r="FY26">
        <v>0</v>
      </c>
      <c r="FZ26">
        <v>3</v>
      </c>
      <c r="GA26">
        <v>2158</v>
      </c>
      <c r="GB26">
        <v>1</v>
      </c>
      <c r="GC26">
        <v>19</v>
      </c>
      <c r="GD26">
        <v>8.4</v>
      </c>
      <c r="GE26">
        <v>49.7</v>
      </c>
      <c r="GF26">
        <v>1.11572</v>
      </c>
      <c r="GG26">
        <v>2.5573700000000001</v>
      </c>
      <c r="GH26">
        <v>1.5490699999999999</v>
      </c>
      <c r="GI26">
        <v>2.34131</v>
      </c>
      <c r="GJ26">
        <v>1.50146</v>
      </c>
      <c r="GK26">
        <v>2.3584000000000001</v>
      </c>
      <c r="GL26">
        <v>31.237400000000001</v>
      </c>
      <c r="GM26">
        <v>23.991199999999999</v>
      </c>
      <c r="GN26">
        <v>19</v>
      </c>
      <c r="GO26">
        <v>384.94400000000002</v>
      </c>
      <c r="GP26">
        <v>467.37099999999998</v>
      </c>
      <c r="GQ26">
        <v>25.435600000000001</v>
      </c>
      <c r="GR26">
        <v>25.8323</v>
      </c>
      <c r="GS26">
        <v>30.000699999999998</v>
      </c>
      <c r="GT26">
        <v>25.927900000000001</v>
      </c>
      <c r="GU26">
        <v>25.899799999999999</v>
      </c>
      <c r="GV26">
        <v>22.298100000000002</v>
      </c>
      <c r="GW26">
        <v>100</v>
      </c>
      <c r="GX26">
        <v>0</v>
      </c>
      <c r="GY26">
        <v>25.401700000000002</v>
      </c>
      <c r="GZ26">
        <v>450</v>
      </c>
      <c r="HA26">
        <v>0</v>
      </c>
      <c r="HB26">
        <v>99.627899999999997</v>
      </c>
      <c r="HC26">
        <v>99.311099999999996</v>
      </c>
    </row>
    <row r="27" spans="1:211" x14ac:dyDescent="0.3">
      <c r="A27">
        <v>11</v>
      </c>
      <c r="B27">
        <v>1691156715.0999999</v>
      </c>
      <c r="C27">
        <v>1800.099999904633</v>
      </c>
      <c r="D27" t="s">
        <v>371</v>
      </c>
      <c r="E27" t="s">
        <v>372</v>
      </c>
      <c r="F27" t="s">
        <v>342</v>
      </c>
      <c r="G27" t="s">
        <v>375</v>
      </c>
      <c r="H27" t="s">
        <v>343</v>
      </c>
      <c r="I27" t="s">
        <v>344</v>
      </c>
      <c r="J27">
        <v>1691156715.0999999</v>
      </c>
      <c r="K27">
        <f t="shared" si="0"/>
        <v>3.6790897527644718E-3</v>
      </c>
      <c r="L27">
        <f t="shared" si="1"/>
        <v>3.6790897527644719</v>
      </c>
      <c r="M27">
        <f t="shared" si="2"/>
        <v>20.162531855214539</v>
      </c>
      <c r="N27">
        <f t="shared" si="3"/>
        <v>262.11200000000002</v>
      </c>
      <c r="O27">
        <f t="shared" si="4"/>
        <v>206.4698622506682</v>
      </c>
      <c r="P27">
        <f t="shared" si="5"/>
        <v>20.459023557329807</v>
      </c>
      <c r="Q27">
        <f t="shared" si="6"/>
        <v>25.972582749865602</v>
      </c>
      <c r="R27">
        <f t="shared" si="7"/>
        <v>0.70790232768637829</v>
      </c>
      <c r="S27">
        <f t="shared" si="8"/>
        <v>1.946110166264162</v>
      </c>
      <c r="T27">
        <f t="shared" si="9"/>
        <v>0.59027655750887664</v>
      </c>
      <c r="U27">
        <f t="shared" si="10"/>
        <v>0.37785229089865185</v>
      </c>
      <c r="V27">
        <f t="shared" si="11"/>
        <v>276.11630350199999</v>
      </c>
      <c r="W27">
        <f t="shared" si="12"/>
        <v>27.806229240662844</v>
      </c>
      <c r="X27">
        <f t="shared" si="13"/>
        <v>27.806229240662844</v>
      </c>
      <c r="Y27">
        <f t="shared" si="14"/>
        <v>3.7521831770692295</v>
      </c>
      <c r="Z27">
        <f t="shared" si="15"/>
        <v>89.07015153347227</v>
      </c>
      <c r="AA27">
        <f t="shared" si="16"/>
        <v>3.1561040057912995</v>
      </c>
      <c r="AB27">
        <f t="shared" si="17"/>
        <v>3.5433913061271105</v>
      </c>
      <c r="AC27">
        <f t="shared" si="18"/>
        <v>0.59607917127793009</v>
      </c>
      <c r="AD27">
        <f t="shared" si="19"/>
        <v>-162.24785809691321</v>
      </c>
      <c r="AE27">
        <f t="shared" si="20"/>
        <v>-102.51912114531616</v>
      </c>
      <c r="AF27">
        <f t="shared" si="21"/>
        <v>-11.404925284974611</v>
      </c>
      <c r="AG27">
        <f t="shared" si="22"/>
        <v>-5.5601025204012444E-2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52429.039210847746</v>
      </c>
      <c r="AM27">
        <f t="shared" si="26"/>
        <v>1800</v>
      </c>
      <c r="AN27">
        <f t="shared" si="27"/>
        <v>1499.1139331999998</v>
      </c>
      <c r="AO27">
        <f t="shared" si="28"/>
        <v>0.83284107399999985</v>
      </c>
      <c r="AP27">
        <f t="shared" si="29"/>
        <v>0.15339794638999998</v>
      </c>
      <c r="AQ27">
        <v>35.590000000000003</v>
      </c>
      <c r="AR27">
        <v>0.5</v>
      </c>
      <c r="AS27" t="s">
        <v>345</v>
      </c>
      <c r="AT27">
        <v>2</v>
      </c>
      <c r="AU27">
        <v>1691156715.0999999</v>
      </c>
      <c r="AV27">
        <v>262.11200000000002</v>
      </c>
      <c r="AW27">
        <v>450.04599999999999</v>
      </c>
      <c r="AX27">
        <v>31.850999999999999</v>
      </c>
      <c r="AY27">
        <v>0.16606099999999999</v>
      </c>
      <c r="AZ27">
        <v>262.31200000000001</v>
      </c>
      <c r="BA27">
        <v>31.707999999999998</v>
      </c>
      <c r="BB27">
        <v>400.09</v>
      </c>
      <c r="BC27">
        <v>98.989699999999999</v>
      </c>
      <c r="BD27">
        <v>9.9936300000000006E-2</v>
      </c>
      <c r="BE27">
        <v>26.8291</v>
      </c>
      <c r="BF27">
        <v>28.1478</v>
      </c>
      <c r="BG27">
        <v>27.861899999999999</v>
      </c>
      <c r="BH27">
        <v>0</v>
      </c>
      <c r="BI27">
        <v>0</v>
      </c>
      <c r="BJ27">
        <v>10011.200000000001</v>
      </c>
      <c r="BK27">
        <v>1074.3499999999999</v>
      </c>
      <c r="BL27">
        <v>529.553</v>
      </c>
      <c r="BM27">
        <v>-187.935</v>
      </c>
      <c r="BN27">
        <v>270.73500000000001</v>
      </c>
      <c r="BO27">
        <v>450.12099999999998</v>
      </c>
      <c r="BP27">
        <v>31.684899999999999</v>
      </c>
      <c r="BQ27">
        <v>450.04599999999999</v>
      </c>
      <c r="BR27">
        <v>0.16606099999999999</v>
      </c>
      <c r="BS27">
        <v>3.1529199999999999</v>
      </c>
      <c r="BT27">
        <v>1.6438299999999999E-2</v>
      </c>
      <c r="BU27">
        <v>24.8583</v>
      </c>
      <c r="BV27">
        <v>-41.296900000000001</v>
      </c>
      <c r="BW27">
        <v>1800</v>
      </c>
      <c r="BX27">
        <v>0.90999600000000003</v>
      </c>
      <c r="BY27">
        <v>3.3994900000000002E-2</v>
      </c>
      <c r="BZ27">
        <v>2.2006700000000001E-2</v>
      </c>
      <c r="CA27">
        <v>3.4002900000000003E-2</v>
      </c>
      <c r="CB27">
        <v>27</v>
      </c>
      <c r="CC27">
        <v>33528.199999999997</v>
      </c>
      <c r="CD27">
        <v>1691156032</v>
      </c>
      <c r="CE27" t="s">
        <v>364</v>
      </c>
      <c r="CF27">
        <v>1691156032</v>
      </c>
      <c r="CG27">
        <v>1691153555.5999999</v>
      </c>
      <c r="CH27">
        <v>3</v>
      </c>
      <c r="CI27">
        <v>6.5000000000000002E-2</v>
      </c>
      <c r="CJ27">
        <v>-1.7999999999999999E-2</v>
      </c>
      <c r="CK27">
        <v>-0.33200000000000002</v>
      </c>
      <c r="CL27">
        <v>4.1000000000000002E-2</v>
      </c>
      <c r="CM27">
        <v>450</v>
      </c>
      <c r="CN27">
        <v>16</v>
      </c>
      <c r="CO27">
        <v>0.01</v>
      </c>
      <c r="CP27">
        <v>0.02</v>
      </c>
      <c r="CQ27">
        <v>19.935032027523661</v>
      </c>
      <c r="CR27">
        <v>-2.269850936005852E-2</v>
      </c>
      <c r="CS27">
        <v>6.6278640323777756E-3</v>
      </c>
      <c r="CT27">
        <v>1</v>
      </c>
      <c r="CU27">
        <v>-187.90897560975611</v>
      </c>
      <c r="CV27">
        <v>0.23073867595828959</v>
      </c>
      <c r="CW27">
        <v>5.3753043160537049E-2</v>
      </c>
      <c r="CX27">
        <v>-1</v>
      </c>
      <c r="CY27">
        <v>31.6182756097561</v>
      </c>
      <c r="CZ27">
        <v>0.43309337979095308</v>
      </c>
      <c r="DA27">
        <v>4.2896021650132947E-2</v>
      </c>
      <c r="DB27">
        <v>-1</v>
      </c>
      <c r="DC27">
        <v>0.68034015349412091</v>
      </c>
      <c r="DD27">
        <v>4.3447391150704527E-2</v>
      </c>
      <c r="DE27">
        <v>6.3709533700337427E-3</v>
      </c>
      <c r="DF27">
        <v>1</v>
      </c>
      <c r="DG27">
        <v>2</v>
      </c>
      <c r="DH27">
        <v>2</v>
      </c>
      <c r="DI27" t="s">
        <v>347</v>
      </c>
      <c r="DJ27">
        <v>2.6690800000000001</v>
      </c>
      <c r="DK27">
        <v>2.71522</v>
      </c>
      <c r="DL27">
        <v>6.3827999999999996E-2</v>
      </c>
      <c r="DM27">
        <v>9.72219E-2</v>
      </c>
      <c r="DN27">
        <v>0.13869300000000001</v>
      </c>
      <c r="DO27">
        <v>1.3965E-3</v>
      </c>
      <c r="DP27">
        <v>34117</v>
      </c>
      <c r="DQ27">
        <v>28998.9</v>
      </c>
      <c r="DR27">
        <v>31111.5</v>
      </c>
      <c r="DS27">
        <v>27991</v>
      </c>
      <c r="DT27">
        <v>36351.300000000003</v>
      </c>
      <c r="DU27">
        <v>39723.699999999997</v>
      </c>
      <c r="DV27">
        <v>44264.9</v>
      </c>
      <c r="DW27">
        <v>42397.2</v>
      </c>
      <c r="DX27">
        <v>1.6907000000000001</v>
      </c>
      <c r="DY27">
        <v>1.8832</v>
      </c>
      <c r="DZ27">
        <v>0.14804300000000001</v>
      </c>
      <c r="EA27">
        <v>0.129186</v>
      </c>
      <c r="EB27">
        <v>25.726400000000002</v>
      </c>
      <c r="EC27">
        <v>25.7486</v>
      </c>
      <c r="ED27">
        <v>14.6</v>
      </c>
      <c r="EE27">
        <v>27</v>
      </c>
      <c r="EF27">
        <v>5.27942</v>
      </c>
      <c r="EG27">
        <v>61.440399999999997</v>
      </c>
      <c r="EH27">
        <v>41.658700000000003</v>
      </c>
      <c r="EI27">
        <v>1</v>
      </c>
      <c r="EJ27">
        <v>-8.2540699999999995E-2</v>
      </c>
      <c r="EK27">
        <v>9.9942799999999998E-2</v>
      </c>
      <c r="EL27">
        <v>20.188700000000001</v>
      </c>
      <c r="EM27">
        <v>5.2411000000000003</v>
      </c>
      <c r="EN27">
        <v>12.039899999999999</v>
      </c>
      <c r="EO27">
        <v>5.0172499999999998</v>
      </c>
      <c r="EP27">
        <v>3.2879999999999998</v>
      </c>
      <c r="EQ27">
        <v>9999</v>
      </c>
      <c r="ER27">
        <v>9999</v>
      </c>
      <c r="ES27">
        <v>9999</v>
      </c>
      <c r="ET27">
        <v>999.9</v>
      </c>
      <c r="EU27">
        <v>1.86886</v>
      </c>
      <c r="EV27">
        <v>1.8645</v>
      </c>
      <c r="EW27">
        <v>1.86914</v>
      </c>
      <c r="EX27">
        <v>1.86721</v>
      </c>
      <c r="EY27">
        <v>1.86337</v>
      </c>
      <c r="EZ27">
        <v>1.8643799999999999</v>
      </c>
      <c r="FA27">
        <v>1.87012</v>
      </c>
      <c r="FB27">
        <v>1.8693500000000001</v>
      </c>
      <c r="FC27">
        <v>0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-0.2</v>
      </c>
      <c r="FQ27">
        <v>0.14299999999999999</v>
      </c>
      <c r="FR27">
        <v>-2.7844219511097279E-2</v>
      </c>
      <c r="FS27">
        <v>-6.1462078757559423E-4</v>
      </c>
      <c r="FT27">
        <v>-1.8861989874597051E-7</v>
      </c>
      <c r="FU27">
        <v>1.1980462299894961E-10</v>
      </c>
      <c r="FV27">
        <v>0.14300950041284949</v>
      </c>
      <c r="FW27">
        <v>0</v>
      </c>
      <c r="FX27">
        <v>0</v>
      </c>
      <c r="FY27">
        <v>0</v>
      </c>
      <c r="FZ27">
        <v>3</v>
      </c>
      <c r="GA27">
        <v>2158</v>
      </c>
      <c r="GB27">
        <v>1</v>
      </c>
      <c r="GC27">
        <v>19</v>
      </c>
      <c r="GD27">
        <v>11.4</v>
      </c>
      <c r="GE27">
        <v>52.7</v>
      </c>
      <c r="GF27">
        <v>1.11572</v>
      </c>
      <c r="GG27">
        <v>2.5561500000000001</v>
      </c>
      <c r="GH27">
        <v>1.5490699999999999</v>
      </c>
      <c r="GI27">
        <v>2.34131</v>
      </c>
      <c r="GJ27">
        <v>1.50146</v>
      </c>
      <c r="GK27">
        <v>2.3571800000000001</v>
      </c>
      <c r="GL27">
        <v>31.520600000000002</v>
      </c>
      <c r="GM27">
        <v>23.991199999999999</v>
      </c>
      <c r="GN27">
        <v>19</v>
      </c>
      <c r="GO27">
        <v>385.565</v>
      </c>
      <c r="GP27">
        <v>466.25599999999997</v>
      </c>
      <c r="GQ27">
        <v>25.358499999999999</v>
      </c>
      <c r="GR27">
        <v>26.296600000000002</v>
      </c>
      <c r="GS27">
        <v>30.0014</v>
      </c>
      <c r="GT27">
        <v>26.277000000000001</v>
      </c>
      <c r="GU27">
        <v>26.238</v>
      </c>
      <c r="GV27">
        <v>22.305599999999998</v>
      </c>
      <c r="GW27">
        <v>100</v>
      </c>
      <c r="GX27">
        <v>0</v>
      </c>
      <c r="GY27">
        <v>25.3565</v>
      </c>
      <c r="GZ27">
        <v>450</v>
      </c>
      <c r="HA27">
        <v>0</v>
      </c>
      <c r="HB27">
        <v>99.530600000000007</v>
      </c>
      <c r="HC27">
        <v>99.207300000000004</v>
      </c>
    </row>
    <row r="28" spans="1:211" x14ac:dyDescent="0.3">
      <c r="A28">
        <v>12</v>
      </c>
      <c r="B28">
        <v>1691156895.0999999</v>
      </c>
      <c r="C28">
        <v>1980.099999904633</v>
      </c>
      <c r="D28" t="s">
        <v>373</v>
      </c>
      <c r="E28" t="s">
        <v>374</v>
      </c>
      <c r="F28" t="s">
        <v>342</v>
      </c>
      <c r="G28" t="s">
        <v>375</v>
      </c>
      <c r="H28" t="s">
        <v>343</v>
      </c>
      <c r="I28" t="s">
        <v>344</v>
      </c>
      <c r="J28">
        <v>1691156895.0999999</v>
      </c>
      <c r="K28">
        <f t="shared" si="0"/>
        <v>3.8140514001850602E-3</v>
      </c>
      <c r="L28">
        <f t="shared" si="1"/>
        <v>3.8140514001850603</v>
      </c>
      <c r="M28">
        <f t="shared" si="2"/>
        <v>20.120782575924132</v>
      </c>
      <c r="N28">
        <f t="shared" si="3"/>
        <v>262.17599999999999</v>
      </c>
      <c r="O28">
        <f t="shared" si="4"/>
        <v>212.17301633609901</v>
      </c>
      <c r="P28">
        <f t="shared" si="5"/>
        <v>21.020700461723344</v>
      </c>
      <c r="Q28">
        <f t="shared" si="6"/>
        <v>25.9746656734272</v>
      </c>
      <c r="R28">
        <f t="shared" si="7"/>
        <v>0.8032530897802852</v>
      </c>
      <c r="S28">
        <f t="shared" si="8"/>
        <v>1.9433787103418387</v>
      </c>
      <c r="T28">
        <f t="shared" si="9"/>
        <v>0.65514824189771259</v>
      </c>
      <c r="U28">
        <f t="shared" si="10"/>
        <v>0.42048247525016563</v>
      </c>
      <c r="V28">
        <f t="shared" si="11"/>
        <v>276.11356537140733</v>
      </c>
      <c r="W28">
        <f t="shared" si="12"/>
        <v>28.127059799767782</v>
      </c>
      <c r="X28">
        <f t="shared" si="13"/>
        <v>28.127059799767782</v>
      </c>
      <c r="Y28">
        <f t="shared" si="14"/>
        <v>3.8230396163822951</v>
      </c>
      <c r="Z28">
        <f t="shared" si="15"/>
        <v>90.209601866366839</v>
      </c>
      <c r="AA28">
        <f t="shared" si="16"/>
        <v>3.2669054784381202</v>
      </c>
      <c r="AB28">
        <f t="shared" si="17"/>
        <v>3.6214609208425426</v>
      </c>
      <c r="AC28">
        <f t="shared" si="18"/>
        <v>0.55613413794417488</v>
      </c>
      <c r="AD28">
        <f t="shared" si="19"/>
        <v>-168.19966674816115</v>
      </c>
      <c r="AE28">
        <f t="shared" si="20"/>
        <v>-97.108429441376131</v>
      </c>
      <c r="AF28">
        <f t="shared" si="21"/>
        <v>-10.855614644412706</v>
      </c>
      <c r="AG28">
        <f t="shared" si="22"/>
        <v>-5.0145462542644736E-2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52224.17401325456</v>
      </c>
      <c r="AM28">
        <f t="shared" si="26"/>
        <v>1799.98</v>
      </c>
      <c r="AN28">
        <f t="shared" si="27"/>
        <v>1499.0938636164396</v>
      </c>
      <c r="AO28">
        <f t="shared" si="28"/>
        <v>0.83283917799999985</v>
      </c>
      <c r="AP28">
        <f t="shared" si="29"/>
        <v>0.15339812962999996</v>
      </c>
      <c r="AQ28">
        <v>35.590000000000003</v>
      </c>
      <c r="AR28">
        <v>0.5</v>
      </c>
      <c r="AS28" t="s">
        <v>345</v>
      </c>
      <c r="AT28">
        <v>2</v>
      </c>
      <c r="AU28">
        <v>1691156895.0999999</v>
      </c>
      <c r="AV28">
        <v>262.17599999999999</v>
      </c>
      <c r="AW28">
        <v>450.05500000000001</v>
      </c>
      <c r="AX28">
        <v>32.974600000000002</v>
      </c>
      <c r="AY28">
        <v>0.165552</v>
      </c>
      <c r="AZ28">
        <v>262.37599999999998</v>
      </c>
      <c r="BA28">
        <v>32.831600000000002</v>
      </c>
      <c r="BB28">
        <v>400.09100000000001</v>
      </c>
      <c r="BC28">
        <v>98.973399999999998</v>
      </c>
      <c r="BD28">
        <v>9.9992200000000003E-2</v>
      </c>
      <c r="BE28">
        <v>27.200199999999999</v>
      </c>
      <c r="BF28">
        <v>28.512899999999998</v>
      </c>
      <c r="BG28">
        <v>28.2258</v>
      </c>
      <c r="BH28">
        <v>0</v>
      </c>
      <c r="BI28">
        <v>0</v>
      </c>
      <c r="BJ28">
        <v>9985</v>
      </c>
      <c r="BK28">
        <v>1068.05</v>
      </c>
      <c r="BL28">
        <v>593.14300000000003</v>
      </c>
      <c r="BM28">
        <v>-187.87899999999999</v>
      </c>
      <c r="BN28">
        <v>271.11599999999999</v>
      </c>
      <c r="BO28">
        <v>450.13</v>
      </c>
      <c r="BP28">
        <v>32.809100000000001</v>
      </c>
      <c r="BQ28">
        <v>450.05500000000001</v>
      </c>
      <c r="BR28">
        <v>0.165552</v>
      </c>
      <c r="BS28">
        <v>3.2636099999999999</v>
      </c>
      <c r="BT28">
        <v>1.6385199999999999E-2</v>
      </c>
      <c r="BU28">
        <v>25.4377</v>
      </c>
      <c r="BV28">
        <v>-41.327500000000001</v>
      </c>
      <c r="BW28">
        <v>1799.98</v>
      </c>
      <c r="BX28">
        <v>0.90998199999999996</v>
      </c>
      <c r="BY28">
        <v>3.4007500000000003E-2</v>
      </c>
      <c r="BZ28">
        <v>2.20079E-2</v>
      </c>
      <c r="CA28">
        <v>3.4002900000000003E-2</v>
      </c>
      <c r="CB28">
        <v>28</v>
      </c>
      <c r="CC28">
        <v>33527.9</v>
      </c>
      <c r="CD28">
        <v>1691156032</v>
      </c>
      <c r="CE28" t="s">
        <v>364</v>
      </c>
      <c r="CF28">
        <v>1691156032</v>
      </c>
      <c r="CG28">
        <v>1691153555.5999999</v>
      </c>
      <c r="CH28">
        <v>3</v>
      </c>
      <c r="CI28">
        <v>6.5000000000000002E-2</v>
      </c>
      <c r="CJ28">
        <v>-1.7999999999999999E-2</v>
      </c>
      <c r="CK28">
        <v>-0.33200000000000002</v>
      </c>
      <c r="CL28">
        <v>4.1000000000000002E-2</v>
      </c>
      <c r="CM28">
        <v>450</v>
      </c>
      <c r="CN28">
        <v>16</v>
      </c>
      <c r="CO28">
        <v>0.01</v>
      </c>
      <c r="CP28">
        <v>0.02</v>
      </c>
      <c r="CQ28">
        <v>19.896487312924069</v>
      </c>
      <c r="CR28">
        <v>-3.758446934023759E-2</v>
      </c>
      <c r="CS28">
        <v>7.6366398575026641E-3</v>
      </c>
      <c r="CT28">
        <v>1</v>
      </c>
      <c r="CU28">
        <v>-187.86007499999999</v>
      </c>
      <c r="CV28">
        <v>-4.2675422138355443E-2</v>
      </c>
      <c r="CW28">
        <v>2.678561880935397E-2</v>
      </c>
      <c r="CX28">
        <v>-1</v>
      </c>
      <c r="CY28">
        <v>32.746785000000003</v>
      </c>
      <c r="CZ28">
        <v>0.35971407129452421</v>
      </c>
      <c r="DA28">
        <v>3.4736965541048083E-2</v>
      </c>
      <c r="DB28">
        <v>-1</v>
      </c>
      <c r="DC28">
        <v>0.77866070283359679</v>
      </c>
      <c r="DD28">
        <v>3.18047937985615E-2</v>
      </c>
      <c r="DE28">
        <v>4.9727849463432261E-3</v>
      </c>
      <c r="DF28">
        <v>1</v>
      </c>
      <c r="DG28">
        <v>2</v>
      </c>
      <c r="DH28">
        <v>2</v>
      </c>
      <c r="DI28" t="s">
        <v>347</v>
      </c>
      <c r="DJ28">
        <v>2.66838</v>
      </c>
      <c r="DK28">
        <v>2.7152500000000002</v>
      </c>
      <c r="DL28">
        <v>6.3733100000000001E-2</v>
      </c>
      <c r="DM28">
        <v>9.7071599999999994E-2</v>
      </c>
      <c r="DN28">
        <v>0.14180100000000001</v>
      </c>
      <c r="DO28">
        <v>1.3894599999999999E-3</v>
      </c>
      <c r="DP28">
        <v>34077.599999999999</v>
      </c>
      <c r="DQ28">
        <v>28961.8</v>
      </c>
      <c r="DR28">
        <v>31074.799999999999</v>
      </c>
      <c r="DS28">
        <v>27952.7</v>
      </c>
      <c r="DT28">
        <v>36175.1</v>
      </c>
      <c r="DU28">
        <v>39671.300000000003</v>
      </c>
      <c r="DV28">
        <v>44208.800000000003</v>
      </c>
      <c r="DW28">
        <v>42342.1</v>
      </c>
      <c r="DX28">
        <v>1.68512</v>
      </c>
      <c r="DY28">
        <v>1.87405</v>
      </c>
      <c r="DZ28">
        <v>0.14987600000000001</v>
      </c>
      <c r="EA28">
        <v>0.13259099999999999</v>
      </c>
      <c r="EB28">
        <v>26.062999999999999</v>
      </c>
      <c r="EC28">
        <v>26.0579</v>
      </c>
      <c r="ED28">
        <v>14.1</v>
      </c>
      <c r="EE28">
        <v>27.2</v>
      </c>
      <c r="EF28">
        <v>5.1596700000000002</v>
      </c>
      <c r="EG28">
        <v>61.440399999999997</v>
      </c>
      <c r="EH28">
        <v>41.045699999999997</v>
      </c>
      <c r="EI28">
        <v>1</v>
      </c>
      <c r="EJ28">
        <v>-2.4329300000000002E-2</v>
      </c>
      <c r="EK28">
        <v>4.6304499999999998E-2</v>
      </c>
      <c r="EL28">
        <v>20.1874</v>
      </c>
      <c r="EM28">
        <v>5.2403500000000003</v>
      </c>
      <c r="EN28">
        <v>12.039899999999999</v>
      </c>
      <c r="EO28">
        <v>5.0172499999999998</v>
      </c>
      <c r="EP28">
        <v>3.2879999999999998</v>
      </c>
      <c r="EQ28">
        <v>9999</v>
      </c>
      <c r="ER28">
        <v>9999</v>
      </c>
      <c r="ES28">
        <v>9999</v>
      </c>
      <c r="ET28">
        <v>999.9</v>
      </c>
      <c r="EU28">
        <v>1.8689</v>
      </c>
      <c r="EV28">
        <v>1.8646</v>
      </c>
      <c r="EW28">
        <v>1.86917</v>
      </c>
      <c r="EX28">
        <v>1.8672200000000001</v>
      </c>
      <c r="EY28">
        <v>1.86338</v>
      </c>
      <c r="EZ28">
        <v>1.8644499999999999</v>
      </c>
      <c r="FA28">
        <v>1.8701399999999999</v>
      </c>
      <c r="FB28">
        <v>1.8693500000000001</v>
      </c>
      <c r="FC28">
        <v>0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-0.2</v>
      </c>
      <c r="FQ28">
        <v>0.14299999999999999</v>
      </c>
      <c r="FR28">
        <v>-2.7844219511097279E-2</v>
      </c>
      <c r="FS28">
        <v>-6.1462078757559423E-4</v>
      </c>
      <c r="FT28">
        <v>-1.8861989874597051E-7</v>
      </c>
      <c r="FU28">
        <v>1.1980462299894961E-10</v>
      </c>
      <c r="FV28">
        <v>0.14300950041284949</v>
      </c>
      <c r="FW28">
        <v>0</v>
      </c>
      <c r="FX28">
        <v>0</v>
      </c>
      <c r="FY28">
        <v>0</v>
      </c>
      <c r="FZ28">
        <v>3</v>
      </c>
      <c r="GA28">
        <v>2158</v>
      </c>
      <c r="GB28">
        <v>1</v>
      </c>
      <c r="GC28">
        <v>19</v>
      </c>
      <c r="GD28">
        <v>14.4</v>
      </c>
      <c r="GE28">
        <v>55.7</v>
      </c>
      <c r="GF28">
        <v>1.11572</v>
      </c>
      <c r="GG28">
        <v>2.5659200000000002</v>
      </c>
      <c r="GH28">
        <v>1.5490699999999999</v>
      </c>
      <c r="GI28">
        <v>2.34131</v>
      </c>
      <c r="GJ28">
        <v>1.50146</v>
      </c>
      <c r="GK28">
        <v>2.3742700000000001</v>
      </c>
      <c r="GL28">
        <v>32.046399999999998</v>
      </c>
      <c r="GM28">
        <v>23.991199999999999</v>
      </c>
      <c r="GN28">
        <v>19</v>
      </c>
      <c r="GO28">
        <v>386.28300000000002</v>
      </c>
      <c r="GP28">
        <v>464.928</v>
      </c>
      <c r="GQ28">
        <v>25.931000000000001</v>
      </c>
      <c r="GR28">
        <v>26.954899999999999</v>
      </c>
      <c r="GS28">
        <v>30.0017</v>
      </c>
      <c r="GT28">
        <v>26.853200000000001</v>
      </c>
      <c r="GU28">
        <v>26.7986</v>
      </c>
      <c r="GV28">
        <v>22.304099999999998</v>
      </c>
      <c r="GW28">
        <v>100</v>
      </c>
      <c r="GX28">
        <v>0</v>
      </c>
      <c r="GY28">
        <v>25.941500000000001</v>
      </c>
      <c r="GZ28">
        <v>250</v>
      </c>
      <c r="HA28">
        <v>0</v>
      </c>
      <c r="HB28">
        <v>99.408100000000005</v>
      </c>
      <c r="HC28">
        <v>99.075599999999994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2023-08-04T15:19:05Z</dcterms:created>
  <dcterms:modified xsi:type="dcterms:W3CDTF">2023-08-15T16:08:38Z</dcterms:modified>
</cp:coreProperties>
</file>