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ba\Documents\dnd\"/>
    </mc:Choice>
  </mc:AlternateContent>
  <xr:revisionPtr revIDLastSave="0" documentId="13_ncr:1_{E96ACE3B-EEAE-4532-B20D-18960A778246}" xr6:coauthVersionLast="43" xr6:coauthVersionMax="43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2" i="1"/>
  <c r="D25" i="2" l="1"/>
  <c r="D26" i="2" s="1"/>
  <c r="D27" i="2" s="1"/>
  <c r="D28" i="2" s="1"/>
  <c r="D29" i="2" s="1"/>
  <c r="M25" i="2"/>
  <c r="M26" i="2" s="1"/>
  <c r="M27" i="2" s="1"/>
  <c r="M28" i="2" s="1"/>
  <c r="M29" i="2" s="1"/>
  <c r="J25" i="2"/>
  <c r="J26" i="2"/>
  <c r="J27" i="2" s="1"/>
  <c r="J28" i="2" s="1"/>
  <c r="J29" i="2" s="1"/>
  <c r="G27" i="2"/>
  <c r="G28" i="2"/>
  <c r="G29" i="2" s="1"/>
  <c r="G26" i="2"/>
  <c r="K23" i="2"/>
  <c r="H23" i="2"/>
  <c r="E23" i="2"/>
  <c r="B23" i="2"/>
  <c r="C29" i="2"/>
  <c r="C26" i="2"/>
  <c r="C27" i="2"/>
  <c r="C28" i="2"/>
  <c r="C25" i="2"/>
  <c r="F25" i="2"/>
  <c r="L26" i="2" l="1"/>
  <c r="L27" i="2"/>
  <c r="L28" i="2"/>
  <c r="L29" i="2"/>
  <c r="I26" i="2"/>
  <c r="I27" i="2"/>
  <c r="I28" i="2"/>
  <c r="I29" i="2"/>
  <c r="L25" i="2"/>
  <c r="I25" i="2"/>
  <c r="F26" i="2"/>
  <c r="F27" i="2"/>
  <c r="F28" i="2"/>
  <c r="F29" i="2"/>
  <c r="H9" i="1" l="1"/>
  <c r="J2" i="2"/>
  <c r="I5" i="2"/>
  <c r="I6" i="2"/>
  <c r="I7" i="2"/>
  <c r="I3" i="2"/>
  <c r="I4" i="2"/>
  <c r="F24" i="1"/>
  <c r="F26" i="1" s="1"/>
  <c r="F25" i="1"/>
  <c r="G12" i="2"/>
  <c r="G11" i="2"/>
  <c r="F11" i="2"/>
  <c r="H11" i="2" s="1"/>
  <c r="G10" i="2"/>
  <c r="F10" i="2"/>
  <c r="H10" i="2" s="1"/>
  <c r="G9" i="2"/>
  <c r="F9" i="2"/>
  <c r="G8" i="2"/>
  <c r="F8" i="2"/>
  <c r="C8" i="2"/>
  <c r="G7" i="2"/>
  <c r="F7" i="2"/>
  <c r="H7" i="2" s="1"/>
  <c r="D7" i="2"/>
  <c r="D8" i="2" s="1"/>
  <c r="D9" i="2" s="1"/>
  <c r="D10" i="2" s="1"/>
  <c r="D11" i="2" s="1"/>
  <c r="D12" i="2" s="1"/>
  <c r="G6" i="2"/>
  <c r="F6" i="2"/>
  <c r="H6" i="2" s="1"/>
  <c r="G5" i="2"/>
  <c r="F5" i="2"/>
  <c r="J5" i="2" s="1"/>
  <c r="G4" i="2"/>
  <c r="F4" i="2"/>
  <c r="H4" i="2" s="1"/>
  <c r="G3" i="2"/>
  <c r="F3" i="2"/>
  <c r="H3" i="2" s="1"/>
  <c r="H2" i="2"/>
  <c r="D16" i="2" l="1"/>
  <c r="D14" i="2"/>
  <c r="D15" i="2"/>
  <c r="D17" i="2"/>
  <c r="J8" i="2"/>
  <c r="J4" i="2"/>
  <c r="J9" i="2"/>
  <c r="C9" i="2"/>
  <c r="J11" i="2"/>
  <c r="J7" i="2"/>
  <c r="J3" i="2"/>
  <c r="J10" i="2"/>
  <c r="J6" i="2"/>
  <c r="H8" i="2"/>
  <c r="H5" i="2"/>
  <c r="H9" i="2"/>
  <c r="I8" i="2"/>
  <c r="C22" i="1"/>
  <c r="E14" i="2" l="1"/>
  <c r="I9" i="2"/>
  <c r="C10" i="2"/>
  <c r="C11" i="2" l="1"/>
  <c r="I10" i="2"/>
  <c r="C12" i="2" l="1"/>
  <c r="I11" i="2"/>
  <c r="I12" i="2" l="1"/>
</calcChain>
</file>

<file path=xl/sharedStrings.xml><?xml version="1.0" encoding="utf-8"?>
<sst xmlns="http://schemas.openxmlformats.org/spreadsheetml/2006/main" count="87" uniqueCount="83">
  <si>
    <t>Player Name:</t>
  </si>
  <si>
    <t>will</t>
  </si>
  <si>
    <t>Health:</t>
  </si>
  <si>
    <t>Character Name:</t>
  </si>
  <si>
    <t>Pitoya</t>
  </si>
  <si>
    <t>Gender:</t>
  </si>
  <si>
    <t>male</t>
  </si>
  <si>
    <t>EXP:</t>
  </si>
  <si>
    <t>Race:</t>
  </si>
  <si>
    <t>Saiyan</t>
  </si>
  <si>
    <t>Age:</t>
  </si>
  <si>
    <t>Chi:</t>
  </si>
  <si>
    <t>Height:</t>
  </si>
  <si>
    <t>2m (6ft 5)</t>
  </si>
  <si>
    <t>Weight (lb):</t>
  </si>
  <si>
    <t>126kg</t>
  </si>
  <si>
    <t>Stamina:</t>
  </si>
  <si>
    <t>Eyes:</t>
  </si>
  <si>
    <t>Black</t>
  </si>
  <si>
    <t>Skin:</t>
  </si>
  <si>
    <t>average tan</t>
  </si>
  <si>
    <t>Alignment:</t>
  </si>
  <si>
    <t>Faction:</t>
  </si>
  <si>
    <t>Level:</t>
  </si>
  <si>
    <t>Languages:</t>
  </si>
  <si>
    <t>universal</t>
  </si>
  <si>
    <t>Equiqment:</t>
  </si>
  <si>
    <t>Armor:</t>
  </si>
  <si>
    <t>BattleSuit</t>
  </si>
  <si>
    <t>Type:</t>
  </si>
  <si>
    <t>Weapon:</t>
  </si>
  <si>
    <t>Power Level:</t>
  </si>
  <si>
    <t>Strength:</t>
  </si>
  <si>
    <t>Basic Attack:</t>
  </si>
  <si>
    <t>Strike Supers:</t>
  </si>
  <si>
    <t>Chi Blast Supers:</t>
  </si>
  <si>
    <t>Athletics:</t>
  </si>
  <si>
    <t>Power:</t>
  </si>
  <si>
    <t>Dexterity:</t>
  </si>
  <si>
    <t>Acrobatics:</t>
  </si>
  <si>
    <t>Stealth:</t>
  </si>
  <si>
    <t>Speed:</t>
  </si>
  <si>
    <t>Endurance:</t>
  </si>
  <si>
    <t>Constitution:</t>
  </si>
  <si>
    <t>Resistance:</t>
  </si>
  <si>
    <t>Intelligence:</t>
  </si>
  <si>
    <t>Technology:</t>
  </si>
  <si>
    <t>Combat:</t>
  </si>
  <si>
    <t>Wisdom:</t>
  </si>
  <si>
    <t>Insight:</t>
  </si>
  <si>
    <t>Medicine:</t>
  </si>
  <si>
    <t>Perception:</t>
  </si>
  <si>
    <t>Charisma:</t>
  </si>
  <si>
    <t>Deception:</t>
  </si>
  <si>
    <t>Intimidation:</t>
  </si>
  <si>
    <t>Perfomance:</t>
  </si>
  <si>
    <t>Persuasion:</t>
  </si>
  <si>
    <t>Frieza force</t>
  </si>
  <si>
    <t>1 energy</t>
  </si>
  <si>
    <t>5 rec (+50)</t>
  </si>
  <si>
    <t>power</t>
  </si>
  <si>
    <t>stamina</t>
  </si>
  <si>
    <t>my damage</t>
  </si>
  <si>
    <t>other equivelant</t>
  </si>
  <si>
    <t>my *</t>
  </si>
  <si>
    <t>others *</t>
  </si>
  <si>
    <t>others st</t>
  </si>
  <si>
    <t>others p</t>
  </si>
  <si>
    <t>50x =</t>
  </si>
  <si>
    <t>50x + 4p =</t>
  </si>
  <si>
    <t>50 stam = 4 power</t>
  </si>
  <si>
    <t>4p =</t>
  </si>
  <si>
    <t>Efficiency</t>
  </si>
  <si>
    <t>other efficiency</t>
  </si>
  <si>
    <t>oral cumshot 3 times</t>
  </si>
  <si>
    <t>friza force medal</t>
  </si>
  <si>
    <t>max:</t>
  </si>
  <si>
    <t>glass' dildo (+5 damage)</t>
  </si>
  <si>
    <t>neutral evil</t>
  </si>
  <si>
    <t>80000 credit</t>
  </si>
  <si>
    <t>resistance:</t>
  </si>
  <si>
    <t>medium (+3 +8)</t>
  </si>
  <si>
    <t>33 (+11)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</si>
</sst>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name val="Arial"/>
    </font>
    <font>
      <sz val="11"/>
      <name val="Calibri"/>
    </font>
    <font>
      <b/>
      <sz val="10"/>
      <name val="Arial"/>
    </font>
    <font>
      <b/>
      <sz val="11"/>
      <color rgb="FF000000"/>
      <name val="Calibri"/>
    </font>
    <font>
      <sz val="10"/>
      <color rgb="FFFFFFFF"/>
      <name val="Arial"/>
    </font>
    <font>
      <sz val="11"/>
      <color rgb="FFFFFFFF"/>
      <name val="Calibri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8" tint="0.59999389629810485"/>
        <bgColor indexed="65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" fillId="6" borderId="0" applyNumberFormat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0" xfId="0" applyFont="1"/>
    <xf numFmtId="0" fontId="9" fillId="5" borderId="4" xfId="2"/>
    <xf numFmtId="0" fontId="8" fillId="4" borderId="0" xfId="1"/>
    <xf numFmtId="0" fontId="1" fillId="6" borderId="0" xfId="3"/>
    <xf numFmtId="18" fontId="0" fillId="0" borderId="0" xfId="0" applyNumberFormat="1"/>
    <xf numFmtId="0" fontId="0" fillId="0" borderId="0" xfId="0"/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7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5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1" fontId="0" fillId="0" borderId="0" xfId="0" applyNumberFormat="1" applyAlignment="1">
      <alignment horizontal="center"/>
    </xf>
    <xf numFmtId="0" fontId="2" fillId="0" borderId="2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2" fillId="2" borderId="2" xfId="0" quotePrefix="1" applyFont="1" applyFill="1" applyBorder="1" applyAlignment="1">
      <alignment horizontal="center"/>
    </xf>
  </cellXfs>
  <cellStyles count="4">
    <cellStyle name="40% - Accent5" xfId="3" builtinId="47"/>
    <cellStyle name="Check Cell" xfId="2" builtinId="2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multiplier</a:t>
            </a:r>
            <a:r>
              <a:rPr lang="en-AU" baseline="0"/>
              <a:t> vs stamina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my 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Sheet2!$D$2:$D$12</c:f>
              <c:numCache>
                <c:formatCode>General</c:formatCode>
                <c:ptCount val="11"/>
                <c:pt idx="0">
                  <c:v>5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800</c:v>
                </c:pt>
                <c:pt idx="9">
                  <c:v>1600</c:v>
                </c:pt>
                <c:pt idx="10">
                  <c:v>3200</c:v>
                </c:pt>
              </c:numCache>
            </c:numRef>
          </c:cat>
          <c:val>
            <c:numRef>
              <c:f>Sheet2!$E$2:$E$12</c:f>
              <c:numCache>
                <c:formatCode>General</c:formatCode>
                <c:ptCount val="11"/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80-4B4B-AE5E-31E49BAA7763}"/>
            </c:ext>
          </c:extLst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others *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Sheet2!$D$2:$D$12</c:f>
              <c:numCache>
                <c:formatCode>General</c:formatCode>
                <c:ptCount val="11"/>
                <c:pt idx="0">
                  <c:v>5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800</c:v>
                </c:pt>
                <c:pt idx="9">
                  <c:v>1600</c:v>
                </c:pt>
                <c:pt idx="10">
                  <c:v>3200</c:v>
                </c:pt>
              </c:numCache>
            </c:numRef>
          </c:cat>
          <c:val>
            <c:numRef>
              <c:f>Sheet2!$F$2:$F$12</c:f>
              <c:numCache>
                <c:formatCode>General</c:formatCode>
                <c:ptCount val="11"/>
                <c:pt idx="0">
                  <c:v>1</c:v>
                </c:pt>
                <c:pt idx="1">
                  <c:v>1.375</c:v>
                </c:pt>
                <c:pt idx="2">
                  <c:v>1.75</c:v>
                </c:pt>
                <c:pt idx="3">
                  <c:v>2.125</c:v>
                </c:pt>
                <c:pt idx="4">
                  <c:v>2.5</c:v>
                </c:pt>
                <c:pt idx="5">
                  <c:v>2.875</c:v>
                </c:pt>
                <c:pt idx="6">
                  <c:v>3.25</c:v>
                </c:pt>
                <c:pt idx="7">
                  <c:v>3.625</c:v>
                </c:pt>
                <c:pt idx="8">
                  <c:v>4</c:v>
                </c:pt>
                <c:pt idx="9">
                  <c:v>4.375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80-4B4B-AE5E-31E49BAA7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483520"/>
        <c:axId val="514481880"/>
      </c:lineChart>
      <c:catAx>
        <c:axId val="51448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81880"/>
        <c:crosses val="autoZero"/>
        <c:auto val="1"/>
        <c:lblAlgn val="ctr"/>
        <c:lblOffset val="100"/>
        <c:noMultiLvlLbl val="0"/>
      </c:catAx>
      <c:valAx>
        <c:axId val="51448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8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Sheet2!$I$3:$I$12</c:f>
              <c:numCache>
                <c:formatCode>General</c:formatCode>
                <c:ptCount val="10"/>
                <c:pt idx="0">
                  <c:v>1</c:v>
                </c:pt>
                <c:pt idx="1">
                  <c:v>0.5</c:v>
                </c:pt>
                <c:pt idx="2">
                  <c:v>0.75000000000000011</c:v>
                </c:pt>
                <c:pt idx="3">
                  <c:v>1</c:v>
                </c:pt>
                <c:pt idx="4">
                  <c:v>0.75</c:v>
                </c:pt>
                <c:pt idx="5">
                  <c:v>0.52500000000000002</c:v>
                </c:pt>
                <c:pt idx="6">
                  <c:v>0.35000000000000003</c:v>
                </c:pt>
                <c:pt idx="7">
                  <c:v>0.22499999999999998</c:v>
                </c:pt>
                <c:pt idx="8">
                  <c:v>0.140625</c:v>
                </c:pt>
                <c:pt idx="9">
                  <c:v>8.59375E-2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B96-4D8A-A553-E5930F785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937200"/>
        <c:axId val="573938512"/>
      </c:lineChart>
      <c:catAx>
        <c:axId val="57393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938512"/>
        <c:crosses val="autoZero"/>
        <c:auto val="1"/>
        <c:lblAlgn val="ctr"/>
        <c:lblOffset val="100"/>
        <c:noMultiLvlLbl val="0"/>
      </c:catAx>
      <c:valAx>
        <c:axId val="57393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93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463799</xdr:colOff>
      <xdr:row>16</xdr:row>
      <xdr:rowOff>33337</xdr:rowOff>
    </xdr:from>
    <xdr:ext cx="2857500" cy="55816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54687" y="2928937"/>
          <a:ext cx="2857500" cy="55816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452438</xdr:colOff>
      <xdr:row>1</xdr:row>
      <xdr:rowOff>76200</xdr:rowOff>
    </xdr:from>
    <xdr:to>
      <xdr:col>17</xdr:col>
      <xdr:colOff>490538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C3BAEE-1CCC-4332-8097-2A76F0618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185738</xdr:colOff>
      <xdr:row>16</xdr:row>
      <xdr:rowOff>176212</xdr:rowOff>
    </xdr:from>
    <xdr:to>
      <xdr:col>21</xdr:col>
      <xdr:colOff>223838</xdr:colOff>
      <xdr:row>32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0BB5C1-4CE9-4F54-BC14-B9AE27A21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topLeftCell="A21" zoomScaleNormal="100" workbookViewId="0">
      <selection activeCell="C40" sqref="C40:D40"/>
    </sheetView>
  </sheetViews>
  <sheetFormatPr defaultColWidth="14.3984375" defaultRowHeight="15" customHeight="1"/>
  <cols>
    <col min="1" max="3" width="8.73046875" customWidth="1"/>
    <col min="4" max="4" width="11.1328125" customWidth="1"/>
    <col min="5" max="12" width="8.73046875" customWidth="1"/>
    <col min="13" max="13" width="10.46484375" customWidth="1"/>
    <col min="14" max="14" width="13.6640625" customWidth="1"/>
    <col min="15" max="15" width="8.73046875" customWidth="1"/>
    <col min="16" max="16" width="15.19921875" customWidth="1"/>
    <col min="17" max="17" width="11.46484375" customWidth="1"/>
    <col min="18" max="26" width="8.73046875" customWidth="1"/>
  </cols>
  <sheetData>
    <row r="1" spans="1:14" ht="14.25">
      <c r="A1" s="1" t="s">
        <v>0</v>
      </c>
      <c r="B1" s="2"/>
      <c r="C1" s="13" t="s">
        <v>1</v>
      </c>
      <c r="D1" s="10"/>
      <c r="F1" s="16" t="s">
        <v>2</v>
      </c>
      <c r="G1" s="17"/>
      <c r="H1" s="18">
        <v>35</v>
      </c>
      <c r="I1" s="17"/>
      <c r="J1" s="17"/>
      <c r="K1" s="17"/>
      <c r="L1" s="17"/>
      <c r="N1" t="s">
        <v>59</v>
      </c>
    </row>
    <row r="2" spans="1:14" ht="14.25">
      <c r="A2" s="1" t="s">
        <v>3</v>
      </c>
      <c r="B2" s="2"/>
      <c r="C2" s="13" t="s">
        <v>4</v>
      </c>
      <c r="D2" s="10"/>
      <c r="F2" s="16" t="s">
        <v>76</v>
      </c>
      <c r="G2" s="16"/>
      <c r="H2" s="16">
        <f>C36</f>
        <v>35</v>
      </c>
      <c r="I2" s="16"/>
      <c r="J2" s="16"/>
      <c r="K2" s="16"/>
      <c r="L2" s="16"/>
    </row>
    <row r="3" spans="1:14" ht="14.25">
      <c r="A3" s="19" t="s">
        <v>5</v>
      </c>
      <c r="B3" s="10"/>
      <c r="C3" s="13" t="s">
        <v>6</v>
      </c>
      <c r="D3" s="10"/>
      <c r="G3" t="s">
        <v>80</v>
      </c>
      <c r="H3" t="str">
        <f>C39</f>
        <v>33 (+11)</v>
      </c>
    </row>
    <row r="4" spans="1:14" ht="14.25">
      <c r="A4" s="13" t="s">
        <v>8</v>
      </c>
      <c r="B4" s="10"/>
      <c r="C4" s="13" t="s">
        <v>9</v>
      </c>
      <c r="D4" s="10"/>
      <c r="F4" s="16" t="s">
        <v>7</v>
      </c>
      <c r="G4" s="17"/>
      <c r="H4" s="16">
        <v>43017.5</v>
      </c>
      <c r="I4" s="17"/>
      <c r="J4" s="17"/>
      <c r="K4" s="17"/>
      <c r="L4" s="17"/>
      <c r="M4">
        <v>57600</v>
      </c>
    </row>
    <row r="5" spans="1:14" ht="14.25">
      <c r="A5" s="19" t="s">
        <v>10</v>
      </c>
      <c r="B5" s="10"/>
      <c r="C5" s="13">
        <v>20</v>
      </c>
      <c r="D5" s="10"/>
      <c r="F5" s="8"/>
      <c r="G5" s="8"/>
      <c r="H5" s="8"/>
      <c r="I5" s="8"/>
      <c r="J5" s="8"/>
      <c r="K5" s="8"/>
      <c r="L5" s="8"/>
      <c r="M5" s="8"/>
      <c r="N5" s="8"/>
    </row>
    <row r="6" spans="1:14" ht="14.25">
      <c r="A6" s="19" t="s">
        <v>12</v>
      </c>
      <c r="B6" s="10"/>
      <c r="C6" s="13" t="s">
        <v>13</v>
      </c>
      <c r="D6" s="10"/>
      <c r="F6" s="16" t="s">
        <v>11</v>
      </c>
      <c r="G6" s="16"/>
      <c r="H6" s="16">
        <v>10</v>
      </c>
      <c r="I6" s="16"/>
      <c r="J6" s="16"/>
      <c r="K6" s="16"/>
      <c r="L6" s="16"/>
      <c r="M6" s="8"/>
      <c r="N6" s="8" t="s">
        <v>58</v>
      </c>
    </row>
    <row r="7" spans="1:14" ht="14.25">
      <c r="A7" s="19" t="s">
        <v>14</v>
      </c>
      <c r="B7" s="10"/>
      <c r="C7" s="13" t="s">
        <v>15</v>
      </c>
      <c r="D7" s="10"/>
      <c r="F7" s="8"/>
      <c r="G7" s="8"/>
      <c r="H7" s="8"/>
      <c r="I7" s="8"/>
      <c r="J7" s="8"/>
      <c r="K7" s="8"/>
      <c r="L7" s="8"/>
      <c r="M7" s="8"/>
      <c r="N7" s="8"/>
    </row>
    <row r="8" spans="1:14" ht="14.25">
      <c r="A8" s="19" t="s">
        <v>17</v>
      </c>
      <c r="B8" s="10"/>
      <c r="C8" s="13" t="s">
        <v>18</v>
      </c>
      <c r="D8" s="10"/>
      <c r="F8" s="16" t="s">
        <v>16</v>
      </c>
      <c r="G8" s="16"/>
      <c r="H8" s="16">
        <v>270</v>
      </c>
      <c r="I8" s="16"/>
      <c r="J8" s="16"/>
      <c r="K8" s="16"/>
      <c r="L8" s="16"/>
      <c r="M8" s="8"/>
      <c r="N8" s="8"/>
    </row>
    <row r="9" spans="1:14" ht="14.25">
      <c r="A9" s="19" t="s">
        <v>19</v>
      </c>
      <c r="B9" s="10"/>
      <c r="C9" s="13" t="s">
        <v>20</v>
      </c>
      <c r="D9" s="10"/>
      <c r="F9" s="16" t="s">
        <v>76</v>
      </c>
      <c r="G9" s="16"/>
      <c r="H9" s="16">
        <f>C37*10</f>
        <v>320</v>
      </c>
      <c r="I9" s="16"/>
      <c r="J9" s="16"/>
      <c r="K9" s="16"/>
      <c r="L9" s="16"/>
      <c r="M9" s="8"/>
      <c r="N9" s="8"/>
    </row>
    <row r="10" spans="1:14" ht="14.25">
      <c r="A10" s="13" t="s">
        <v>21</v>
      </c>
      <c r="B10" s="10"/>
      <c r="C10" s="13" t="s">
        <v>78</v>
      </c>
      <c r="D10" s="10"/>
    </row>
    <row r="11" spans="1:14" ht="14.25">
      <c r="A11" s="13" t="s">
        <v>22</v>
      </c>
      <c r="B11" s="10"/>
      <c r="C11" s="13" t="s">
        <v>57</v>
      </c>
      <c r="D11" s="10"/>
    </row>
    <row r="12" spans="1:14" ht="14.25">
      <c r="A12" s="13" t="s">
        <v>23</v>
      </c>
      <c r="B12" s="10"/>
      <c r="C12" s="9">
        <v>11</v>
      </c>
      <c r="D12" s="10"/>
    </row>
    <row r="13" spans="1:14" ht="14.25">
      <c r="A13" s="13" t="s">
        <v>24</v>
      </c>
      <c r="B13" s="10"/>
      <c r="C13" s="9" t="s">
        <v>25</v>
      </c>
      <c r="D13" s="10"/>
    </row>
    <row r="14" spans="1:14" ht="14.25">
      <c r="A14" s="13"/>
      <c r="B14" s="10"/>
      <c r="C14" s="9" t="s">
        <v>79</v>
      </c>
      <c r="D14" s="10"/>
    </row>
    <row r="15" spans="1:14" ht="14.25">
      <c r="A15" s="13"/>
      <c r="B15" s="10"/>
      <c r="C15" s="9"/>
      <c r="D15" s="10"/>
    </row>
    <row r="16" spans="1:14" ht="14.25">
      <c r="A16" s="13" t="s">
        <v>26</v>
      </c>
      <c r="B16" s="10"/>
      <c r="C16" s="9"/>
      <c r="D16" s="10"/>
    </row>
    <row r="17" spans="1:6" ht="14.25">
      <c r="A17" s="14" t="s">
        <v>27</v>
      </c>
      <c r="B17" s="10"/>
      <c r="C17" s="9" t="s">
        <v>28</v>
      </c>
      <c r="D17" s="10"/>
    </row>
    <row r="18" spans="1:6" ht="14.25">
      <c r="A18" s="9" t="s">
        <v>29</v>
      </c>
      <c r="B18" s="10"/>
      <c r="C18" s="9" t="s">
        <v>81</v>
      </c>
      <c r="D18" s="10"/>
    </row>
    <row r="19" spans="1:6" ht="14.25">
      <c r="A19" s="9" t="s">
        <v>30</v>
      </c>
      <c r="B19" s="10"/>
      <c r="C19" s="21" t="s">
        <v>77</v>
      </c>
      <c r="D19" s="10"/>
    </row>
    <row r="20" spans="1:6" ht="14.25">
      <c r="A20" s="9"/>
      <c r="B20" s="10"/>
      <c r="C20" s="9" t="s">
        <v>75</v>
      </c>
      <c r="D20" s="10"/>
    </row>
    <row r="21" spans="1:6" ht="15.75" customHeight="1">
      <c r="A21" s="9"/>
      <c r="B21" s="10"/>
      <c r="C21" s="9"/>
      <c r="D21" s="10"/>
    </row>
    <row r="22" spans="1:6" ht="15.75" customHeight="1">
      <c r="A22" s="20" t="s">
        <v>31</v>
      </c>
      <c r="B22" s="10"/>
      <c r="C22" s="9">
        <f>(C24+C30+C35+C40+C43+C47)*100</f>
        <v>31800</v>
      </c>
      <c r="D22" s="10"/>
      <c r="F22" s="3"/>
    </row>
    <row r="23" spans="1:6" ht="15.75" customHeight="1">
      <c r="A23" s="9"/>
      <c r="B23" s="10"/>
      <c r="C23" s="9"/>
      <c r="D23" s="10"/>
      <c r="E23" t="s">
        <v>70</v>
      </c>
      <c r="F23" s="7"/>
    </row>
    <row r="24" spans="1:6" ht="15.75" customHeight="1">
      <c r="A24" s="15" t="s">
        <v>32</v>
      </c>
      <c r="B24" s="10"/>
      <c r="C24" s="9">
        <v>91</v>
      </c>
      <c r="D24" s="10"/>
      <c r="E24" t="s">
        <v>71</v>
      </c>
      <c r="F24" s="5">
        <f>Sheet1!$C$25*2.5</f>
        <v>177.5</v>
      </c>
    </row>
    <row r="25" spans="1:6" ht="15.75" customHeight="1">
      <c r="A25" s="12" t="s">
        <v>33</v>
      </c>
      <c r="B25" s="10"/>
      <c r="C25" s="9">
        <v>71</v>
      </c>
      <c r="D25" s="10"/>
      <c r="E25" t="s">
        <v>68</v>
      </c>
      <c r="F25">
        <f>C25*50</f>
        <v>3550</v>
      </c>
    </row>
    <row r="26" spans="1:6" ht="15.75" customHeight="1">
      <c r="A26" s="12" t="s">
        <v>34</v>
      </c>
      <c r="B26" s="10"/>
      <c r="C26" s="9"/>
      <c r="D26" s="10"/>
      <c r="E26" t="s">
        <v>69</v>
      </c>
      <c r="F26">
        <f>F24*50</f>
        <v>8875</v>
      </c>
    </row>
    <row r="27" spans="1:6" ht="15.75" customHeight="1">
      <c r="A27" s="11" t="s">
        <v>35</v>
      </c>
      <c r="B27" s="10"/>
      <c r="C27" s="9">
        <v>10</v>
      </c>
      <c r="D27" s="10"/>
    </row>
    <row r="28" spans="1:6" ht="15.75" customHeight="1">
      <c r="A28" s="11" t="s">
        <v>36</v>
      </c>
      <c r="B28" s="10"/>
      <c r="C28" s="9"/>
      <c r="D28" s="10"/>
    </row>
    <row r="29" spans="1:6" ht="15.75" customHeight="1">
      <c r="A29" s="11" t="s">
        <v>37</v>
      </c>
      <c r="B29" s="10"/>
      <c r="C29" s="9">
        <v>10</v>
      </c>
      <c r="D29" s="10"/>
    </row>
    <row r="30" spans="1:6" ht="15.75" customHeight="1">
      <c r="A30" s="15" t="s">
        <v>38</v>
      </c>
      <c r="B30" s="10"/>
      <c r="C30" s="9">
        <v>72</v>
      </c>
      <c r="D30" s="10"/>
    </row>
    <row r="31" spans="1:6" ht="15.75" customHeight="1">
      <c r="A31" s="12" t="s">
        <v>39</v>
      </c>
      <c r="B31" s="10"/>
      <c r="C31" s="9">
        <v>2</v>
      </c>
      <c r="D31" s="10"/>
      <c r="E31">
        <v>71</v>
      </c>
    </row>
    <row r="32" spans="1:6" ht="15.75" customHeight="1">
      <c r="A32" s="12" t="s">
        <v>40</v>
      </c>
      <c r="B32" s="10"/>
      <c r="C32" s="9"/>
      <c r="D32" s="10"/>
    </row>
    <row r="33" spans="1:4" ht="15.75" customHeight="1">
      <c r="A33" s="11" t="s">
        <v>41</v>
      </c>
      <c r="B33" s="10"/>
      <c r="C33" s="9">
        <v>30</v>
      </c>
      <c r="D33" s="10"/>
    </row>
    <row r="34" spans="1:4" ht="15.75" customHeight="1">
      <c r="A34" s="11" t="s">
        <v>42</v>
      </c>
      <c r="B34" s="10"/>
      <c r="C34" s="9">
        <v>40</v>
      </c>
      <c r="D34" s="10"/>
    </row>
    <row r="35" spans="1:4" ht="15.75" customHeight="1">
      <c r="A35" s="15" t="s">
        <v>43</v>
      </c>
      <c r="B35" s="10"/>
      <c r="C35" s="9">
        <v>110</v>
      </c>
      <c r="D35" s="10"/>
    </row>
    <row r="36" spans="1:4" ht="15.75" customHeight="1">
      <c r="A36" s="12" t="s">
        <v>2</v>
      </c>
      <c r="B36" s="10"/>
      <c r="C36" s="9">
        <v>35</v>
      </c>
      <c r="D36" s="10"/>
    </row>
    <row r="37" spans="1:4" ht="15.75" customHeight="1">
      <c r="A37" s="12" t="s">
        <v>16</v>
      </c>
      <c r="B37" s="10"/>
      <c r="C37" s="9">
        <v>32</v>
      </c>
      <c r="D37" s="10"/>
    </row>
    <row r="38" spans="1:4" ht="15.75" customHeight="1">
      <c r="A38" s="11" t="s">
        <v>11</v>
      </c>
      <c r="B38" s="10"/>
      <c r="C38" s="9">
        <v>10</v>
      </c>
      <c r="D38" s="10"/>
    </row>
    <row r="39" spans="1:4" ht="15.75" customHeight="1">
      <c r="A39" s="11" t="s">
        <v>44</v>
      </c>
      <c r="B39" s="10"/>
      <c r="C39" s="9" t="s">
        <v>82</v>
      </c>
      <c r="D39" s="10"/>
    </row>
    <row r="40" spans="1:4" ht="15.75" customHeight="1">
      <c r="A40" s="13" t="s">
        <v>45</v>
      </c>
      <c r="B40" s="10"/>
      <c r="C40" s="9">
        <v>45</v>
      </c>
      <c r="D40" s="10"/>
    </row>
    <row r="41" spans="1:4" ht="15.75" customHeight="1">
      <c r="A41" s="12" t="s">
        <v>46</v>
      </c>
      <c r="B41" s="10"/>
      <c r="C41" s="9">
        <v>40</v>
      </c>
      <c r="D41" s="10"/>
    </row>
    <row r="42" spans="1:4" ht="15.75" customHeight="1">
      <c r="A42" s="12" t="s">
        <v>47</v>
      </c>
      <c r="B42" s="10"/>
      <c r="C42" s="9">
        <v>5</v>
      </c>
      <c r="D42" s="10"/>
    </row>
    <row r="43" spans="1:4" ht="15.75" customHeight="1">
      <c r="A43" s="13" t="s">
        <v>48</v>
      </c>
      <c r="B43" s="10"/>
      <c r="C43" s="9"/>
      <c r="D43" s="10"/>
    </row>
    <row r="44" spans="1:4" ht="15.75" customHeight="1">
      <c r="A44" s="12" t="s">
        <v>49</v>
      </c>
      <c r="B44" s="10"/>
      <c r="C44" s="9"/>
      <c r="D44" s="10"/>
    </row>
    <row r="45" spans="1:4" ht="15.75" customHeight="1">
      <c r="A45" s="12" t="s">
        <v>50</v>
      </c>
      <c r="B45" s="10"/>
      <c r="C45" s="9"/>
      <c r="D45" s="10"/>
    </row>
    <row r="46" spans="1:4" ht="15.75" customHeight="1">
      <c r="A46" s="11" t="s">
        <v>51</v>
      </c>
      <c r="B46" s="10"/>
      <c r="C46" s="9"/>
      <c r="D46" s="10"/>
    </row>
    <row r="47" spans="1:4" ht="15.75" customHeight="1">
      <c r="A47" s="13" t="s">
        <v>52</v>
      </c>
      <c r="B47" s="10"/>
      <c r="C47" s="9">
        <v>0</v>
      </c>
      <c r="D47" s="10"/>
    </row>
    <row r="48" spans="1:4" ht="15.75" customHeight="1">
      <c r="A48" s="12" t="s">
        <v>53</v>
      </c>
      <c r="B48" s="10"/>
      <c r="C48" s="9"/>
      <c r="D48" s="10"/>
    </row>
    <row r="49" spans="1:4" ht="15.75" customHeight="1">
      <c r="A49" s="12" t="s">
        <v>54</v>
      </c>
      <c r="B49" s="10"/>
      <c r="C49" s="9"/>
      <c r="D49" s="10"/>
    </row>
    <row r="50" spans="1:4" ht="15.75" customHeight="1">
      <c r="A50" s="11" t="s">
        <v>55</v>
      </c>
      <c r="B50" s="10"/>
      <c r="C50" s="9"/>
      <c r="D50" s="10"/>
    </row>
    <row r="51" spans="1:4" ht="15.75" customHeight="1">
      <c r="A51" s="11" t="s">
        <v>56</v>
      </c>
      <c r="B51" s="10"/>
      <c r="C51" s="9"/>
      <c r="D51" s="10"/>
    </row>
    <row r="52" spans="1:4" ht="15.75" customHeight="1"/>
    <row r="53" spans="1:4" ht="15.75" customHeight="1"/>
    <row r="54" spans="1:4" ht="15.75" customHeight="1"/>
    <row r="55" spans="1:4" ht="15.75" customHeight="1"/>
    <row r="56" spans="1:4" ht="15.75" customHeight="1"/>
    <row r="57" spans="1:4" ht="15.75" customHeight="1"/>
    <row r="58" spans="1:4" ht="15.75" customHeight="1"/>
    <row r="59" spans="1:4" ht="15.75" customHeight="1"/>
    <row r="60" spans="1:4" ht="15.75" customHeight="1"/>
    <row r="61" spans="1:4" ht="15.75" customHeight="1"/>
    <row r="62" spans="1:4" ht="15.75" customHeight="1"/>
    <row r="63" spans="1:4" ht="15.75" customHeight="1"/>
    <row r="64" spans="1:4" ht="15.75" customHeight="1"/>
    <row r="65" spans="1:1" ht="15.75" customHeight="1">
      <c r="A65" t="s">
        <v>74</v>
      </c>
    </row>
    <row r="66" spans="1:1" ht="15.75" customHeight="1"/>
    <row r="67" spans="1:1" ht="15.75" customHeight="1"/>
    <row r="68" spans="1:1" ht="15.75" customHeight="1"/>
    <row r="69" spans="1:1" ht="15.75" customHeight="1"/>
    <row r="70" spans="1:1" ht="15.75" customHeight="1"/>
    <row r="71" spans="1:1" ht="15.75" customHeight="1"/>
    <row r="72" spans="1:1" ht="15.75" customHeight="1"/>
    <row r="73" spans="1:1" ht="15.75" customHeight="1"/>
    <row r="74" spans="1:1" ht="15.75" customHeight="1"/>
    <row r="75" spans="1:1" ht="15.75" customHeight="1"/>
    <row r="76" spans="1:1" ht="15.75" customHeight="1"/>
    <row r="77" spans="1:1" ht="15.75" customHeight="1"/>
    <row r="78" spans="1:1" ht="15.75" customHeight="1"/>
    <row r="79" spans="1:1" ht="15.75" customHeight="1"/>
    <row r="80" spans="1: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2">
    <mergeCell ref="H8:L8"/>
    <mergeCell ref="H9:L9"/>
    <mergeCell ref="C13:D13"/>
    <mergeCell ref="C12:D12"/>
    <mergeCell ref="F4:G4"/>
    <mergeCell ref="C8:D8"/>
    <mergeCell ref="C9:D9"/>
    <mergeCell ref="A10:B10"/>
    <mergeCell ref="A11:B11"/>
    <mergeCell ref="C10:D10"/>
    <mergeCell ref="A9:B9"/>
    <mergeCell ref="A8:B8"/>
    <mergeCell ref="C11:D11"/>
    <mergeCell ref="A5:B5"/>
    <mergeCell ref="F6:G6"/>
    <mergeCell ref="F8:G8"/>
    <mergeCell ref="F9:G9"/>
    <mergeCell ref="C22:D22"/>
    <mergeCell ref="A22:B22"/>
    <mergeCell ref="A20:B20"/>
    <mergeCell ref="A21:B21"/>
    <mergeCell ref="C15:D15"/>
    <mergeCell ref="C16:D16"/>
    <mergeCell ref="C18:D18"/>
    <mergeCell ref="C17:D17"/>
    <mergeCell ref="C20:D20"/>
    <mergeCell ref="C21:D21"/>
    <mergeCell ref="F1:G1"/>
    <mergeCell ref="C1:D1"/>
    <mergeCell ref="H1:L1"/>
    <mergeCell ref="C2:D2"/>
    <mergeCell ref="C6:D6"/>
    <mergeCell ref="C7:D7"/>
    <mergeCell ref="A7:B7"/>
    <mergeCell ref="A6:B6"/>
    <mergeCell ref="A4:B4"/>
    <mergeCell ref="A3:B3"/>
    <mergeCell ref="H4:L4"/>
    <mergeCell ref="C3:D3"/>
    <mergeCell ref="C4:D4"/>
    <mergeCell ref="C5:D5"/>
    <mergeCell ref="F2:G2"/>
    <mergeCell ref="H2:L2"/>
    <mergeCell ref="H6:L6"/>
    <mergeCell ref="A29:B29"/>
    <mergeCell ref="A28:B28"/>
    <mergeCell ref="A23:B23"/>
    <mergeCell ref="A27:B27"/>
    <mergeCell ref="A26:B26"/>
    <mergeCell ref="A24:B24"/>
    <mergeCell ref="A25:B25"/>
    <mergeCell ref="A31:B31"/>
    <mergeCell ref="A30:B30"/>
    <mergeCell ref="A35:B35"/>
    <mergeCell ref="A43:B43"/>
    <mergeCell ref="A41:B41"/>
    <mergeCell ref="A42:B42"/>
    <mergeCell ref="A40:B40"/>
    <mergeCell ref="A38:B38"/>
    <mergeCell ref="A39:B39"/>
    <mergeCell ref="C35:D35"/>
    <mergeCell ref="C51:D51"/>
    <mergeCell ref="C48:D48"/>
    <mergeCell ref="C47:D47"/>
    <mergeCell ref="C46:D46"/>
    <mergeCell ref="A44:B44"/>
    <mergeCell ref="A49:B49"/>
    <mergeCell ref="A36:B36"/>
    <mergeCell ref="A37:B37"/>
    <mergeCell ref="A46:B46"/>
    <mergeCell ref="A45:B45"/>
    <mergeCell ref="C38:D38"/>
    <mergeCell ref="C39:D39"/>
    <mergeCell ref="C40:D40"/>
    <mergeCell ref="C41:D41"/>
    <mergeCell ref="A47:B47"/>
    <mergeCell ref="A48:B48"/>
    <mergeCell ref="C49:D49"/>
    <mergeCell ref="C42:D42"/>
    <mergeCell ref="C43:D43"/>
    <mergeCell ref="C44:D44"/>
    <mergeCell ref="C45:D45"/>
    <mergeCell ref="C28:D28"/>
    <mergeCell ref="C29:D29"/>
    <mergeCell ref="C33:D33"/>
    <mergeCell ref="C30:D30"/>
    <mergeCell ref="C31:D31"/>
    <mergeCell ref="C32:D32"/>
    <mergeCell ref="C50:D50"/>
    <mergeCell ref="C34:D34"/>
    <mergeCell ref="A34:B34"/>
    <mergeCell ref="A32:B32"/>
    <mergeCell ref="A33:B33"/>
    <mergeCell ref="A51:B51"/>
    <mergeCell ref="A50:B50"/>
    <mergeCell ref="A12:B12"/>
    <mergeCell ref="C14:D14"/>
    <mergeCell ref="A13:B13"/>
    <mergeCell ref="A14:B14"/>
    <mergeCell ref="C23:D23"/>
    <mergeCell ref="A15:B15"/>
    <mergeCell ref="C24:D24"/>
    <mergeCell ref="C36:D36"/>
    <mergeCell ref="C37:D37"/>
    <mergeCell ref="C27:D27"/>
    <mergeCell ref="C25:D25"/>
    <mergeCell ref="C26:D26"/>
    <mergeCell ref="A18:B18"/>
    <mergeCell ref="A16:B16"/>
    <mergeCell ref="A17:B17"/>
    <mergeCell ref="C19:D19"/>
    <mergeCell ref="A19:B19"/>
  </mergeCells>
  <conditionalFormatting sqref="H1">
    <cfRule type="colorScale" priority="1">
      <colorScale>
        <cfvo type="formula" val="0"/>
        <cfvo type="formula" val="$C$36"/>
        <color rgb="FFF8696B"/>
        <color rgb="FF63BE7B"/>
      </colorScale>
    </cfRule>
  </conditionalFormatting>
  <conditionalFormatting sqref="H4:L4">
    <cfRule type="colorScale" priority="2">
      <colorScale>
        <cfvo type="formula" val="0"/>
        <cfvo type="formula" val="150"/>
        <cfvo type="formula" val="300"/>
        <color rgb="FF00B0F0"/>
        <color rgb="FFFFFF00"/>
        <color rgb="FFFF0000"/>
      </colorScale>
    </cfRule>
  </conditionalFormatting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DDDCE-AADE-476E-944B-9F71A8653C63}">
  <dimension ref="A1:M29"/>
  <sheetViews>
    <sheetView workbookViewId="0">
      <selection activeCell="J16" sqref="J16"/>
    </sheetView>
  </sheetViews>
  <sheetFormatPr defaultRowHeight="14.25"/>
  <cols>
    <col min="1" max="1" width="9.06640625" customWidth="1"/>
  </cols>
  <sheetData>
    <row r="1" spans="1:10">
      <c r="A1" t="s">
        <v>60</v>
      </c>
      <c r="B1" t="s">
        <v>67</v>
      </c>
      <c r="C1" t="s">
        <v>61</v>
      </c>
      <c r="D1" t="s">
        <v>66</v>
      </c>
      <c r="E1" t="s">
        <v>64</v>
      </c>
      <c r="F1" t="s">
        <v>65</v>
      </c>
      <c r="G1" t="s">
        <v>62</v>
      </c>
      <c r="H1" t="s">
        <v>63</v>
      </c>
      <c r="I1" t="s">
        <v>72</v>
      </c>
      <c r="J1" t="s">
        <v>73</v>
      </c>
    </row>
    <row r="2" spans="1:10">
      <c r="A2" s="6"/>
      <c r="B2" s="6">
        <v>1</v>
      </c>
      <c r="C2" s="6"/>
      <c r="D2" s="6">
        <v>5</v>
      </c>
      <c r="E2" s="6"/>
      <c r="F2" s="6">
        <v>1</v>
      </c>
      <c r="G2" s="6"/>
      <c r="H2" s="6">
        <f>Sheet1!$C$25*F2</f>
        <v>71</v>
      </c>
      <c r="J2">
        <f>((F2/D2)*(B2))*5</f>
        <v>1</v>
      </c>
    </row>
    <row r="3" spans="1:10">
      <c r="A3" s="6">
        <v>1</v>
      </c>
      <c r="B3" s="6">
        <v>2</v>
      </c>
      <c r="C3" s="6">
        <v>5</v>
      </c>
      <c r="D3" s="6">
        <v>20</v>
      </c>
      <c r="E3" s="6">
        <v>1</v>
      </c>
      <c r="F3" s="6">
        <f t="shared" ref="F3:F11" si="0">((B3-1)*0.375) + 1</f>
        <v>1.375</v>
      </c>
      <c r="G3" s="6">
        <f>Sheet1!$C$25*E3</f>
        <v>71</v>
      </c>
      <c r="H3" s="6">
        <f>Sheet1!$C$25*F3</f>
        <v>97.625</v>
      </c>
      <c r="I3">
        <f>((E3/C3)*A3)*5</f>
        <v>1</v>
      </c>
      <c r="J3">
        <f t="shared" ref="J3:J11" si="1">((F3/D3)*(B3 - 1))*5</f>
        <v>0.34375</v>
      </c>
    </row>
    <row r="4" spans="1:10">
      <c r="A4" s="6">
        <v>2</v>
      </c>
      <c r="B4" s="6">
        <v>3</v>
      </c>
      <c r="C4" s="6">
        <v>30</v>
      </c>
      <c r="D4" s="6">
        <v>30</v>
      </c>
      <c r="E4" s="6">
        <v>1.5</v>
      </c>
      <c r="F4" s="6">
        <f t="shared" si="0"/>
        <v>1.75</v>
      </c>
      <c r="G4" s="6">
        <f>Sheet1!$C$25*E4</f>
        <v>106.5</v>
      </c>
      <c r="H4" s="6">
        <f>Sheet1!$C$25*F4</f>
        <v>124.25</v>
      </c>
      <c r="I4">
        <f>((E4/C4)*A4)*5</f>
        <v>0.5</v>
      </c>
      <c r="J4">
        <f t="shared" si="1"/>
        <v>0.58333333333333337</v>
      </c>
    </row>
    <row r="5" spans="1:10">
      <c r="A5" s="5">
        <v>3</v>
      </c>
      <c r="B5" s="5">
        <v>4</v>
      </c>
      <c r="C5" s="5">
        <v>40</v>
      </c>
      <c r="D5" s="5">
        <v>40</v>
      </c>
      <c r="E5" s="5">
        <v>2</v>
      </c>
      <c r="F5" s="5">
        <f t="shared" si="0"/>
        <v>2.125</v>
      </c>
      <c r="G5" s="5">
        <f>Sheet1!$C$25*E5</f>
        <v>142</v>
      </c>
      <c r="H5" s="5">
        <f>Sheet1!$C$25*F5</f>
        <v>150.875</v>
      </c>
      <c r="I5">
        <f t="shared" ref="I5:I12" si="2">((E5/C5)*A5)*5</f>
        <v>0.75000000000000011</v>
      </c>
      <c r="J5">
        <f t="shared" si="1"/>
        <v>0.796875</v>
      </c>
    </row>
    <row r="6" spans="1:10" ht="14.65" thickBot="1">
      <c r="A6" s="5">
        <v>4</v>
      </c>
      <c r="B6" s="5">
        <v>5</v>
      </c>
      <c r="C6" s="5">
        <v>50</v>
      </c>
      <c r="D6" s="5">
        <v>50</v>
      </c>
      <c r="E6" s="5">
        <v>2.5</v>
      </c>
      <c r="F6" s="5">
        <f t="shared" si="0"/>
        <v>2.5</v>
      </c>
      <c r="G6" s="5">
        <f>Sheet1!$C$25*E6</f>
        <v>177.5</v>
      </c>
      <c r="H6" s="5">
        <f>Sheet1!$C$25*F6</f>
        <v>177.5</v>
      </c>
      <c r="I6">
        <f t="shared" si="2"/>
        <v>1</v>
      </c>
      <c r="J6">
        <f t="shared" si="1"/>
        <v>1</v>
      </c>
    </row>
    <row r="7" spans="1:10" ht="15" thickTop="1" thickBot="1">
      <c r="A7" s="4">
        <v>5</v>
      </c>
      <c r="B7" s="4">
        <v>6</v>
      </c>
      <c r="C7" s="4">
        <v>100</v>
      </c>
      <c r="D7" s="4">
        <f t="shared" ref="D7:D12" si="3">D6*2</f>
        <v>100</v>
      </c>
      <c r="E7" s="4">
        <v>3</v>
      </c>
      <c r="F7" s="4">
        <f t="shared" si="0"/>
        <v>2.875</v>
      </c>
      <c r="G7" s="4">
        <f>Sheet1!$C$25*E7</f>
        <v>213</v>
      </c>
      <c r="H7" s="4">
        <f>Sheet1!$C$25*F7</f>
        <v>204.125</v>
      </c>
      <c r="I7">
        <f t="shared" si="2"/>
        <v>0.75</v>
      </c>
      <c r="J7">
        <f t="shared" si="1"/>
        <v>0.71875000000000011</v>
      </c>
    </row>
    <row r="8" spans="1:10" ht="15" thickTop="1" thickBot="1">
      <c r="A8" s="4">
        <v>6</v>
      </c>
      <c r="B8" s="4">
        <v>7</v>
      </c>
      <c r="C8" s="4">
        <f>C7*2</f>
        <v>200</v>
      </c>
      <c r="D8" s="4">
        <f t="shared" si="3"/>
        <v>200</v>
      </c>
      <c r="E8" s="4">
        <v>3.5</v>
      </c>
      <c r="F8" s="4">
        <f t="shared" si="0"/>
        <v>3.25</v>
      </c>
      <c r="G8" s="4">
        <f>Sheet1!$C$25*E8</f>
        <v>248.5</v>
      </c>
      <c r="H8" s="4">
        <f>Sheet1!$C$25*F8</f>
        <v>230.75</v>
      </c>
      <c r="I8">
        <f t="shared" si="2"/>
        <v>0.52500000000000002</v>
      </c>
      <c r="J8">
        <f t="shared" si="1"/>
        <v>0.48750000000000004</v>
      </c>
    </row>
    <row r="9" spans="1:10" ht="15" thickTop="1" thickBot="1">
      <c r="A9" s="4">
        <v>7</v>
      </c>
      <c r="B9" s="4">
        <v>8</v>
      </c>
      <c r="C9" s="4">
        <f>C8*2</f>
        <v>400</v>
      </c>
      <c r="D9" s="4">
        <f t="shared" si="3"/>
        <v>400</v>
      </c>
      <c r="E9" s="4">
        <v>4</v>
      </c>
      <c r="F9" s="4">
        <f t="shared" si="0"/>
        <v>3.625</v>
      </c>
      <c r="G9" s="4">
        <f>Sheet1!$C$25*E9</f>
        <v>284</v>
      </c>
      <c r="H9" s="4">
        <f>Sheet1!$C$25*F9</f>
        <v>257.375</v>
      </c>
      <c r="I9">
        <f t="shared" si="2"/>
        <v>0.35000000000000003</v>
      </c>
      <c r="J9">
        <f t="shared" si="1"/>
        <v>0.31718749999999996</v>
      </c>
    </row>
    <row r="10" spans="1:10" ht="15" thickTop="1" thickBot="1">
      <c r="A10" s="4">
        <v>8</v>
      </c>
      <c r="B10" s="4">
        <v>9</v>
      </c>
      <c r="C10" s="4">
        <f>C9*2</f>
        <v>800</v>
      </c>
      <c r="D10" s="4">
        <f t="shared" si="3"/>
        <v>800</v>
      </c>
      <c r="E10" s="4">
        <v>4.5</v>
      </c>
      <c r="F10" s="4">
        <f t="shared" si="0"/>
        <v>4</v>
      </c>
      <c r="G10" s="4">
        <f>Sheet1!$C$25*E10</f>
        <v>319.5</v>
      </c>
      <c r="H10" s="4">
        <f>Sheet1!$C$25*F10</f>
        <v>284</v>
      </c>
      <c r="I10">
        <f t="shared" si="2"/>
        <v>0.22499999999999998</v>
      </c>
      <c r="J10">
        <f t="shared" si="1"/>
        <v>0.2</v>
      </c>
    </row>
    <row r="11" spans="1:10" ht="15" thickTop="1" thickBot="1">
      <c r="A11" s="4">
        <v>9</v>
      </c>
      <c r="B11" s="4">
        <v>10</v>
      </c>
      <c r="C11" s="4">
        <f>C10*2</f>
        <v>1600</v>
      </c>
      <c r="D11" s="4">
        <f t="shared" si="3"/>
        <v>1600</v>
      </c>
      <c r="E11" s="4">
        <v>5</v>
      </c>
      <c r="F11" s="4">
        <f t="shared" si="0"/>
        <v>4.375</v>
      </c>
      <c r="G11" s="4">
        <f>Sheet1!$C$25*E11</f>
        <v>355</v>
      </c>
      <c r="H11" s="4">
        <f>Sheet1!$C$25*F11</f>
        <v>310.625</v>
      </c>
      <c r="I11">
        <f t="shared" si="2"/>
        <v>0.140625</v>
      </c>
      <c r="J11">
        <f t="shared" si="1"/>
        <v>0.123046875</v>
      </c>
    </row>
    <row r="12" spans="1:10" ht="15" thickTop="1" thickBot="1">
      <c r="A12" s="4">
        <v>10</v>
      </c>
      <c r="B12" s="4"/>
      <c r="C12" s="4">
        <f>C11*2</f>
        <v>3200</v>
      </c>
      <c r="D12" s="4">
        <f t="shared" si="3"/>
        <v>3200</v>
      </c>
      <c r="E12" s="4">
        <v>5.5</v>
      </c>
      <c r="F12" s="4"/>
      <c r="G12" s="4">
        <f>Sheet1!$C$25*E12</f>
        <v>390.5</v>
      </c>
      <c r="H12" s="4"/>
      <c r="I12">
        <f t="shared" si="2"/>
        <v>8.59375E-2</v>
      </c>
    </row>
    <row r="13" spans="1:10" ht="14.65" thickTop="1"/>
    <row r="14" spans="1:10">
      <c r="C14">
        <v>2.5</v>
      </c>
      <c r="D14">
        <f>G3*C14</f>
        <v>177.5</v>
      </c>
      <c r="E14">
        <f>D14+D15+D16+D17</f>
        <v>781</v>
      </c>
    </row>
    <row r="15" spans="1:10">
      <c r="C15">
        <v>3</v>
      </c>
      <c r="D15">
        <f>G3*C15</f>
        <v>213</v>
      </c>
    </row>
    <row r="16" spans="1:10">
      <c r="C16">
        <v>2.5</v>
      </c>
      <c r="D16">
        <f>G3*C16</f>
        <v>177.5</v>
      </c>
    </row>
    <row r="17" spans="1:13">
      <c r="C17">
        <v>3</v>
      </c>
      <c r="D17">
        <f>G3*C17</f>
        <v>213</v>
      </c>
    </row>
    <row r="22" spans="1:13">
      <c r="B22" s="16">
        <v>1</v>
      </c>
      <c r="C22" s="16"/>
      <c r="D22" s="16"/>
      <c r="E22" s="16">
        <v>1.5</v>
      </c>
      <c r="F22" s="16"/>
      <c r="G22" s="16"/>
      <c r="H22" s="16">
        <v>2</v>
      </c>
      <c r="I22" s="16"/>
      <c r="J22" s="16"/>
      <c r="K22" s="16">
        <v>2.5</v>
      </c>
      <c r="L22" s="16"/>
      <c r="M22" s="16"/>
    </row>
    <row r="23" spans="1:13">
      <c r="B23" s="16">
        <f>$K$22/$B$22</f>
        <v>2.5</v>
      </c>
      <c r="C23" s="16"/>
      <c r="D23" s="16"/>
      <c r="E23" s="16">
        <f>$K$22/$E$22</f>
        <v>1.6666666666666667</v>
      </c>
      <c r="F23" s="16"/>
      <c r="G23" s="16"/>
      <c r="H23" s="16">
        <f>$K$22/$H$22</f>
        <v>1.25</v>
      </c>
      <c r="I23" s="16"/>
      <c r="J23" s="16"/>
      <c r="K23" s="16">
        <f>$K$22/$K$22</f>
        <v>1</v>
      </c>
      <c r="L23" s="16"/>
      <c r="M23" s="16"/>
    </row>
    <row r="24" spans="1:13">
      <c r="B24" s="16">
        <v>12.5</v>
      </c>
      <c r="C24" s="16"/>
      <c r="D24" s="16"/>
      <c r="E24" s="16">
        <v>90</v>
      </c>
      <c r="F24" s="16"/>
      <c r="G24" s="16"/>
      <c r="H24" s="16">
        <v>120</v>
      </c>
      <c r="I24" s="16"/>
      <c r="J24" s="16"/>
      <c r="K24" s="16">
        <v>50</v>
      </c>
      <c r="L24" s="16"/>
      <c r="M24" s="16"/>
    </row>
    <row r="25" spans="1:13">
      <c r="A25">
        <v>1</v>
      </c>
      <c r="B25">
        <v>5</v>
      </c>
      <c r="C25">
        <f>B25*(2.5/$B$22)</f>
        <v>12.5</v>
      </c>
      <c r="D25">
        <f>B25</f>
        <v>5</v>
      </c>
      <c r="E25">
        <v>30</v>
      </c>
      <c r="F25">
        <f>E25*(2.5/$E$22)</f>
        <v>50</v>
      </c>
      <c r="G25">
        <v>30</v>
      </c>
      <c r="H25">
        <v>40</v>
      </c>
      <c r="I25">
        <f>H25*(2.5/$H$22)</f>
        <v>50</v>
      </c>
      <c r="J25">
        <f>H25</f>
        <v>40</v>
      </c>
      <c r="K25">
        <v>50</v>
      </c>
      <c r="L25">
        <f>K25*(2.5/$K$22)</f>
        <v>50</v>
      </c>
      <c r="M25">
        <f>K25</f>
        <v>50</v>
      </c>
    </row>
    <row r="26" spans="1:13">
      <c r="A26">
        <v>2</v>
      </c>
      <c r="B26">
        <v>5</v>
      </c>
      <c r="C26">
        <f t="shared" ref="C26:C28" si="4">B26*(2.5/$B$22)</f>
        <v>12.5</v>
      </c>
      <c r="D26">
        <f>D25+B26</f>
        <v>10</v>
      </c>
      <c r="E26">
        <v>60</v>
      </c>
      <c r="F26">
        <f>E26*(2.5/$E$22)</f>
        <v>100</v>
      </c>
      <c r="G26">
        <f>G25+E26</f>
        <v>90</v>
      </c>
      <c r="H26">
        <v>80</v>
      </c>
      <c r="I26">
        <f>H26*(2.5/$H$22)</f>
        <v>100</v>
      </c>
      <c r="J26">
        <f>J25+H26</f>
        <v>120</v>
      </c>
      <c r="K26">
        <v>100</v>
      </c>
      <c r="L26">
        <f>K26*(2.5/$K$22)</f>
        <v>100</v>
      </c>
      <c r="M26">
        <f>M25+K26</f>
        <v>150</v>
      </c>
    </row>
    <row r="27" spans="1:13">
      <c r="A27">
        <v>3</v>
      </c>
      <c r="B27">
        <v>5</v>
      </c>
      <c r="C27">
        <f t="shared" si="4"/>
        <v>12.5</v>
      </c>
      <c r="D27">
        <f t="shared" ref="D27:D29" si="5">D26+B27</f>
        <v>15</v>
      </c>
      <c r="E27">
        <v>120</v>
      </c>
      <c r="F27">
        <f>E27*(2.5/$E$22)</f>
        <v>200</v>
      </c>
      <c r="G27">
        <f t="shared" ref="G27:G29" si="6">G26+E27</f>
        <v>210</v>
      </c>
      <c r="H27">
        <v>160</v>
      </c>
      <c r="I27">
        <f>H27*(2.5/$H$22)</f>
        <v>200</v>
      </c>
      <c r="J27">
        <f t="shared" ref="J27:J29" si="7">J26+H27</f>
        <v>280</v>
      </c>
      <c r="K27">
        <v>200</v>
      </c>
      <c r="L27">
        <f>K27*(2.5/$K$22)</f>
        <v>200</v>
      </c>
      <c r="M27">
        <f t="shared" ref="M27:M29" si="8">M26+K27</f>
        <v>350</v>
      </c>
    </row>
    <row r="28" spans="1:13">
      <c r="A28">
        <v>4</v>
      </c>
      <c r="B28">
        <v>5</v>
      </c>
      <c r="C28">
        <f t="shared" si="4"/>
        <v>12.5</v>
      </c>
      <c r="D28">
        <f t="shared" si="5"/>
        <v>20</v>
      </c>
      <c r="E28">
        <v>240</v>
      </c>
      <c r="F28">
        <f>E28*(2.5/$E$22)</f>
        <v>400</v>
      </c>
      <c r="G28">
        <f t="shared" si="6"/>
        <v>450</v>
      </c>
      <c r="H28">
        <v>320</v>
      </c>
      <c r="I28">
        <f>H28*(2.5/$H$22)</f>
        <v>400</v>
      </c>
      <c r="J28">
        <f t="shared" si="7"/>
        <v>600</v>
      </c>
      <c r="K28">
        <v>400</v>
      </c>
      <c r="L28">
        <f>K28*(2.5/$K$22)</f>
        <v>400</v>
      </c>
      <c r="M28">
        <f t="shared" si="8"/>
        <v>750</v>
      </c>
    </row>
    <row r="29" spans="1:13">
      <c r="A29">
        <v>5</v>
      </c>
      <c r="B29">
        <v>5</v>
      </c>
      <c r="C29">
        <f>B29*(2.5/$B$22)</f>
        <v>12.5</v>
      </c>
      <c r="D29">
        <f t="shared" si="5"/>
        <v>25</v>
      </c>
      <c r="E29">
        <v>480</v>
      </c>
      <c r="F29">
        <f>E29*(2.5/$E$22)</f>
        <v>800</v>
      </c>
      <c r="G29">
        <f t="shared" si="6"/>
        <v>930</v>
      </c>
      <c r="H29">
        <v>740</v>
      </c>
      <c r="I29">
        <f>H29*(2.5/$H$22)</f>
        <v>925</v>
      </c>
      <c r="J29">
        <f t="shared" si="7"/>
        <v>1340</v>
      </c>
      <c r="K29">
        <v>800</v>
      </c>
      <c r="L29">
        <f>K29*(2.5/$K$22)</f>
        <v>800</v>
      </c>
      <c r="M29">
        <f t="shared" si="8"/>
        <v>1550</v>
      </c>
    </row>
  </sheetData>
  <mergeCells count="12">
    <mergeCell ref="B24:D24"/>
    <mergeCell ref="E24:G24"/>
    <mergeCell ref="H24:J24"/>
    <mergeCell ref="K24:M24"/>
    <mergeCell ref="K22:M22"/>
    <mergeCell ref="B23:D23"/>
    <mergeCell ref="E23:G23"/>
    <mergeCell ref="H23:J23"/>
    <mergeCell ref="K23:M23"/>
    <mergeCell ref="B22:D22"/>
    <mergeCell ref="E22:G22"/>
    <mergeCell ref="H22:J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Thanatos Abaddon</cp:lastModifiedBy>
  <dcterms:modified xsi:type="dcterms:W3CDTF">2019-07-25T12:26:05Z</dcterms:modified>
</cp:coreProperties>
</file>