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05A64E5-84EA-450E-9BD7-6E22730EC126}" xr6:coauthVersionLast="45" xr6:coauthVersionMax="45" xr10:uidLastSave="{00000000-0000-0000-0000-000000000000}"/>
  <bookViews>
    <workbookView xWindow="-120" yWindow="-120" windowWidth="29040" windowHeight="15840" firstSheet="1" activeTab="1" xr2:uid="{04E82416-0729-4210-BAD0-0D8CC3D68DF1}"/>
  </bookViews>
  <sheets>
    <sheet name="กำหนดค่า" sheetId="1" r:id="rId1"/>
    <sheet name="รายละเอียดสินค้า" sheetId="2" r:id="rId2"/>
    <sheet name="ซื้อสินค้า" sheetId="3" r:id="rId3"/>
    <sheet name="ขายสินค้า" sheetId="6" r:id="rId4"/>
    <sheet name="สินค้าคงเหลือ" sheetId="7" r:id="rId5"/>
    <sheet name="ยอดขายรายวัน" sheetId="8" r:id="rId6"/>
    <sheet name="เป้าหมายยอดขาย" sheetId="13" r:id="rId7"/>
  </sheets>
  <definedNames>
    <definedName name="กลุ่มสินค้า" localSheetId="3">Table2[กลุ่มสินค้า]</definedName>
    <definedName name="กลุ่มสินค้า">Table2[กลุ่มสินค้า]</definedName>
    <definedName name="ของใช้ในบ้าน">กำหนดค่า!$A$9:$A$10</definedName>
    <definedName name="เครื่องสำอาง">กำหนดค่า!$D$9:$D$10</definedName>
    <definedName name="สินค้าออกกำลังกาย">กำหนดค่า!$B$9:$B$11</definedName>
    <definedName name="อาหารเสริมธรรมชาติ">กำหนดค่า!$C$9:$C$11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A3" i="8" l="1"/>
  <c r="B3" i="8" s="1"/>
  <c r="C3" i="8" s="1"/>
  <c r="A4" i="8" l="1"/>
  <c r="D20" i="6"/>
  <c r="G20" i="6" s="1"/>
  <c r="E20" i="6"/>
  <c r="D19" i="6"/>
  <c r="G19" i="6" s="1"/>
  <c r="E19" i="6"/>
  <c r="A5" i="8" l="1"/>
  <c r="B4" i="8"/>
  <c r="C4" i="8" s="1"/>
  <c r="D18" i="6"/>
  <c r="G18" i="6" s="1"/>
  <c r="E18" i="6"/>
  <c r="D17" i="6"/>
  <c r="G17" i="6" s="1"/>
  <c r="E17" i="6"/>
  <c r="D16" i="6"/>
  <c r="G16" i="6" s="1"/>
  <c r="E16" i="6"/>
  <c r="C2" i="7"/>
  <c r="C3" i="7"/>
  <c r="C4" i="7"/>
  <c r="C5" i="7"/>
  <c r="C6" i="7"/>
  <c r="C7" i="7"/>
  <c r="C8" i="7"/>
  <c r="C9" i="7"/>
  <c r="C10" i="7"/>
  <c r="C11" i="7"/>
  <c r="D2" i="7"/>
  <c r="D3" i="7"/>
  <c r="D4" i="7"/>
  <c r="D5" i="7"/>
  <c r="D6" i="7"/>
  <c r="D7" i="7"/>
  <c r="D8" i="7"/>
  <c r="D9" i="7"/>
  <c r="D10" i="7"/>
  <c r="D11" i="7"/>
  <c r="D2" i="6"/>
  <c r="G2" i="6" s="1"/>
  <c r="D3" i="6"/>
  <c r="G3" i="6" s="1"/>
  <c r="D4" i="6"/>
  <c r="G4" i="6" s="1"/>
  <c r="D5" i="6"/>
  <c r="G5" i="6" s="1"/>
  <c r="D6" i="6"/>
  <c r="G6" i="6" s="1"/>
  <c r="D7" i="6"/>
  <c r="G7" i="6" s="1"/>
  <c r="D8" i="6"/>
  <c r="D9" i="6"/>
  <c r="G9" i="6" s="1"/>
  <c r="D10" i="6"/>
  <c r="G10" i="6" s="1"/>
  <c r="D11" i="6"/>
  <c r="G11" i="6" s="1"/>
  <c r="D12" i="6"/>
  <c r="G12" i="6" s="1"/>
  <c r="D13" i="6"/>
  <c r="G13" i="6" s="1"/>
  <c r="D14" i="6"/>
  <c r="G14" i="6" s="1"/>
  <c r="D15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15" i="3"/>
  <c r="H15" i="3" s="1"/>
  <c r="E15" i="3"/>
  <c r="E2" i="3"/>
  <c r="E3" i="3"/>
  <c r="E4" i="3"/>
  <c r="E5" i="3"/>
  <c r="E6" i="3"/>
  <c r="E7" i="3"/>
  <c r="E8" i="3"/>
  <c r="E9" i="3"/>
  <c r="E11" i="3"/>
  <c r="E12" i="3"/>
  <c r="E13" i="3"/>
  <c r="E14" i="3"/>
  <c r="D2" i="3"/>
  <c r="H2" i="3" s="1"/>
  <c r="F2" i="7" s="1"/>
  <c r="H2" i="6" s="1"/>
  <c r="I2" i="6" s="1"/>
  <c r="J2" i="6" s="1"/>
  <c r="D3" i="3"/>
  <c r="H3" i="3" s="1"/>
  <c r="F3" i="7" s="1"/>
  <c r="D4" i="3"/>
  <c r="H4" i="3" s="1"/>
  <c r="F4" i="7" s="1"/>
  <c r="D5" i="3"/>
  <c r="H5" i="3" s="1"/>
  <c r="F5" i="7" s="1"/>
  <c r="D6" i="3"/>
  <c r="H6" i="3" s="1"/>
  <c r="F6" i="7" s="1"/>
  <c r="D7" i="3"/>
  <c r="H7" i="3" s="1"/>
  <c r="F7" i="7" s="1"/>
  <c r="D8" i="3"/>
  <c r="H8" i="3" s="1"/>
  <c r="F8" i="7" s="1"/>
  <c r="D9" i="3"/>
  <c r="H9" i="3" s="1"/>
  <c r="D10" i="3"/>
  <c r="H10" i="3" s="1"/>
  <c r="D11" i="3"/>
  <c r="H11" i="3" s="1"/>
  <c r="F10" i="7" s="1"/>
  <c r="D12" i="3"/>
  <c r="H12" i="3" s="1"/>
  <c r="F11" i="7" s="1"/>
  <c r="H12" i="6" s="1"/>
  <c r="I12" i="6" s="1"/>
  <c r="J12" i="6" s="1"/>
  <c r="D13" i="3"/>
  <c r="H13" i="3" s="1"/>
  <c r="D14" i="3"/>
  <c r="H14" i="3" s="1"/>
  <c r="H3" i="6" l="1"/>
  <c r="I3" i="6" s="1"/>
  <c r="J3" i="6" s="1"/>
  <c r="H8" i="6"/>
  <c r="I8" i="6" s="1"/>
  <c r="J8" i="6" s="1"/>
  <c r="H9" i="6"/>
  <c r="I9" i="6" s="1"/>
  <c r="J9" i="6" s="1"/>
  <c r="H5" i="6"/>
  <c r="I5" i="6" s="1"/>
  <c r="J5" i="6" s="1"/>
  <c r="H19" i="6"/>
  <c r="I19" i="6" s="1"/>
  <c r="J19" i="6" s="1"/>
  <c r="H14" i="6"/>
  <c r="I14" i="6" s="1"/>
  <c r="J14" i="6" s="1"/>
  <c r="H4" i="6"/>
  <c r="I4" i="6" s="1"/>
  <c r="J4" i="6" s="1"/>
  <c r="H11" i="6"/>
  <c r="I11" i="6" s="1"/>
  <c r="J11" i="6" s="1"/>
  <c r="H17" i="6"/>
  <c r="I17" i="6" s="1"/>
  <c r="J17" i="6" s="1"/>
  <c r="H20" i="6"/>
  <c r="I20" i="6" s="1"/>
  <c r="J20" i="6" s="1"/>
  <c r="F9" i="7"/>
  <c r="G9" i="7" s="1"/>
  <c r="H16" i="6"/>
  <c r="I16" i="6" s="1"/>
  <c r="J16" i="6" s="1"/>
  <c r="H7" i="6"/>
  <c r="I7" i="6" s="1"/>
  <c r="J7" i="6" s="1"/>
  <c r="H18" i="6"/>
  <c r="I18" i="6" s="1"/>
  <c r="J18" i="6" s="1"/>
  <c r="H15" i="6"/>
  <c r="I15" i="6" s="1"/>
  <c r="J15" i="6" s="1"/>
  <c r="H6" i="6"/>
  <c r="I6" i="6" s="1"/>
  <c r="J6" i="6" s="1"/>
  <c r="A6" i="8"/>
  <c r="B5" i="8"/>
  <c r="C5" i="8" s="1"/>
  <c r="E5" i="7"/>
  <c r="G5" i="7"/>
  <c r="E7" i="7"/>
  <c r="G7" i="7"/>
  <c r="E3" i="7"/>
  <c r="G3" i="7"/>
  <c r="E4" i="7"/>
  <c r="G4" i="7"/>
  <c r="E6" i="7"/>
  <c r="G6" i="7"/>
  <c r="E2" i="7"/>
  <c r="G2" i="7"/>
  <c r="E11" i="7"/>
  <c r="G11" i="7"/>
  <c r="E10" i="7"/>
  <c r="G10" i="7"/>
  <c r="E9" i="7"/>
  <c r="E8" i="7"/>
  <c r="G8" i="7"/>
  <c r="G8" i="6"/>
  <c r="G15" i="6"/>
  <c r="H13" i="6" l="1"/>
  <c r="I13" i="6" s="1"/>
  <c r="J13" i="6" s="1"/>
  <c r="H10" i="6"/>
  <c r="I10" i="6" s="1"/>
  <c r="J10" i="6" s="1"/>
  <c r="A7" i="8"/>
  <c r="B6" i="8"/>
  <c r="C6" i="8" s="1"/>
  <c r="A8" i="8" l="1"/>
  <c r="B7" i="8"/>
  <c r="C7" i="8" s="1"/>
  <c r="A9" i="8" l="1"/>
  <c r="B8" i="8"/>
  <c r="C8" i="8" s="1"/>
  <c r="A10" i="8" l="1"/>
  <c r="B9" i="8"/>
  <c r="C9" i="8" s="1"/>
  <c r="A11" i="8" l="1"/>
  <c r="B10" i="8"/>
  <c r="C10" i="8" s="1"/>
  <c r="A12" i="8" l="1"/>
  <c r="B11" i="8"/>
  <c r="C11" i="8" s="1"/>
  <c r="A13" i="8" l="1"/>
  <c r="B12" i="8"/>
  <c r="C12" i="8" s="1"/>
  <c r="A14" i="8" l="1"/>
  <c r="B13" i="8"/>
  <c r="C13" i="8" s="1"/>
  <c r="A15" i="8" l="1"/>
  <c r="B14" i="8"/>
  <c r="C14" i="8" s="1"/>
  <c r="A16" i="8" l="1"/>
  <c r="B15" i="8"/>
  <c r="C15" i="8" s="1"/>
  <c r="A17" i="8" l="1"/>
  <c r="B16" i="8"/>
  <c r="C16" i="8" s="1"/>
  <c r="A18" i="8" l="1"/>
  <c r="B17" i="8"/>
  <c r="C17" i="8" s="1"/>
  <c r="A19" i="8" l="1"/>
  <c r="B18" i="8"/>
  <c r="C18" i="8" s="1"/>
  <c r="A20" i="8" l="1"/>
  <c r="B19" i="8"/>
  <c r="C19" i="8" s="1"/>
  <c r="A21" i="8" l="1"/>
  <c r="B20" i="8"/>
  <c r="C20" i="8" s="1"/>
  <c r="A22" i="8" l="1"/>
  <c r="B21" i="8"/>
  <c r="C21" i="8" s="1"/>
  <c r="A23" i="8" l="1"/>
  <c r="B22" i="8"/>
  <c r="C22" i="8" s="1"/>
  <c r="A24" i="8" l="1"/>
  <c r="B23" i="8"/>
  <c r="C23" i="8" s="1"/>
  <c r="A25" i="8" l="1"/>
  <c r="B24" i="8"/>
  <c r="C24" i="8" s="1"/>
  <c r="A26" i="8" l="1"/>
  <c r="B25" i="8"/>
  <c r="C25" i="8" s="1"/>
  <c r="A27" i="8" l="1"/>
  <c r="B26" i="8"/>
  <c r="C26" i="8" s="1"/>
  <c r="A28" i="8" l="1"/>
  <c r="B27" i="8"/>
  <c r="C27" i="8" s="1"/>
  <c r="A29" i="8" l="1"/>
  <c r="B28" i="8"/>
  <c r="C28" i="8" s="1"/>
  <c r="A30" i="8" l="1"/>
  <c r="B29" i="8"/>
  <c r="C29" i="8" s="1"/>
  <c r="B30" i="8" l="1"/>
  <c r="C30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7FA51-A619-4B6F-B196-0A332341C230}" keepAlive="1" name="Query - ขายสินค้า" description="Connection to the 'ขายสินค้า' query in the workbook." type="5" refreshedVersion="6" background="1">
    <dbPr connection="Provider=Microsoft.Mashup.OleDb.1;Data Source=$Workbook$;Location=ขายสินค้า;Extended Properties=&quot;&quot;" command="SELECT * FROM [ขายสินค้า]"/>
  </connection>
  <connection id="2" xr16:uid="{EEEFD602-A649-49D9-93AD-4423DD4DBA32}" keepAlive="1" name="Query - ซื้อสินค้า" description="Connection to the 'ซื้อสินค้า' query in the workbook." type="5" refreshedVersion="6" background="1">
    <dbPr connection="Provider=Microsoft.Mashup.OleDb.1;Data Source=$Workbook$;Location=ซื้อสินค้า;Extended Properties=&quot;&quot;" command="SELECT * FROM [ซื้อสินค้า]"/>
  </connection>
  <connection id="3" xr16:uid="{4080A963-D705-4BD5-8E6B-0F3A107BFF8F}" keepAlive="1" name="Query - เป้าหมายยอดขาย" description="Connection to the 'เป้าหมายยอดขาย' query in the workbook." type="5" refreshedVersion="6" background="1">
    <dbPr connection="Provider=Microsoft.Mashup.OleDb.1;Data Source=$Workbook$;Location=เป้าหมายยอดขาย;Extended Properties=&quot;&quot;" command="SELECT * FROM [เป้าหมายยอดขาย]"/>
  </connection>
</connections>
</file>

<file path=xl/sharedStrings.xml><?xml version="1.0" encoding="utf-8"?>
<sst xmlns="http://schemas.openxmlformats.org/spreadsheetml/2006/main" count="180" uniqueCount="48">
  <si>
    <t>กลุ่มสินค้า</t>
  </si>
  <si>
    <t>สินค้าออกกำลังกาย</t>
  </si>
  <si>
    <t>ของใช้ในบ้าน</t>
  </si>
  <si>
    <t>อาหารเสริมธรรมชาติ</t>
  </si>
  <si>
    <t>เครื่องสำอาง</t>
  </si>
  <si>
    <t>ชื่อสินค้า</t>
  </si>
  <si>
    <t>ราคาซื้อ</t>
  </si>
  <si>
    <t>ราคาขาย</t>
  </si>
  <si>
    <t>หน่วยนับ</t>
  </si>
  <si>
    <t>จำนวนขั้นต่ำ</t>
  </si>
  <si>
    <t>ผงอาหารคีโต</t>
  </si>
  <si>
    <t>ผงสารอาหารเขียว</t>
  </si>
  <si>
    <t>ดัมเบล</t>
  </si>
  <si>
    <t>บราออกกำลังกาย</t>
  </si>
  <si>
    <t>เชือก</t>
  </si>
  <si>
    <t>พรมปูพื้น</t>
  </si>
  <si>
    <t>ชิ้น</t>
  </si>
  <si>
    <t>โคมไฟเพดาน</t>
  </si>
  <si>
    <t>กระปุก</t>
  </si>
  <si>
    <t>โคม</t>
  </si>
  <si>
    <t>ครีมทาผิว</t>
  </si>
  <si>
    <t>ลิปสติก</t>
  </si>
  <si>
    <t>ผลิตภัณฑ์เสริมโปรไบโอติก</t>
  </si>
  <si>
    <t>คู่</t>
  </si>
  <si>
    <t>เส้น</t>
  </si>
  <si>
    <t>แท่ง</t>
  </si>
  <si>
    <t>วันที่</t>
  </si>
  <si>
    <t>จำนวนที่ซื้อ</t>
  </si>
  <si>
    <t>ต้นทุนอื่นๆ</t>
  </si>
  <si>
    <t>มูลค่ารวม</t>
  </si>
  <si>
    <t>Type</t>
  </si>
  <si>
    <t>Dropdown List</t>
  </si>
  <si>
    <t>Display Automatic</t>
  </si>
  <si>
    <t>จำนวนที่ขาย</t>
  </si>
  <si>
    <t>ต้นทุนเฉลี่ยรวม</t>
  </si>
  <si>
    <t>กำไร</t>
  </si>
  <si>
    <t>%กำไร</t>
  </si>
  <si>
    <t>จำนวนสินค้าคงเหลือ</t>
  </si>
  <si>
    <t>สถานะ</t>
  </si>
  <si>
    <t>ต้นทุนเฉลี่ย/ชิ้น</t>
  </si>
  <si>
    <t>ต้นทุนรวม</t>
  </si>
  <si>
    <t>ยอดขาย</t>
  </si>
  <si>
    <t>ยอดขายรวม</t>
  </si>
  <si>
    <t>ยอดขายรายวัน ประจำเดือน กุมภาพันธ์</t>
  </si>
  <si>
    <t>ปี</t>
  </si>
  <si>
    <t>เดือน</t>
  </si>
  <si>
    <t>เป้า</t>
  </si>
  <si>
    <t>เป้าหมาย ยอดขาย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</si>
</sst>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&quot;฿&quot;#,##0"/>
    <numFmt numFmtId="188" formatCode="&quot;฿&quot;#,##0.0"/>
  </numFmts>
  <fonts count="7">
    <font>
      <sz val="11"/>
      <color theme="1"/>
      <name val="Work Sans"/>
      <family val="2"/>
      <charset val="222"/>
    </font>
    <font>
      <b/>
      <sz val="11"/>
      <color rgb="FF0070C0"/>
      <name val="Work Sans"/>
      <charset val="222"/>
    </font>
    <font>
      <sz val="11"/>
      <color theme="1"/>
      <name val="Work Sans"/>
      <family val="2"/>
      <charset val="222"/>
    </font>
    <font>
      <sz val="18"/>
      <color theme="1"/>
      <name val="Work Sans"/>
      <family val="2"/>
      <charset val="222"/>
    </font>
    <font>
      <sz val="14"/>
      <color theme="1"/>
      <name val="Work Sans"/>
      <charset val="222"/>
    </font>
    <font>
      <sz val="11"/>
      <color rgb="FF000000"/>
      <name val="Arial"/>
      <family val="2"/>
    </font>
    <font>
      <sz val="18"/>
      <color theme="1"/>
      <name val="Work Sans"/>
      <charset val="22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" fontId="0" fillId="2" borderId="0" xfId="0" applyNumberFormat="1" applyFill="1"/>
    <xf numFmtId="187" fontId="0" fillId="2" borderId="0" xfId="0" applyNumberFormat="1" applyFill="1"/>
    <xf numFmtId="9" fontId="0" fillId="2" borderId="0" xfId="1" applyFont="1" applyFill="1"/>
    <xf numFmtId="14" fontId="0" fillId="0" borderId="0" xfId="0" applyNumberFormat="1"/>
    <xf numFmtId="16" fontId="0" fillId="0" borderId="0" xfId="0" applyNumberFormat="1"/>
    <xf numFmtId="14" fontId="5" fillId="0" borderId="0" xfId="0" applyNumberFormat="1" applyFont="1"/>
    <xf numFmtId="0" fontId="4" fillId="5" borderId="0" xfId="0" applyFont="1" applyFill="1"/>
    <xf numFmtId="0" fontId="3" fillId="5" borderId="0" xfId="0" applyFont="1" applyFill="1"/>
    <xf numFmtId="0" fontId="0" fillId="0" borderId="0" xfId="0" applyAlignment="1">
      <alignment vertical="top"/>
    </xf>
    <xf numFmtId="0" fontId="3" fillId="6" borderId="0" xfId="0" applyFont="1" applyFill="1"/>
    <xf numFmtId="188" fontId="0" fillId="2" borderId="0" xfId="0" applyNumberFormat="1" applyFill="1"/>
    <xf numFmtId="187" fontId="0" fillId="4" borderId="0" xfId="0" applyNumberFormat="1" applyFill="1"/>
    <xf numFmtId="187" fontId="0" fillId="0" borderId="0" xfId="0" applyNumberFormat="1"/>
    <xf numFmtId="0" fontId="6" fillId="7" borderId="0" xfId="0" applyFont="1" applyFill="1"/>
    <xf numFmtId="0" fontId="0" fillId="7" borderId="0" xfId="0" applyFill="1"/>
  </cellXfs>
  <cellStyles count="2">
    <cellStyle name="Normal" xfId="0" builtinId="0"/>
    <cellStyle name="Percent" xfId="1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9" formatCode="d/m/yyyy"/>
    </dxf>
    <dxf>
      <numFmt numFmtId="1" formatCode="0"/>
      <fill>
        <patternFill patternType="solid">
          <fgColor indexed="64"/>
          <bgColor theme="7" tint="0.79998168889431442"/>
        </patternFill>
      </fill>
    </dxf>
    <dxf>
      <numFmt numFmtId="1" formatCode="0"/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87" formatCode="&quot;฿&quot;#,##0"/>
      <fill>
        <patternFill patternType="solid">
          <fgColor indexed="64"/>
          <bgColor theme="7" tint="0.79998168889431442"/>
        </patternFill>
      </fill>
    </dxf>
    <dxf>
      <numFmt numFmtId="187" formatCode="&quot;฿&quot;#,##0"/>
      <fill>
        <patternFill patternType="solid">
          <fgColor indexed="64"/>
          <bgColor theme="7" tint="0.79998168889431442"/>
        </patternFill>
      </fill>
    </dxf>
    <dxf>
      <numFmt numFmtId="187" formatCode="&quot;฿&quot;#,##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187" formatCode="&quot;฿&quot;#,##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9" formatCode="d/m/yyyy"/>
      <fill>
        <patternFill patternType="solid">
          <fgColor indexed="64"/>
          <bgColor theme="5" tint="0.79998168889431442"/>
        </patternFill>
      </fill>
    </dxf>
    <dxf>
      <numFmt numFmtId="187" formatCode="&quot;฿&quot;#,##0"/>
      <fill>
        <patternFill patternType="solid">
          <fgColor indexed="64"/>
          <bgColor theme="7" tint="0.79998168889431442"/>
        </patternFill>
      </fill>
    </dxf>
    <dxf>
      <numFmt numFmtId="187" formatCode="&quot;฿&quot;#,##0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188" formatCode="&quot;฿&quot;#,##0.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9" formatCode="d/m/yyyy"/>
      <fill>
        <patternFill patternType="solid">
          <fgColor indexed="64"/>
          <bgColor theme="5" tint="0.79998168889431442"/>
        </patternFill>
      </fill>
    </dxf>
    <dxf>
      <numFmt numFmtId="187" formatCode="&quot;฿&quot;#,##0"/>
    </dxf>
    <dxf>
      <numFmt numFmtId="187" formatCode="&quot;฿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E71C4D-6729-4563-97F6-D211A51EC170}" name="Table2" displayName="Table2" ref="A1:A5" totalsRowShown="0">
  <autoFilter ref="A1:A5" xr:uid="{360D9812-4AAE-4204-B0A0-87385ECA0445}"/>
  <tableColumns count="1">
    <tableColumn id="1" xr3:uid="{1FC97A4B-AFBC-48E2-B38C-E118333EE176}" name="กลุ่มสินค้า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AC16E6-AB72-4ADF-96ED-A032AE702A27}" name="รายละเอียดสินค้า" displayName="รายละเอียดสินค้า" ref="A1:F11" totalsRowShown="0">
  <autoFilter ref="A1:F11" xr:uid="{0597DFB0-40DD-43FE-B4E7-6E5F89E6453B}"/>
  <tableColumns count="6">
    <tableColumn id="1" xr3:uid="{0A6D49B1-6FC6-4DE0-999F-602DE662C9CA}" name="กลุ่มสินค้า"/>
    <tableColumn id="2" xr3:uid="{66FD0EE1-B0A3-47AE-B6BC-6015396B7283}" name="ชื่อสินค้า"/>
    <tableColumn id="3" xr3:uid="{FC209690-978D-472C-B71E-D2E21E295A5D}" name="ราคาซื้อ" dataDxfId="30"/>
    <tableColumn id="4" xr3:uid="{37949507-00D1-47C4-8517-FDA75899D9CC}" name="ราคาขาย" dataDxfId="29"/>
    <tableColumn id="5" xr3:uid="{F61634D2-0008-4F68-AA7F-1D07EADE38AE}" name="หน่วยนับ"/>
    <tableColumn id="6" xr3:uid="{441BBA9D-7B46-425C-A4C5-AD0722456F93}" name="จำนวนขั้นต่ำ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69F746-2C73-4E92-B790-78956E21F49E}" name="ซื้อสินค้า" displayName="ซื้อสินค้า" ref="A1:H15" totalsRowShown="0">
  <autoFilter ref="A1:H15" xr:uid="{97F060CB-8E77-484B-BFB8-D6563DC50E6C}"/>
  <sortState xmlns:xlrd2="http://schemas.microsoft.com/office/spreadsheetml/2017/richdata2" ref="A2:H13">
    <sortCondition ref="A1:A13"/>
  </sortState>
  <tableColumns count="8">
    <tableColumn id="1" xr3:uid="{337969EB-0FAA-4DBC-BC6E-44E2CAD6E278}" name="วันที่" dataDxfId="28"/>
    <tableColumn id="2" xr3:uid="{77990C55-B2AF-4817-8209-2F423280CB7A}" name="กลุ่มสินค้า" dataDxfId="27"/>
    <tableColumn id="3" xr3:uid="{E7D10ADF-802E-4157-B302-EA8CDAD1DFE5}" name="ชื่อสินค้า" dataDxfId="26"/>
    <tableColumn id="4" xr3:uid="{A8063828-290F-4AF4-BF9A-BB092EC75C26}" name="ราคาซื้อ" dataDxfId="25">
      <calculatedColumnFormula>VLOOKUP(ซื้อสินค้า[[#This Row],[ชื่อสินค้า]],รายละเอียดสินค้า[[ชื่อสินค้า]:[จำนวนขั้นต่ำ]],2,FALSE)</calculatedColumnFormula>
    </tableColumn>
    <tableColumn id="5" xr3:uid="{647E1EE6-F475-43D2-BAA4-0CB9ACDF11E2}" name="หน่วยนับ" dataDxfId="24">
      <calculatedColumnFormula>VLOOKUP(ซื้อสินค้า[[#This Row],[ชื่อสินค้า]],รายละเอียดสินค้า[[ชื่อสินค้า]:[จำนวนขั้นต่ำ]],4,FALSE)</calculatedColumnFormula>
    </tableColumn>
    <tableColumn id="6" xr3:uid="{F1D5792D-88B2-4564-B10B-90F0E10EE397}" name="จำนวนที่ซื้อ" dataDxfId="23"/>
    <tableColumn id="7" xr3:uid="{9DF8DB85-C995-4343-95AA-A256127BE0C3}" name="ต้นทุนอื่นๆ" dataDxfId="22"/>
    <tableColumn id="8" xr3:uid="{B06C2104-26CA-4105-99F8-C217EDA26855}" name="มูลค่ารวม" dataDxfId="21">
      <calculatedColumnFormula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B7F14F-64FB-41DE-8601-BC7B700CA92C}" name="ขายสินค้า" displayName="ขายสินค้า" ref="A1:J20" totalsRowShown="0">
  <autoFilter ref="A1:J20" xr:uid="{97F060CB-8E77-484B-BFB8-D6563DC50E6C}"/>
  <sortState xmlns:xlrd2="http://schemas.microsoft.com/office/spreadsheetml/2017/richdata2" ref="A2:H13">
    <sortCondition ref="A1:A13"/>
  </sortState>
  <tableColumns count="10">
    <tableColumn id="1" xr3:uid="{DB11D3FD-F0CC-4CBF-B13C-7C9A50DB69A1}" name="วันที่" dataDxfId="20"/>
    <tableColumn id="2" xr3:uid="{9CC3BBED-6DC5-41CD-B542-CF425086B8C6}" name="กลุ่มสินค้า" dataDxfId="19"/>
    <tableColumn id="3" xr3:uid="{852D3C24-669B-4F86-90A2-9E1CCD5A4720}" name="ชื่อสินค้า" dataDxfId="18"/>
    <tableColumn id="4" xr3:uid="{1E38A97D-A771-4C69-B701-CF89138192C3}" name="ราคาขาย" dataDxfId="17">
      <calculatedColumnFormula>VLOOKUP(ขายสินค้า[[#This Row],[ชื่อสินค้า]],รายละเอียดสินค้า[[ชื่อสินค้า]:[จำนวนขั้นต่ำ]],3,FALSE)</calculatedColumnFormula>
    </tableColumn>
    <tableColumn id="5" xr3:uid="{CC703A20-35BA-4CDF-B8AA-00067F64F210}" name="หน่วยนับ" dataDxfId="16">
      <calculatedColumnFormula>VLOOKUP(ขายสินค้า[[#This Row],[ชื่อสินค้า]],รายละเอียดสินค้า[[ชื่อสินค้า]:[จำนวนขั้นต่ำ]],4,FALSE)</calculatedColumnFormula>
    </tableColumn>
    <tableColumn id="6" xr3:uid="{255F057A-710F-41BE-87B2-C810C6B36D7E}" name="จำนวนที่ขาย" dataDxfId="15"/>
    <tableColumn id="7" xr3:uid="{40521DF3-8456-4970-B8F1-5449677265AF}" name="มูลค่ารวม" dataDxfId="14">
      <calculatedColumnFormula>ขายสินค้า[[#This Row],[ราคาขาย]]*ขายสินค้า[[#This Row],[จำนวนที่ขาย]]</calculatedColumnFormula>
    </tableColumn>
    <tableColumn id="8" xr3:uid="{08851F05-F8D1-4C29-9C66-7B396DA6C7E1}" name="ต้นทุนเฉลี่ยรวม" dataDxfId="13">
      <calculatedColumnFormula>VLOOKUP(ขายสินค้า[ชื่อสินค้า],สินค้าคงเหลือ[],6,FALSE) * ขายสินค้า[[#This Row],[จำนวนที่ขาย]]</calculatedColumnFormula>
    </tableColumn>
    <tableColumn id="9" xr3:uid="{815313A4-E115-43D5-8825-18483EADF556}" name="กำไร" dataDxfId="12">
      <calculatedColumnFormula>ขายสินค้า[[#This Row],[มูลค่ารวม]]-ขายสินค้า[[#This Row],[ต้นทุนเฉลี่ยรวม]]</calculatedColumnFormula>
    </tableColumn>
    <tableColumn id="10" xr3:uid="{3C16CFA1-1206-4A1A-B032-76E9318D24FB}" name="%กำไร" dataDxfId="11" dataCellStyle="Percent">
      <calculatedColumnFormula>ขายสินค้า[[#This Row],[กำไร]]/ขายสินค้า[[#This Row],[มูลค่ารวม]]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DF0CA9-D6F8-4C21-838E-C78DD9B3E4E7}" name="สินค้าคงเหลือ" displayName="สินค้าคงเหลือ" ref="A1:G11" totalsRowShown="0">
  <autoFilter ref="A1:G11" xr:uid="{990286A4-A21C-4E48-8929-3AD659B42707}"/>
  <tableColumns count="7">
    <tableColumn id="1" xr3:uid="{E8551218-8FC4-41FC-A10C-8F026B8516C5}" name="ชื่อสินค้า" dataDxfId="7"/>
    <tableColumn id="2" xr3:uid="{ECC9E83D-B109-494F-B28D-85FE66950B7E}" name="กลุ่มสินค้า" dataDxfId="6">
      <calculatedColumnFormula>VLOOKUP</calculatedColumnFormula>
    </tableColumn>
    <tableColumn id="3" xr3:uid="{4CA7EC9F-E711-4221-8020-F9F8C1B2289B}" name="จำนวนสินค้าคงเหลือ" dataDxfId="5">
      <calculatedColumnFormula>SUMIFS(ซื้อสินค้า[จำนวนที่ซื้อ],ซื้อสินค้า[ชื่อสินค้า],สินค้าคงเหลือ[[#This Row],[ชื่อสินค้า]]) - SUMIFS(ขายสินค้า[จำนวนที่ขาย],ขายสินค้า[ชื่อสินค้า],สินค้าคงเหลือ[[#This Row],[ชื่อสินค้า]])</calculatedColumnFormula>
    </tableColumn>
    <tableColumn id="4" xr3:uid="{58BECED6-3FBF-414F-B81B-1C25AE55BC10}" name="จำนวนขั้นต่ำ" dataDxfId="4">
      <calculatedColumnFormula>VLOOKUP(สินค้าคงเหลือ[[#This Row],[ชื่อสินค้า]],รายละเอียดสินค้า[[ชื่อสินค้า]:[จำนวนขั้นต่ำ]],5,FALSE)</calculatedColumnFormula>
    </tableColumn>
    <tableColumn id="5" xr3:uid="{3B5A5346-646C-4F59-865C-6ADC0F5FB0A7}" name="สถานะ" dataDxfId="3">
      <calculatedColumnFormula>IF(สินค้าคงเหลือ[จำนวนสินค้าคงเหลือ] &lt;= 0, "สินค้าหมด", IF(สินค้าคงเหลือ[[#This Row],[จำนวนสินค้าคงเหลือ]] &lt; สินค้าคงเหลือ[[#This Row],[จำนวนขั้นต่ำ]], "ควรเติมทันที", "ปกติ"))</calculatedColumnFormula>
    </tableColumn>
    <tableColumn id="6" xr3:uid="{F5A72594-6D1C-459C-9902-8A630559B654}" name="ต้นทุนเฉลี่ย/ชิ้น" dataDxfId="2">
      <calculatedColumnFormula>SUMIF(ซื้อสินค้า[ชื่อสินค้า],สินค้าคงเหลือ[[#This Row],[ชื่อสินค้า]],ซื้อสินค้า[มูลค่ารวม]) / SUMIF(ซื้อสินค้า[ชื่อสินค้า],สินค้าคงเหลือ[ชื่อสินค้า],ซื้อสินค้า[จำนวนที่ซื้อ])</calculatedColumnFormula>
    </tableColumn>
    <tableColumn id="7" xr3:uid="{4B7BB78B-AC02-4E58-A7E1-65DCA02815A0}" name="ต้นทุนรวม" dataDxfId="1">
      <calculatedColumnFormula>สินค้าคงเหลือ[[#This Row],[ต้นทุนเฉลี่ย/ชิ้น]]*สินค้าคงเหลือ[[#This Row],[จำนวนสินค้าคงเหลือ]]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49A2F-D2BC-47CB-8A4D-70F7F77C6A39}" name="ยอดขายรายวัน" displayName="ยอดขายรายวัน" ref="A2:C30" totalsRowShown="0">
  <autoFilter ref="A2:C30" xr:uid="{63699791-9F33-4499-A55C-04F35A401847}"/>
  <tableColumns count="3">
    <tableColumn id="1" xr3:uid="{8B4C0A80-B66D-4398-9CC3-D35EEB6FB3F0}" name="วันที่" dataDxfId="0">
      <calculatedColumnFormula>IF(MONTH(A2+1)=MONTH($A$3),A2+1,"")</calculatedColumnFormula>
    </tableColumn>
    <tableColumn id="2" xr3:uid="{E416031C-09CD-4FBC-BC4D-0A3AE12757F0}" name="ยอดขาย">
      <calculatedColumnFormula>SUMIFS(ขายสินค้า[มูลค่ารวม],ขายสินค้า[วันที่],ยอดขายรายวัน!A3)</calculatedColumnFormula>
    </tableColumn>
    <tableColumn id="3" xr3:uid="{65BB7E97-B523-4FD7-AF0C-480A47A2C604}" name="ยอดขายรวม">
      <calculatedColumnFormula>C2+B3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42B7DA-CB0B-487F-A02F-C2A191661542}" name="เป้าหมายยอดขาย" displayName="เป้าหมายยอดขาย" ref="A2:C26" totalsRowShown="0">
  <autoFilter ref="A2:C26" xr:uid="{AAB01826-93CE-43E4-AB1E-509E96161FD3}"/>
  <tableColumns count="3">
    <tableColumn id="1" xr3:uid="{730AEEB4-5B1E-43BC-9DA6-F42985BDBEA6}" name="ปี"/>
    <tableColumn id="2" xr3:uid="{EAC92604-8CA6-4C7F-8955-C9E01963199B}" name="เดือน"/>
    <tableColumn id="3" xr3:uid="{BD699A8B-C83E-4550-B76B-071A84AEA934}" name="เป้า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55E6-F43E-4A80-8237-CCFB00150EE4}">
  <sheetPr>
    <tabColor theme="0"/>
  </sheetPr>
  <dimension ref="A1:D11"/>
  <sheetViews>
    <sheetView zoomScale="115" zoomScaleNormal="115" workbookViewId="0">
      <selection sqref="A1:A5"/>
    </sheetView>
  </sheetViews>
  <sheetFormatPr defaultRowHeight="16.5"/>
  <cols>
    <col min="1" max="1" width="15.5" bestFit="1" customWidth="1"/>
    <col min="2" max="2" width="16.75" bestFit="1" customWidth="1"/>
    <col min="3" max="3" width="19.375" bestFit="1" customWidth="1"/>
    <col min="4" max="4" width="12.125" bestFit="1" customWidth="1"/>
    <col min="5" max="5" width="16.75" bestFit="1" customWidth="1"/>
    <col min="6" max="6" width="18.625" bestFit="1" customWidth="1"/>
    <col min="7" max="7" width="11.125" bestFit="1" customWidth="1"/>
  </cols>
  <sheetData>
    <row r="1" spans="1:4">
      <c r="A1" t="s">
        <v>0</v>
      </c>
    </row>
    <row r="2" spans="1:4">
      <c r="A2" t="s">
        <v>2</v>
      </c>
    </row>
    <row r="3" spans="1:4">
      <c r="A3" t="s">
        <v>1</v>
      </c>
    </row>
    <row r="4" spans="1:4">
      <c r="A4" t="s">
        <v>3</v>
      </c>
    </row>
    <row r="5" spans="1:4">
      <c r="A5" t="s">
        <v>4</v>
      </c>
    </row>
    <row r="8" spans="1:4">
      <c r="A8" s="1" t="s">
        <v>2</v>
      </c>
      <c r="B8" s="1" t="s">
        <v>1</v>
      </c>
      <c r="C8" s="1" t="s">
        <v>3</v>
      </c>
      <c r="D8" s="1" t="s">
        <v>4</v>
      </c>
    </row>
    <row r="9" spans="1:4">
      <c r="A9" s="2" t="s">
        <v>15</v>
      </c>
      <c r="B9" s="2" t="s">
        <v>12</v>
      </c>
      <c r="C9" s="2" t="s">
        <v>10</v>
      </c>
      <c r="D9" s="2" t="s">
        <v>20</v>
      </c>
    </row>
    <row r="10" spans="1:4">
      <c r="A10" s="2" t="s">
        <v>17</v>
      </c>
      <c r="B10" s="2" t="s">
        <v>14</v>
      </c>
      <c r="C10" s="2" t="s">
        <v>11</v>
      </c>
      <c r="D10" s="2" t="s">
        <v>21</v>
      </c>
    </row>
    <row r="11" spans="1:4">
      <c r="A11" s="3"/>
      <c r="B11" s="3" t="s">
        <v>13</v>
      </c>
      <c r="C11" s="3" t="s">
        <v>22</v>
      </c>
      <c r="D1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8162-536A-4176-95FF-6933BBF0F153}">
  <sheetPr>
    <tabColor theme="5" tint="0.79998168889431442"/>
  </sheetPr>
  <dimension ref="A1:F11"/>
  <sheetViews>
    <sheetView tabSelected="1" zoomScale="115" zoomScaleNormal="115" workbookViewId="0">
      <selection activeCell="H12" sqref="H12"/>
    </sheetView>
  </sheetViews>
  <sheetFormatPr defaultRowHeight="16.5"/>
  <cols>
    <col min="1" max="1" width="15.5" bestFit="1" customWidth="1"/>
    <col min="2" max="2" width="19.375" bestFit="1" customWidth="1"/>
    <col min="3" max="3" width="9.5" customWidth="1"/>
    <col min="4" max="4" width="10.5" customWidth="1"/>
    <col min="5" max="5" width="10" customWidth="1"/>
    <col min="6" max="6" width="13.625" customWidth="1"/>
  </cols>
  <sheetData>
    <row r="1" spans="1:6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 t="s">
        <v>2</v>
      </c>
      <c r="B2" t="s">
        <v>15</v>
      </c>
      <c r="C2" s="21">
        <v>119</v>
      </c>
      <c r="D2" s="21">
        <v>199</v>
      </c>
      <c r="E2" t="s">
        <v>16</v>
      </c>
      <c r="F2">
        <v>80</v>
      </c>
    </row>
    <row r="3" spans="1:6">
      <c r="A3" t="s">
        <v>2</v>
      </c>
      <c r="B3" t="s">
        <v>17</v>
      </c>
      <c r="C3" s="21">
        <v>590</v>
      </c>
      <c r="D3" s="21">
        <v>655</v>
      </c>
      <c r="E3" t="s">
        <v>19</v>
      </c>
      <c r="F3">
        <v>50</v>
      </c>
    </row>
    <row r="4" spans="1:6">
      <c r="A4" t="s">
        <v>4</v>
      </c>
      <c r="B4" t="s">
        <v>20</v>
      </c>
      <c r="C4" s="21">
        <v>495</v>
      </c>
      <c r="D4" s="21">
        <v>575</v>
      </c>
      <c r="E4" t="s">
        <v>18</v>
      </c>
      <c r="F4">
        <v>70</v>
      </c>
    </row>
    <row r="5" spans="1:6">
      <c r="A5" t="s">
        <v>4</v>
      </c>
      <c r="B5" t="s">
        <v>21</v>
      </c>
      <c r="C5" s="21">
        <v>300</v>
      </c>
      <c r="D5" s="21">
        <v>349</v>
      </c>
      <c r="E5" t="s">
        <v>25</v>
      </c>
      <c r="F5">
        <v>55</v>
      </c>
    </row>
    <row r="6" spans="1:6">
      <c r="A6" t="s">
        <v>3</v>
      </c>
      <c r="B6" t="s">
        <v>10</v>
      </c>
      <c r="C6" s="21">
        <v>605</v>
      </c>
      <c r="D6" s="21">
        <v>690</v>
      </c>
      <c r="E6" t="s">
        <v>18</v>
      </c>
      <c r="F6">
        <v>50</v>
      </c>
    </row>
    <row r="7" spans="1:6">
      <c r="A7" t="s">
        <v>3</v>
      </c>
      <c r="B7" t="s">
        <v>11</v>
      </c>
      <c r="C7" s="21">
        <v>420</v>
      </c>
      <c r="D7" s="21">
        <v>500</v>
      </c>
      <c r="E7" t="s">
        <v>18</v>
      </c>
      <c r="F7">
        <v>65</v>
      </c>
    </row>
    <row r="8" spans="1:6">
      <c r="A8" t="s">
        <v>3</v>
      </c>
      <c r="B8" t="s">
        <v>22</v>
      </c>
      <c r="C8" s="21">
        <v>590</v>
      </c>
      <c r="D8" s="21">
        <v>640</v>
      </c>
      <c r="E8" t="s">
        <v>18</v>
      </c>
      <c r="F8">
        <v>50</v>
      </c>
    </row>
    <row r="9" spans="1:6">
      <c r="A9" t="s">
        <v>1</v>
      </c>
      <c r="B9" t="s">
        <v>12</v>
      </c>
      <c r="C9" s="21">
        <v>299</v>
      </c>
      <c r="D9" s="21">
        <v>349</v>
      </c>
      <c r="E9" t="s">
        <v>23</v>
      </c>
      <c r="F9">
        <v>25</v>
      </c>
    </row>
    <row r="10" spans="1:6">
      <c r="A10" t="s">
        <v>1</v>
      </c>
      <c r="B10" t="s">
        <v>14</v>
      </c>
      <c r="C10" s="21">
        <v>100</v>
      </c>
      <c r="D10" s="21">
        <v>150</v>
      </c>
      <c r="E10" t="s">
        <v>24</v>
      </c>
      <c r="F10">
        <v>30</v>
      </c>
    </row>
    <row r="11" spans="1:6">
      <c r="A11" t="s">
        <v>1</v>
      </c>
      <c r="B11" t="s">
        <v>13</v>
      </c>
      <c r="C11" s="21">
        <v>150</v>
      </c>
      <c r="D11" s="21">
        <v>220</v>
      </c>
      <c r="E11" t="s">
        <v>16</v>
      </c>
      <c r="F11">
        <v>80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B19ED3-25EE-4585-8397-81D3733BCE37}">
          <x14:formula1>
            <xm:f>กำหนดค่า!$A$2:$A$5</xm:f>
          </x14:formula1>
          <xm:sqref>A2:A11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6579-95AD-4BF2-A41F-527758F6BCA3}">
  <sheetPr>
    <tabColor theme="9" tint="0.79998168889431442"/>
  </sheetPr>
  <dimension ref="A1:L15"/>
  <sheetViews>
    <sheetView zoomScale="115" zoomScaleNormal="115" workbookViewId="0">
      <selection activeCell="D27" sqref="D27"/>
    </sheetView>
  </sheetViews>
  <sheetFormatPr defaultRowHeight="16.5"/>
  <cols>
    <col min="1" max="1" width="9.375" bestFit="1" customWidth="1"/>
    <col min="2" max="2" width="15" bestFit="1" customWidth="1"/>
    <col min="3" max="3" width="19.375" bestFit="1" customWidth="1"/>
    <col min="4" max="4" width="9.875" bestFit="1" customWidth="1"/>
    <col min="5" max="5" width="10.375" bestFit="1" customWidth="1"/>
    <col min="6" max="6" width="12.375" customWidth="1"/>
    <col min="7" max="7" width="11.5" customWidth="1"/>
    <col min="8" max="8" width="10.625" customWidth="1"/>
    <col min="12" max="12" width="16.25" bestFit="1" customWidth="1"/>
  </cols>
  <sheetData>
    <row r="1" spans="1:12">
      <c r="A1" t="s">
        <v>26</v>
      </c>
      <c r="B1" t="s">
        <v>0</v>
      </c>
      <c r="C1" t="s">
        <v>5</v>
      </c>
      <c r="D1" t="s">
        <v>6</v>
      </c>
      <c r="E1" t="s">
        <v>8</v>
      </c>
      <c r="F1" t="s">
        <v>27</v>
      </c>
      <c r="G1" t="s">
        <v>28</v>
      </c>
      <c r="H1" t="s">
        <v>29</v>
      </c>
    </row>
    <row r="2" spans="1:12">
      <c r="A2" s="7">
        <v>44934</v>
      </c>
      <c r="B2" s="6" t="s">
        <v>2</v>
      </c>
      <c r="C2" s="6" t="s">
        <v>15</v>
      </c>
      <c r="D2" s="19">
        <f>VLOOKUP(ซื้อสินค้า[[#This Row],[ชื่อสินค้า]],รายละเอียดสินค้า[[ชื่อสินค้า]:[จำนวนขั้นต่ำ]],2,FALSE)</f>
        <v>119</v>
      </c>
      <c r="E2" s="4" t="str">
        <f>VLOOKUP(ซื้อสินค้า[[#This Row],[ชื่อสินค้า]],รายละเอียดสินค้า[[ชื่อสินค้า]:[จำนวนขั้นต่ำ]],4,FALSE)</f>
        <v>ชิ้น</v>
      </c>
      <c r="F2" s="8">
        <v>80</v>
      </c>
      <c r="G2" s="20">
        <v>200</v>
      </c>
      <c r="H2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9720</v>
      </c>
    </row>
    <row r="3" spans="1:12">
      <c r="A3" s="7">
        <v>44937</v>
      </c>
      <c r="B3" s="6" t="s">
        <v>2</v>
      </c>
      <c r="C3" s="6" t="s">
        <v>17</v>
      </c>
      <c r="D3" s="19">
        <f>VLOOKUP(ซื้อสินค้า[[#This Row],[ชื่อสินค้า]],รายละเอียดสินค้า[[ชื่อสินค้า]:[จำนวนขั้นต่ำ]],2,FALSE)</f>
        <v>590</v>
      </c>
      <c r="E3" s="4" t="str">
        <f>VLOOKUP(ซื้อสินค้า[[#This Row],[ชื่อสินค้า]],รายละเอียดสินค้า[[ชื่อสินค้า]:[จำนวนขั้นต่ำ]],4,FALSE)</f>
        <v>โคม</v>
      </c>
      <c r="F3" s="8">
        <v>50</v>
      </c>
      <c r="G3" s="20">
        <v>200</v>
      </c>
      <c r="H3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29700</v>
      </c>
      <c r="K3" s="8"/>
      <c r="L3" t="s">
        <v>30</v>
      </c>
    </row>
    <row r="4" spans="1:12">
      <c r="A4" s="7">
        <v>44937</v>
      </c>
      <c r="B4" s="6" t="s">
        <v>4</v>
      </c>
      <c r="C4" s="6" t="s">
        <v>20</v>
      </c>
      <c r="D4" s="19">
        <f>VLOOKUP(ซื้อสินค้า[[#This Row],[ชื่อสินค้า]],รายละเอียดสินค้า[[ชื่อสินค้า]:[จำนวนขั้นต่ำ]],2,FALSE)</f>
        <v>495</v>
      </c>
      <c r="E4" s="4" t="str">
        <f>VLOOKUP(ซื้อสินค้า[[#This Row],[ชื่อสินค้า]],รายละเอียดสินค้า[[ชื่อสินค้า]:[จำนวนขั้นต่ำ]],4,FALSE)</f>
        <v>กระปุก</v>
      </c>
      <c r="F4" s="8">
        <v>70</v>
      </c>
      <c r="G4" s="20">
        <v>50</v>
      </c>
      <c r="H4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34700</v>
      </c>
      <c r="K4" s="6"/>
      <c r="L4" t="s">
        <v>31</v>
      </c>
    </row>
    <row r="5" spans="1:12">
      <c r="A5" s="7">
        <v>44944</v>
      </c>
      <c r="B5" s="6" t="s">
        <v>4</v>
      </c>
      <c r="C5" s="6" t="s">
        <v>21</v>
      </c>
      <c r="D5" s="19">
        <f>VLOOKUP(ซื้อสินค้า[[#This Row],[ชื่อสินค้า]],รายละเอียดสินค้า[[ชื่อสินค้า]:[จำนวนขั้นต่ำ]],2,FALSE)</f>
        <v>300</v>
      </c>
      <c r="E5" s="4" t="str">
        <f>VLOOKUP(ซื้อสินค้า[[#This Row],[ชื่อสินค้า]],รายละเอียดสินค้า[[ชื่อสินค้า]:[จำนวนขั้นต่ำ]],4,FALSE)</f>
        <v>แท่ง</v>
      </c>
      <c r="F5" s="8">
        <v>55</v>
      </c>
      <c r="G5" s="20">
        <v>50</v>
      </c>
      <c r="H5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16550</v>
      </c>
      <c r="K5" s="4"/>
      <c r="L5" t="s">
        <v>32</v>
      </c>
    </row>
    <row r="6" spans="1:12">
      <c r="A6" s="7">
        <v>44945</v>
      </c>
      <c r="B6" s="6" t="s">
        <v>3</v>
      </c>
      <c r="C6" s="6" t="s">
        <v>10</v>
      </c>
      <c r="D6" s="19">
        <f>VLOOKUP(ซื้อสินค้า[[#This Row],[ชื่อสินค้า]],รายละเอียดสินค้า[[ชื่อสินค้า]:[จำนวนขั้นต่ำ]],2,FALSE)</f>
        <v>605</v>
      </c>
      <c r="E6" s="4" t="str">
        <f>VLOOKUP(ซื้อสินค้า[[#This Row],[ชื่อสินค้า]],รายละเอียดสินค้า[[ชื่อสินค้า]:[จำนวนขั้นต่ำ]],4,FALSE)</f>
        <v>กระปุก</v>
      </c>
      <c r="F6" s="8">
        <v>50</v>
      </c>
      <c r="G6" s="20">
        <v>0</v>
      </c>
      <c r="H6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30250</v>
      </c>
    </row>
    <row r="7" spans="1:12">
      <c r="A7" s="7">
        <v>44958</v>
      </c>
      <c r="B7" s="6" t="s">
        <v>3</v>
      </c>
      <c r="C7" s="6" t="s">
        <v>11</v>
      </c>
      <c r="D7" s="19">
        <f>VLOOKUP(ซื้อสินค้า[[#This Row],[ชื่อสินค้า]],รายละเอียดสินค้า[[ชื่อสินค้า]:[จำนวนขั้นต่ำ]],2,FALSE)</f>
        <v>420</v>
      </c>
      <c r="E7" s="4" t="str">
        <f>VLOOKUP(ซื้อสินค้า[[#This Row],[ชื่อสินค้า]],รายละเอียดสินค้า[[ชื่อสินค้า]:[จำนวนขั้นต่ำ]],4,FALSE)</f>
        <v>กระปุก</v>
      </c>
      <c r="F7" s="8">
        <v>60</v>
      </c>
      <c r="G7" s="20">
        <v>0</v>
      </c>
      <c r="H7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25200</v>
      </c>
    </row>
    <row r="8" spans="1:12">
      <c r="A8" s="7">
        <v>44958</v>
      </c>
      <c r="B8" s="6" t="s">
        <v>3</v>
      </c>
      <c r="C8" s="6" t="s">
        <v>22</v>
      </c>
      <c r="D8" s="19">
        <f>VLOOKUP(ซื้อสินค้า[[#This Row],[ชื่อสินค้า]],รายละเอียดสินค้า[[ชื่อสินค้า]:[จำนวนขั้นต่ำ]],2,FALSE)</f>
        <v>590</v>
      </c>
      <c r="E8" s="4" t="str">
        <f>VLOOKUP(ซื้อสินค้า[[#This Row],[ชื่อสินค้า]],รายละเอียดสินค้า[[ชื่อสินค้า]:[จำนวนขั้นต่ำ]],4,FALSE)</f>
        <v>กระปุก</v>
      </c>
      <c r="F8" s="8">
        <v>50</v>
      </c>
      <c r="G8" s="20">
        <v>0</v>
      </c>
      <c r="H8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29500</v>
      </c>
    </row>
    <row r="9" spans="1:12">
      <c r="A9" s="7">
        <v>44961</v>
      </c>
      <c r="B9" s="6" t="s">
        <v>2</v>
      </c>
      <c r="C9" s="6" t="s">
        <v>17</v>
      </c>
      <c r="D9" s="19">
        <f>VLOOKUP(ซื้อสินค้า[[#This Row],[ชื่อสินค้า]],รายละเอียดสินค้า[[ชื่อสินค้า]:[จำนวนขั้นต่ำ]],2,FALSE)</f>
        <v>590</v>
      </c>
      <c r="E9" s="4" t="str">
        <f>VLOOKUP(ซื้อสินค้า[[#This Row],[ชื่อสินค้า]],รายละเอียดสินค้า[[ชื่อสินค้า]:[จำนวนขั้นต่ำ]],4,FALSE)</f>
        <v>โคม</v>
      </c>
      <c r="F9" s="8">
        <v>40</v>
      </c>
      <c r="G9" s="20">
        <v>200</v>
      </c>
      <c r="H9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23800</v>
      </c>
    </row>
    <row r="10" spans="1:12">
      <c r="A10" s="7">
        <v>44965</v>
      </c>
      <c r="B10" s="6" t="s">
        <v>1</v>
      </c>
      <c r="C10" s="6" t="s">
        <v>12</v>
      </c>
      <c r="D10" s="19">
        <f>VLOOKUP(ซื้อสินค้า[[#This Row],[ชื่อสินค้า]],รายละเอียดสินค้า[[ชื่อสินค้า]:[จำนวนขั้นต่ำ]],2,FALSE)</f>
        <v>299</v>
      </c>
      <c r="E10" s="4" t="str">
        <f>VLOOKUP(ซื้อสินค้า[[#This Row],[ชื่อสินค้า]],รายละเอียดสินค้า[[ชื่อสินค้า]:[จำนวนขั้นต่ำ]],4,FALSE)</f>
        <v>คู่</v>
      </c>
      <c r="F10" s="8">
        <v>40</v>
      </c>
      <c r="G10" s="20">
        <v>100</v>
      </c>
      <c r="H10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12060</v>
      </c>
    </row>
    <row r="11" spans="1:12">
      <c r="A11" s="7">
        <v>44965</v>
      </c>
      <c r="B11" s="6" t="s">
        <v>1</v>
      </c>
      <c r="C11" s="6" t="s">
        <v>14</v>
      </c>
      <c r="D11" s="19">
        <f>VLOOKUP(ซื้อสินค้า[[#This Row],[ชื่อสินค้า]],รายละเอียดสินค้า[[ชื่อสินค้า]:[จำนวนขั้นต่ำ]],2,FALSE)</f>
        <v>100</v>
      </c>
      <c r="E11" s="4" t="str">
        <f>VLOOKUP(ซื้อสินค้า[[#This Row],[ชื่อสินค้า]],รายละเอียดสินค้า[[ชื่อสินค้า]:[จำนวนขั้นต่ำ]],4,FALSE)</f>
        <v>เส้น</v>
      </c>
      <c r="F11" s="8">
        <v>50</v>
      </c>
      <c r="G11" s="20">
        <v>100</v>
      </c>
      <c r="H11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5100</v>
      </c>
    </row>
    <row r="12" spans="1:12">
      <c r="A12" s="7">
        <v>44965</v>
      </c>
      <c r="B12" s="6" t="s">
        <v>1</v>
      </c>
      <c r="C12" s="6" t="s">
        <v>13</v>
      </c>
      <c r="D12" s="19">
        <f>VLOOKUP(ซื้อสินค้า[[#This Row],[ชื่อสินค้า]],รายละเอียดสินค้า[[ชื่อสินค้า]:[จำนวนขั้นต่ำ]],2,FALSE)</f>
        <v>150</v>
      </c>
      <c r="E12" s="4" t="str">
        <f>VLOOKUP(ซื้อสินค้า[[#This Row],[ชื่อสินค้า]],รายละเอียดสินค้า[[ชื่อสินค้า]:[จำนวนขั้นต่ำ]],4,FALSE)</f>
        <v>ชิ้น</v>
      </c>
      <c r="F12" s="8">
        <v>80</v>
      </c>
      <c r="G12" s="20">
        <v>100</v>
      </c>
      <c r="H12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12100</v>
      </c>
    </row>
    <row r="13" spans="1:12">
      <c r="A13" s="7">
        <v>44967</v>
      </c>
      <c r="B13" s="6" t="s">
        <v>1</v>
      </c>
      <c r="C13" s="6" t="s">
        <v>12</v>
      </c>
      <c r="D13" s="19">
        <f>VLOOKUP(ซื้อสินค้า[[#This Row],[ชื่อสินค้า]],รายละเอียดสินค้า[[ชื่อสินค้า]:[จำนวนขั้นต่ำ]],2,FALSE)</f>
        <v>299</v>
      </c>
      <c r="E13" s="4" t="str">
        <f>VLOOKUP(ซื้อสินค้า[[#This Row],[ชื่อสินค้า]],รายละเอียดสินค้า[[ชื่อสินค้า]:[จำนวนขั้นต่ำ]],4,FALSE)</f>
        <v>คู่</v>
      </c>
      <c r="F13" s="8">
        <v>30</v>
      </c>
      <c r="G13" s="20">
        <v>100</v>
      </c>
      <c r="H13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9070</v>
      </c>
    </row>
    <row r="14" spans="1:12">
      <c r="A14" s="7">
        <v>44967</v>
      </c>
      <c r="B14" s="6" t="s">
        <v>4</v>
      </c>
      <c r="C14" s="6" t="s">
        <v>20</v>
      </c>
      <c r="D14" s="19">
        <f>VLOOKUP(ซื้อสินค้า[[#This Row],[ชื่อสินค้า]],รายละเอียดสินค้า[[ชื่อสินค้า]:[จำนวนขั้นต่ำ]],2,FALSE)</f>
        <v>495</v>
      </c>
      <c r="E14" s="4" t="str">
        <f>VLOOKUP(ซื้อสินค้า[[#This Row],[ชื่อสินค้า]],รายละเอียดสินค้า[[ชื่อสินค้า]:[จำนวนขั้นต่ำ]],4,FALSE)</f>
        <v>กระปุก</v>
      </c>
      <c r="F14" s="8">
        <v>20</v>
      </c>
      <c r="G14" s="20">
        <v>50</v>
      </c>
      <c r="H14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9950</v>
      </c>
    </row>
    <row r="15" spans="1:12">
      <c r="A15" s="7">
        <v>44969</v>
      </c>
      <c r="B15" s="6" t="s">
        <v>3</v>
      </c>
      <c r="C15" s="6" t="s">
        <v>10</v>
      </c>
      <c r="D15" s="19">
        <f>VLOOKUP(ซื้อสินค้า[[#This Row],[ชื่อสินค้า]],รายละเอียดสินค้า[[ชื่อสินค้า]:[จำนวนขั้นต่ำ]],2,FALSE)</f>
        <v>605</v>
      </c>
      <c r="E15" s="5" t="str">
        <f>VLOOKUP(ซื้อสินค้า[[#This Row],[ชื่อสินค้า]],รายละเอียดสินค้า[[ชื่อสินค้า]:[จำนวนขั้นต่ำ]],4,FALSE)</f>
        <v>กระปุก</v>
      </c>
      <c r="F15" s="8">
        <v>60</v>
      </c>
      <c r="G15" s="20">
        <v>0</v>
      </c>
      <c r="H15" s="10">
        <f>IF(ซื้อสินค้า[[#This Row],[ต้นทุนอื่นๆ]] &gt; 0, ซื้อสินค้า[[#This Row],[ต้นทุนอื่นๆ]]+(ซื้อสินค้า[[#This Row],[ราคาซื้อ]]*ซื้อสินค้า[[#This Row],[จำนวนที่ซื้อ]]), ซื้อสินค้า[[#This Row],[ราคาซื้อ]]*ซื้อสินค้า[[#This Row],[จำนวนที่ซื้อ]])</f>
        <v>36300</v>
      </c>
    </row>
  </sheetData>
  <dataValidations count="1">
    <dataValidation type="list" allowBlank="1" showInputMessage="1" showErrorMessage="1" sqref="C2:C15" xr:uid="{1C00EEED-572C-4F11-9214-52A1479D1B53}">
      <formula1>INDIRECT(B2)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0681BE-7D55-4661-9B3D-8BF66536BFBE}">
          <x14:formula1>
            <xm:f>กำหนดค่า!$A$2:$A$5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1173-32F4-4950-BC40-2F2C8696FA8C}">
  <sheetPr>
    <tabColor theme="9" tint="0.79998168889431442"/>
  </sheetPr>
  <dimension ref="A1:M20"/>
  <sheetViews>
    <sheetView zoomScale="115" zoomScaleNormal="115" workbookViewId="0">
      <selection activeCell="E29" sqref="E28:E29"/>
    </sheetView>
  </sheetViews>
  <sheetFormatPr defaultRowHeight="16.5"/>
  <cols>
    <col min="1" max="1" width="9.375" bestFit="1" customWidth="1"/>
    <col min="2" max="2" width="15" bestFit="1" customWidth="1"/>
    <col min="3" max="3" width="19.375" bestFit="1" customWidth="1"/>
    <col min="4" max="4" width="10.875" bestFit="1" customWidth="1"/>
    <col min="5" max="5" width="10.375" bestFit="1" customWidth="1"/>
    <col min="6" max="6" width="12.375" customWidth="1"/>
    <col min="7" max="7" width="11.5" customWidth="1"/>
    <col min="8" max="8" width="15.875" bestFit="1" customWidth="1"/>
    <col min="12" max="12" width="16.25" bestFit="1" customWidth="1"/>
  </cols>
  <sheetData>
    <row r="1" spans="1:13">
      <c r="A1" t="s">
        <v>26</v>
      </c>
      <c r="B1" t="s">
        <v>0</v>
      </c>
      <c r="C1" t="s">
        <v>5</v>
      </c>
      <c r="D1" t="s">
        <v>7</v>
      </c>
      <c r="E1" t="s">
        <v>8</v>
      </c>
      <c r="F1" t="s">
        <v>33</v>
      </c>
      <c r="G1" t="s">
        <v>29</v>
      </c>
      <c r="H1" t="s">
        <v>34</v>
      </c>
      <c r="I1" t="s">
        <v>35</v>
      </c>
      <c r="J1" t="s">
        <v>36</v>
      </c>
    </row>
    <row r="2" spans="1:13">
      <c r="A2" s="7">
        <v>44934</v>
      </c>
      <c r="B2" s="6" t="s">
        <v>2</v>
      </c>
      <c r="C2" s="6" t="s">
        <v>15</v>
      </c>
      <c r="D2" s="10">
        <f>VLOOKUP(ขายสินค้า[[#This Row],[ชื่อสินค้า]],รายละเอียดสินค้า[[ชื่อสินค้า]:[จำนวนขั้นต่ำ]],3,FALSE)</f>
        <v>199</v>
      </c>
      <c r="E2" s="4" t="str">
        <f>VLOOKUP(ขายสินค้า[[#This Row],[ชื่อสินค้า]],รายละเอียดสินค้า[[ชื่อสินค้า]:[จำนวนขั้นต่ำ]],4,FALSE)</f>
        <v>ชิ้น</v>
      </c>
      <c r="F2" s="8">
        <v>70</v>
      </c>
      <c r="G2" s="10">
        <f>ขายสินค้า[[#This Row],[ราคาขาย]]*ขายสินค้า[[#This Row],[จำนวนที่ขาย]]</f>
        <v>13930</v>
      </c>
      <c r="H2" s="10">
        <f>VLOOKUP(ขายสินค้า[ชื่อสินค้า],สินค้าคงเหลือ[],6,FALSE) * ขายสินค้า[[#This Row],[จำนวนที่ขาย]]</f>
        <v>8505</v>
      </c>
      <c r="I2" s="10">
        <f>ขายสินค้า[[#This Row],[มูลค่ารวม]]-ขายสินค้า[[#This Row],[ต้นทุนเฉลี่ยรวม]]</f>
        <v>5425</v>
      </c>
      <c r="J2" s="11">
        <f>ขายสินค้า[[#This Row],[กำไร]]/ขายสินค้า[[#This Row],[มูลค่ารวม]]</f>
        <v>0.38944723618090454</v>
      </c>
    </row>
    <row r="3" spans="1:13">
      <c r="A3" s="7">
        <v>44935</v>
      </c>
      <c r="B3" s="6" t="s">
        <v>2</v>
      </c>
      <c r="C3" s="6" t="s">
        <v>17</v>
      </c>
      <c r="D3" s="10">
        <f>VLOOKUP(ขายสินค้า[[#This Row],[ชื่อสินค้า]],รายละเอียดสินค้า[[ชื่อสินค้า]:[จำนวนขั้นต่ำ]],3,FALSE)</f>
        <v>655</v>
      </c>
      <c r="E3" s="4" t="str">
        <f>VLOOKUP(ขายสินค้า[[#This Row],[ชื่อสินค้า]],รายละเอียดสินค้า[[ชื่อสินค้า]:[จำนวนขั้นต่ำ]],4,FALSE)</f>
        <v>โคม</v>
      </c>
      <c r="F3" s="8">
        <v>35</v>
      </c>
      <c r="G3" s="10">
        <f>ขายสินค้า[[#This Row],[ราคาขาย]]*ขายสินค้า[[#This Row],[จำนวนที่ขาย]]</f>
        <v>22925</v>
      </c>
      <c r="H3" s="10">
        <f>VLOOKUP(ขายสินค้า[ชื่อสินค้า],สินค้าคงเหลือ[],6,FALSE) * ขายสินค้า[[#This Row],[จำนวนที่ขาย]]</f>
        <v>20805.555555555555</v>
      </c>
      <c r="I3" s="10">
        <f>ขายสินค้า[[#This Row],[มูลค่ารวม]]-ขายสินค้า[[#This Row],[ต้นทุนเฉลี่ยรวม]]</f>
        <v>2119.4444444444453</v>
      </c>
      <c r="J3" s="11">
        <f>ขายสินค้า[[#This Row],[กำไร]]/ขายสินค้า[[#This Row],[มูลค่ารวม]]</f>
        <v>9.2451229855810044E-2</v>
      </c>
      <c r="L3" s="8"/>
      <c r="M3" t="s">
        <v>30</v>
      </c>
    </row>
    <row r="4" spans="1:13">
      <c r="A4" s="7">
        <v>44937</v>
      </c>
      <c r="B4" s="6" t="s">
        <v>4</v>
      </c>
      <c r="C4" s="6" t="s">
        <v>20</v>
      </c>
      <c r="D4" s="10">
        <f>VLOOKUP(ขายสินค้า[[#This Row],[ชื่อสินค้า]],รายละเอียดสินค้า[[ชื่อสินค้า]:[จำนวนขั้นต่ำ]],3,FALSE)</f>
        <v>575</v>
      </c>
      <c r="E4" s="4" t="str">
        <f>VLOOKUP(ขายสินค้า[[#This Row],[ชื่อสินค้า]],รายละเอียดสินค้า[[ชื่อสินค้า]:[จำนวนขั้นต่ำ]],4,FALSE)</f>
        <v>กระปุก</v>
      </c>
      <c r="F4" s="8">
        <v>45</v>
      </c>
      <c r="G4" s="10">
        <f>ขายสินค้า[[#This Row],[ราคาขาย]]*ขายสินค้า[[#This Row],[จำนวนที่ขาย]]</f>
        <v>25875</v>
      </c>
      <c r="H4" s="10">
        <f>VLOOKUP(ขายสินค้า[ชื่อสินค้า],สินค้าคงเหลือ[],6,FALSE) * ขายสินค้า[[#This Row],[จำนวนที่ขาย]]</f>
        <v>22325</v>
      </c>
      <c r="I4" s="10">
        <f>ขายสินค้า[[#This Row],[มูลค่ารวม]]-ขายสินค้า[[#This Row],[ต้นทุนเฉลี่ยรวม]]</f>
        <v>3550</v>
      </c>
      <c r="J4" s="11">
        <f>ขายสินค้า[[#This Row],[กำไร]]/ขายสินค้า[[#This Row],[มูลค่ารวม]]</f>
        <v>0.13719806763285025</v>
      </c>
      <c r="L4" s="6"/>
      <c r="M4" t="s">
        <v>31</v>
      </c>
    </row>
    <row r="5" spans="1:13">
      <c r="A5" s="7">
        <v>44938</v>
      </c>
      <c r="B5" s="6" t="s">
        <v>4</v>
      </c>
      <c r="C5" s="6" t="s">
        <v>21</v>
      </c>
      <c r="D5" s="10">
        <f>VLOOKUP(ขายสินค้า[[#This Row],[ชื่อสินค้า]],รายละเอียดสินค้า[[ชื่อสินค้า]:[จำนวนขั้นต่ำ]],3,FALSE)</f>
        <v>349</v>
      </c>
      <c r="E5" s="4" t="str">
        <f>VLOOKUP(ขายสินค้า[[#This Row],[ชื่อสินค้า]],รายละเอียดสินค้า[[ชื่อสินค้า]:[จำนวนขั้นต่ำ]],4,FALSE)</f>
        <v>แท่ง</v>
      </c>
      <c r="F5" s="8">
        <v>52</v>
      </c>
      <c r="G5" s="10">
        <f>ขายสินค้า[[#This Row],[ราคาขาย]]*ขายสินค้า[[#This Row],[จำนวนที่ขาย]]</f>
        <v>18148</v>
      </c>
      <c r="H5" s="10">
        <f>VLOOKUP(ขายสินค้า[ชื่อสินค้า],สินค้าคงเหลือ[],6,FALSE) * ขายสินค้า[[#This Row],[จำนวนที่ขาย]]</f>
        <v>15647.272727272728</v>
      </c>
      <c r="I5" s="10">
        <f>ขายสินค้า[[#This Row],[มูลค่ารวม]]-ขายสินค้า[[#This Row],[ต้นทุนเฉลี่ยรวม]]</f>
        <v>2500.7272727272721</v>
      </c>
      <c r="J5" s="11">
        <f>ขายสินค้า[[#This Row],[กำไร]]/ขายสินค้า[[#This Row],[มูลค่ารวม]]</f>
        <v>0.13779630112008331</v>
      </c>
      <c r="L5" s="4"/>
      <c r="M5" t="s">
        <v>32</v>
      </c>
    </row>
    <row r="6" spans="1:13">
      <c r="A6" s="7">
        <v>44938</v>
      </c>
      <c r="B6" s="6" t="s">
        <v>3</v>
      </c>
      <c r="C6" s="6" t="s">
        <v>10</v>
      </c>
      <c r="D6" s="10">
        <f>VLOOKUP(ขายสินค้า[[#This Row],[ชื่อสินค้า]],รายละเอียดสินค้า[[ชื่อสินค้า]:[จำนวนขั้นต่ำ]],3,FALSE)</f>
        <v>690</v>
      </c>
      <c r="E6" s="4" t="str">
        <f>VLOOKUP(ขายสินค้า[[#This Row],[ชื่อสินค้า]],รายละเอียดสินค้า[[ชื่อสินค้า]:[จำนวนขั้นต่ำ]],4,FALSE)</f>
        <v>กระปุก</v>
      </c>
      <c r="F6" s="8">
        <v>40</v>
      </c>
      <c r="G6" s="10">
        <f>ขายสินค้า[[#This Row],[ราคาขาย]]*ขายสินค้า[[#This Row],[จำนวนที่ขาย]]</f>
        <v>27600</v>
      </c>
      <c r="H6" s="10">
        <f>VLOOKUP(ขายสินค้า[ชื่อสินค้า],สินค้าคงเหลือ[],6,FALSE) * ขายสินค้า[[#This Row],[จำนวนที่ขาย]]</f>
        <v>24200</v>
      </c>
      <c r="I6" s="10">
        <f>ขายสินค้า[[#This Row],[มูลค่ารวม]]-ขายสินค้า[[#This Row],[ต้นทุนเฉลี่ยรวม]]</f>
        <v>3400</v>
      </c>
      <c r="J6" s="11">
        <f>ขายสินค้า[[#This Row],[กำไร]]/ขายสินค้า[[#This Row],[มูลค่ารวม]]</f>
        <v>0.12318840579710146</v>
      </c>
    </row>
    <row r="7" spans="1:13">
      <c r="A7" s="7">
        <v>44959</v>
      </c>
      <c r="B7" s="6" t="s">
        <v>3</v>
      </c>
      <c r="C7" s="6" t="s">
        <v>11</v>
      </c>
      <c r="D7" s="10">
        <f>VLOOKUP(ขายสินค้า[[#This Row],[ชื่อสินค้า]],รายละเอียดสินค้า[[ชื่อสินค้า]:[จำนวนขั้นต่ำ]],3,FALSE)</f>
        <v>500</v>
      </c>
      <c r="E7" s="4" t="str">
        <f>VLOOKUP(ขายสินค้า[[#This Row],[ชื่อสินค้า]],รายละเอียดสินค้า[[ชื่อสินค้า]:[จำนวนขั้นต่ำ]],4,FALSE)</f>
        <v>กระปุก</v>
      </c>
      <c r="F7" s="8">
        <v>25</v>
      </c>
      <c r="G7" s="10">
        <f>ขายสินค้า[[#This Row],[ราคาขาย]]*ขายสินค้า[[#This Row],[จำนวนที่ขาย]]</f>
        <v>12500</v>
      </c>
      <c r="H7" s="10">
        <f>VLOOKUP(ขายสินค้า[ชื่อสินค้า],สินค้าคงเหลือ[],6,FALSE) * ขายสินค้า[[#This Row],[จำนวนที่ขาย]]</f>
        <v>10500</v>
      </c>
      <c r="I7" s="10">
        <f>ขายสินค้า[[#This Row],[มูลค่ารวม]]-ขายสินค้า[[#This Row],[ต้นทุนเฉลี่ยรวม]]</f>
        <v>2000</v>
      </c>
      <c r="J7" s="11">
        <f>ขายสินค้า[[#This Row],[กำไร]]/ขายสินค้า[[#This Row],[มูลค่ารวม]]</f>
        <v>0.16</v>
      </c>
    </row>
    <row r="8" spans="1:13">
      <c r="A8" s="7">
        <v>44959</v>
      </c>
      <c r="B8" s="6" t="s">
        <v>2</v>
      </c>
      <c r="C8" s="6" t="s">
        <v>17</v>
      </c>
      <c r="D8" s="10">
        <f>VLOOKUP(ขายสินค้า[[#This Row],[ชื่อสินค้า]],รายละเอียดสินค้า[[ชื่อสินค้า]:[จำนวนขั้นต่ำ]],3,FALSE)</f>
        <v>655</v>
      </c>
      <c r="E8" s="4" t="str">
        <f>VLOOKUP(ขายสินค้า[[#This Row],[ชื่อสินค้า]],รายละเอียดสินค้า[[ชื่อสินค้า]:[จำนวนขั้นต่ำ]],4,FALSE)</f>
        <v>โคม</v>
      </c>
      <c r="F8" s="8">
        <v>20</v>
      </c>
      <c r="G8" s="10">
        <f>ขายสินค้า[[#This Row],[ราคาขาย]]*ขายสินค้า[[#This Row],[จำนวนที่ขาย]]</f>
        <v>13100</v>
      </c>
      <c r="H8" s="10">
        <f>VLOOKUP(ขายสินค้า[ชื่อสินค้า],สินค้าคงเหลือ[],6,FALSE) * ขายสินค้า[[#This Row],[จำนวนที่ขาย]]</f>
        <v>11888.888888888889</v>
      </c>
      <c r="I8" s="10">
        <f>ขายสินค้า[[#This Row],[มูลค่ารวม]]-ขายสินค้า[[#This Row],[ต้นทุนเฉลี่ยรวม]]</f>
        <v>1211.1111111111113</v>
      </c>
      <c r="J8" s="11">
        <f>ขายสินค้า[[#This Row],[กำไร]]/ขายสินค้า[[#This Row],[มูลค่ารวม]]</f>
        <v>9.245122985581003E-2</v>
      </c>
    </row>
    <row r="9" spans="1:13">
      <c r="A9" s="7">
        <v>44961</v>
      </c>
      <c r="B9" s="6" t="s">
        <v>2</v>
      </c>
      <c r="C9" s="6" t="s">
        <v>17</v>
      </c>
      <c r="D9" s="10">
        <f>VLOOKUP(ขายสินค้า[[#This Row],[ชื่อสินค้า]],รายละเอียดสินค้า[[ชื่อสินค้า]:[จำนวนขั้นต่ำ]],3,FALSE)</f>
        <v>655</v>
      </c>
      <c r="E9" s="4" t="str">
        <f>VLOOKUP(ขายสินค้า[[#This Row],[ชื่อสินค้า]],รายละเอียดสินค้า[[ชื่อสินค้า]:[จำนวนขั้นต่ำ]],4,FALSE)</f>
        <v>โคม</v>
      </c>
      <c r="F9" s="8">
        <v>10</v>
      </c>
      <c r="G9" s="10">
        <f>ขายสินค้า[[#This Row],[ราคาขาย]]*ขายสินค้า[[#This Row],[จำนวนที่ขาย]]</f>
        <v>6550</v>
      </c>
      <c r="H9" s="10">
        <f>VLOOKUP(ขายสินค้า[ชื่อสินค้า],สินค้าคงเหลือ[],6,FALSE) * ขายสินค้า[[#This Row],[จำนวนที่ขาย]]</f>
        <v>5944.4444444444443</v>
      </c>
      <c r="I9" s="10">
        <f>ขายสินค้า[[#This Row],[มูลค่ารวม]]-ขายสินค้า[[#This Row],[ต้นทุนเฉลี่ยรวม]]</f>
        <v>605.55555555555566</v>
      </c>
      <c r="J9" s="11">
        <f>ขายสินค้า[[#This Row],[กำไร]]/ขายสินค้า[[#This Row],[มูลค่ารวม]]</f>
        <v>9.245122985581003E-2</v>
      </c>
    </row>
    <row r="10" spans="1:13">
      <c r="A10" s="7">
        <v>44965</v>
      </c>
      <c r="B10" s="6" t="s">
        <v>1</v>
      </c>
      <c r="C10" s="6" t="s">
        <v>12</v>
      </c>
      <c r="D10" s="10">
        <f>VLOOKUP(ขายสินค้า[[#This Row],[ชื่อสินค้า]],รายละเอียดสินค้า[[ชื่อสินค้า]:[จำนวนขั้นต่ำ]],3,FALSE)</f>
        <v>349</v>
      </c>
      <c r="E10" s="4" t="str">
        <f>VLOOKUP(ขายสินค้า[[#This Row],[ชื่อสินค้า]],รายละเอียดสินค้า[[ชื่อสินค้า]:[จำนวนขั้นต่ำ]],4,FALSE)</f>
        <v>คู่</v>
      </c>
      <c r="F10" s="8">
        <v>30</v>
      </c>
      <c r="G10" s="10">
        <f>ขายสินค้า[[#This Row],[ราคาขาย]]*ขายสินค้า[[#This Row],[จำนวนที่ขาย]]</f>
        <v>10470</v>
      </c>
      <c r="H10" s="10">
        <f>VLOOKUP(ขายสินค้า[ชื่อสินค้า],สินค้าคงเหลือ[],6,FALSE) * ขายสินค้า[[#This Row],[จำนวนที่ขาย]]</f>
        <v>9055.7142857142844</v>
      </c>
      <c r="I10" s="10">
        <f>ขายสินค้า[[#This Row],[มูลค่ารวม]]-ขายสินค้า[[#This Row],[ต้นทุนเฉลี่ยรวม]]</f>
        <v>1414.2857142857156</v>
      </c>
      <c r="J10" s="11">
        <f>ขายสินค้า[[#This Row],[กำไร]]/ขายสินค้า[[#This Row],[มูลค่ารวม]]</f>
        <v>0.13507981989357359</v>
      </c>
    </row>
    <row r="11" spans="1:13">
      <c r="A11" s="7">
        <v>44965</v>
      </c>
      <c r="B11" s="6" t="s">
        <v>1</v>
      </c>
      <c r="C11" s="6" t="s">
        <v>14</v>
      </c>
      <c r="D11" s="10">
        <f>VLOOKUP(ขายสินค้า[[#This Row],[ชื่อสินค้า]],รายละเอียดสินค้า[[ชื่อสินค้า]:[จำนวนขั้นต่ำ]],3,FALSE)</f>
        <v>150</v>
      </c>
      <c r="E11" s="4" t="str">
        <f>VLOOKUP(ขายสินค้า[[#This Row],[ชื่อสินค้า]],รายละเอียดสินค้า[[ชื่อสินค้า]:[จำนวนขั้นต่ำ]],4,FALSE)</f>
        <v>เส้น</v>
      </c>
      <c r="F11" s="8">
        <v>25</v>
      </c>
      <c r="G11" s="10">
        <f>ขายสินค้า[[#This Row],[ราคาขาย]]*ขายสินค้า[[#This Row],[จำนวนที่ขาย]]</f>
        <v>3750</v>
      </c>
      <c r="H11" s="10">
        <f>VLOOKUP(ขายสินค้า[ชื่อสินค้า],สินค้าคงเหลือ[],6,FALSE) * ขายสินค้า[[#This Row],[จำนวนที่ขาย]]</f>
        <v>2550</v>
      </c>
      <c r="I11" s="10">
        <f>ขายสินค้า[[#This Row],[มูลค่ารวม]]-ขายสินค้า[[#This Row],[ต้นทุนเฉลี่ยรวม]]</f>
        <v>1200</v>
      </c>
      <c r="J11" s="11">
        <f>ขายสินค้า[[#This Row],[กำไร]]/ขายสินค้า[[#This Row],[มูลค่ารวม]]</f>
        <v>0.32</v>
      </c>
    </row>
    <row r="12" spans="1:13">
      <c r="A12" s="7">
        <v>44965</v>
      </c>
      <c r="B12" s="6" t="s">
        <v>1</v>
      </c>
      <c r="C12" s="6" t="s">
        <v>13</v>
      </c>
      <c r="D12" s="10">
        <f>VLOOKUP(ขายสินค้า[[#This Row],[ชื่อสินค้า]],รายละเอียดสินค้า[[ชื่อสินค้า]:[จำนวนขั้นต่ำ]],3,FALSE)</f>
        <v>220</v>
      </c>
      <c r="E12" s="4" t="str">
        <f>VLOOKUP(ขายสินค้า[[#This Row],[ชื่อสินค้า]],รายละเอียดสินค้า[[ชื่อสินค้า]:[จำนวนขั้นต่ำ]],4,FALSE)</f>
        <v>ชิ้น</v>
      </c>
      <c r="F12" s="8">
        <v>70</v>
      </c>
      <c r="G12" s="10">
        <f>ขายสินค้า[[#This Row],[ราคาขาย]]*ขายสินค้า[[#This Row],[จำนวนที่ขาย]]</f>
        <v>15400</v>
      </c>
      <c r="H12" s="10">
        <f>VLOOKUP(ขายสินค้า[ชื่อสินค้า],สินค้าคงเหลือ[],6,FALSE) * ขายสินค้า[[#This Row],[จำนวนที่ขาย]]</f>
        <v>10587.5</v>
      </c>
      <c r="I12" s="10">
        <f>ขายสินค้า[[#This Row],[มูลค่ารวม]]-ขายสินค้า[[#This Row],[ต้นทุนเฉลี่ยรวม]]</f>
        <v>4812.5</v>
      </c>
      <c r="J12" s="11">
        <f>ขายสินค้า[[#This Row],[กำไร]]/ขายสินค้า[[#This Row],[มูลค่ารวม]]</f>
        <v>0.3125</v>
      </c>
    </row>
    <row r="13" spans="1:13">
      <c r="A13" s="7">
        <v>44967</v>
      </c>
      <c r="B13" s="6" t="s">
        <v>1</v>
      </c>
      <c r="C13" s="6" t="s">
        <v>12</v>
      </c>
      <c r="D13" s="10">
        <f>VLOOKUP(ขายสินค้า[[#This Row],[ชื่อสินค้า]],รายละเอียดสินค้า[[ชื่อสินค้า]:[จำนวนขั้นต่ำ]],3,FALSE)</f>
        <v>349</v>
      </c>
      <c r="E13" s="4" t="str">
        <f>VLOOKUP(ขายสินค้า[[#This Row],[ชื่อสินค้า]],รายละเอียดสินค้า[[ชื่อสินค้า]:[จำนวนขั้นต่ำ]],4,FALSE)</f>
        <v>คู่</v>
      </c>
      <c r="F13" s="8">
        <v>30</v>
      </c>
      <c r="G13" s="10">
        <f>ขายสินค้า[[#This Row],[ราคาขาย]]*ขายสินค้า[[#This Row],[จำนวนที่ขาย]]</f>
        <v>10470</v>
      </c>
      <c r="H13" s="10">
        <f>VLOOKUP(ขายสินค้า[ชื่อสินค้า],สินค้าคงเหลือ[],6,FALSE) * ขายสินค้า[[#This Row],[จำนวนที่ขาย]]</f>
        <v>9055.7142857142844</v>
      </c>
      <c r="I13" s="10">
        <f>ขายสินค้า[[#This Row],[มูลค่ารวม]]-ขายสินค้า[[#This Row],[ต้นทุนเฉลี่ยรวม]]</f>
        <v>1414.2857142857156</v>
      </c>
      <c r="J13" s="11">
        <f>ขายสินค้า[[#This Row],[กำไร]]/ขายสินค้า[[#This Row],[มูลค่ารวม]]</f>
        <v>0.13507981989357359</v>
      </c>
    </row>
    <row r="14" spans="1:13">
      <c r="A14" s="7">
        <v>44967</v>
      </c>
      <c r="B14" s="6" t="s">
        <v>4</v>
      </c>
      <c r="C14" s="6" t="s">
        <v>20</v>
      </c>
      <c r="D14" s="10">
        <f>VLOOKUP(ขายสินค้า[[#This Row],[ชื่อสินค้า]],รายละเอียดสินค้า[[ชื่อสินค้า]:[จำนวนขั้นต่ำ]],3,FALSE)</f>
        <v>575</v>
      </c>
      <c r="E14" s="4" t="str">
        <f>VLOOKUP(ขายสินค้า[[#This Row],[ชื่อสินค้า]],รายละเอียดสินค้า[[ชื่อสินค้า]:[จำนวนขั้นต่ำ]],4,FALSE)</f>
        <v>กระปุก</v>
      </c>
      <c r="F14" s="8">
        <v>40</v>
      </c>
      <c r="G14" s="10">
        <f>ขายสินค้า[[#This Row],[ราคาขาย]]*ขายสินค้า[[#This Row],[จำนวนที่ขาย]]</f>
        <v>23000</v>
      </c>
      <c r="H14" s="10">
        <f>VLOOKUP(ขายสินค้า[ชื่อสินค้า],สินค้าคงเหลือ[],6,FALSE) * ขายสินค้า[[#This Row],[จำนวนที่ขาย]]</f>
        <v>19844.444444444445</v>
      </c>
      <c r="I14" s="10">
        <f>ขายสินค้า[[#This Row],[มูลค่ารวม]]-ขายสินค้า[[#This Row],[ต้นทุนเฉลี่ยรวม]]</f>
        <v>3155.5555555555547</v>
      </c>
      <c r="J14" s="11">
        <f>ขายสินค้า[[#This Row],[กำไร]]/ขายสินค้า[[#This Row],[มูลค่ารวม]]</f>
        <v>0.1371980676328502</v>
      </c>
    </row>
    <row r="15" spans="1:13">
      <c r="A15" s="7">
        <v>44969</v>
      </c>
      <c r="B15" s="6" t="s">
        <v>3</v>
      </c>
      <c r="C15" s="6" t="s">
        <v>10</v>
      </c>
      <c r="D15" s="10">
        <f>VLOOKUP(ขายสินค้า[[#This Row],[ชื่อสินค้า]],รายละเอียดสินค้า[[ชื่อสินค้า]:[จำนวนขั้นต่ำ]],3,FALSE)</f>
        <v>690</v>
      </c>
      <c r="E15" s="5" t="str">
        <f>VLOOKUP(ขายสินค้า[[#This Row],[ชื่อสินค้า]],รายละเอียดสินค้า[[ชื่อสินค้า]:[จำนวนขั้นต่ำ]],4,FALSE)</f>
        <v>กระปุก</v>
      </c>
      <c r="F15" s="8">
        <v>40</v>
      </c>
      <c r="G15" s="10">
        <f>ขายสินค้า[[#This Row],[ราคาขาย]]*ขายสินค้า[[#This Row],[จำนวนที่ขาย]]</f>
        <v>27600</v>
      </c>
      <c r="H15" s="10">
        <f>VLOOKUP(ขายสินค้า[ชื่อสินค้า],สินค้าคงเหลือ[],6,FALSE) * ขายสินค้า[[#This Row],[จำนวนที่ขาย]]</f>
        <v>24200</v>
      </c>
      <c r="I15" s="10">
        <f>ขายสินค้า[[#This Row],[มูลค่ารวม]]-ขายสินค้า[[#This Row],[ต้นทุนเฉลี่ยรวม]]</f>
        <v>3400</v>
      </c>
      <c r="J15" s="11">
        <f>ขายสินค้า[[#This Row],[กำไร]]/ขายสินค้า[[#This Row],[มูลค่ารวม]]</f>
        <v>0.12318840579710146</v>
      </c>
    </row>
    <row r="16" spans="1:13">
      <c r="A16" s="7">
        <v>44970</v>
      </c>
      <c r="B16" s="6" t="s">
        <v>3</v>
      </c>
      <c r="C16" s="6" t="s">
        <v>11</v>
      </c>
      <c r="D16" s="10">
        <f>VLOOKUP(ขายสินค้า[[#This Row],[ชื่อสินค้า]],รายละเอียดสินค้า[[ชื่อสินค้า]:[จำนวนขั้นต่ำ]],3,FALSE)</f>
        <v>500</v>
      </c>
      <c r="E16" s="5" t="str">
        <f>VLOOKUP(ขายสินค้า[[#This Row],[ชื่อสินค้า]],รายละเอียดสินค้า[[ชื่อสินค้า]:[จำนวนขั้นต่ำ]],4,FALSE)</f>
        <v>กระปุก</v>
      </c>
      <c r="F16" s="8">
        <v>25</v>
      </c>
      <c r="G16" s="10">
        <f>ขายสินค้า[[#This Row],[ราคาขาย]]*ขายสินค้า[[#This Row],[จำนวนที่ขาย]]</f>
        <v>12500</v>
      </c>
      <c r="H16" s="10">
        <f>VLOOKUP(ขายสินค้า[ชื่อสินค้า],สินค้าคงเหลือ[],6,FALSE) * ขายสินค้า[[#This Row],[จำนวนที่ขาย]]</f>
        <v>10500</v>
      </c>
      <c r="I16" s="10">
        <f>ขายสินค้า[[#This Row],[มูลค่ารวม]]-ขายสินค้า[[#This Row],[ต้นทุนเฉลี่ยรวม]]</f>
        <v>2000</v>
      </c>
      <c r="J16" s="11">
        <f>ขายสินค้า[[#This Row],[กำไร]]/ขายสินค้า[[#This Row],[มูลค่ารวม]]</f>
        <v>0.16</v>
      </c>
    </row>
    <row r="17" spans="1:10">
      <c r="A17" s="7">
        <v>44970</v>
      </c>
      <c r="B17" s="6" t="s">
        <v>1</v>
      </c>
      <c r="C17" s="6" t="s">
        <v>14</v>
      </c>
      <c r="D17" s="10">
        <f>VLOOKUP(ขายสินค้า[[#This Row],[ชื่อสินค้า]],รายละเอียดสินค้า[[ชื่อสินค้า]:[จำนวนขั้นต่ำ]],3,FALSE)</f>
        <v>150</v>
      </c>
      <c r="E17" s="5" t="str">
        <f>VLOOKUP(ขายสินค้า[[#This Row],[ชื่อสินค้า]],รายละเอียดสินค้า[[ชื่อสินค้า]:[จำนวนขั้นต่ำ]],4,FALSE)</f>
        <v>เส้น</v>
      </c>
      <c r="F17" s="8">
        <v>20</v>
      </c>
      <c r="G17" s="10">
        <f>ขายสินค้า[[#This Row],[ราคาขาย]]*ขายสินค้า[[#This Row],[จำนวนที่ขาย]]</f>
        <v>3000</v>
      </c>
      <c r="H17" s="10">
        <f>VLOOKUP(ขายสินค้า[ชื่อสินค้า],สินค้าคงเหลือ[],6,FALSE) * ขายสินค้า[[#This Row],[จำนวนที่ขาย]]</f>
        <v>2040</v>
      </c>
      <c r="I17" s="10">
        <f>ขายสินค้า[[#This Row],[มูลค่ารวม]]-ขายสินค้า[[#This Row],[ต้นทุนเฉลี่ยรวม]]</f>
        <v>960</v>
      </c>
      <c r="J17" s="11">
        <f>ขายสินค้า[[#This Row],[กำไร]]/ขายสินค้า[[#This Row],[มูลค่ารวม]]</f>
        <v>0.32</v>
      </c>
    </row>
    <row r="18" spans="1:10">
      <c r="A18" s="7">
        <v>44971</v>
      </c>
      <c r="B18" s="6" t="s">
        <v>3</v>
      </c>
      <c r="C18" s="6" t="s">
        <v>10</v>
      </c>
      <c r="D18" s="10">
        <f>VLOOKUP(ขายสินค้า[[#This Row],[ชื่อสินค้า]],รายละเอียดสินค้า[[ชื่อสินค้า]:[จำนวนขั้นต่ำ]],3,FALSE)</f>
        <v>690</v>
      </c>
      <c r="E18" s="5" t="str">
        <f>VLOOKUP(ขายสินค้า[[#This Row],[ชื่อสินค้า]],รายละเอียดสินค้า[[ชื่อสินค้า]:[จำนวนขั้นต่ำ]],4,FALSE)</f>
        <v>กระปุก</v>
      </c>
      <c r="F18" s="8">
        <v>25</v>
      </c>
      <c r="G18" s="10">
        <f>ขายสินค้า[[#This Row],[ราคาขาย]]*ขายสินค้า[[#This Row],[จำนวนที่ขาย]]</f>
        <v>17250</v>
      </c>
      <c r="H18" s="10">
        <f>VLOOKUP(ขายสินค้า[ชื่อสินค้า],สินค้าคงเหลือ[],6,FALSE) * ขายสินค้า[[#This Row],[จำนวนที่ขาย]]</f>
        <v>15125</v>
      </c>
      <c r="I18" s="10">
        <f>ขายสินค้า[[#This Row],[มูลค่ารวม]]-ขายสินค้า[[#This Row],[ต้นทุนเฉลี่ยรวม]]</f>
        <v>2125</v>
      </c>
      <c r="J18" s="11">
        <f>ขายสินค้า[[#This Row],[กำไร]]/ขายสินค้า[[#This Row],[มูลค่ารวม]]</f>
        <v>0.12318840579710146</v>
      </c>
    </row>
    <row r="19" spans="1:10">
      <c r="A19" s="7">
        <v>44972</v>
      </c>
      <c r="B19" s="6" t="s">
        <v>4</v>
      </c>
      <c r="C19" s="6" t="s">
        <v>21</v>
      </c>
      <c r="D19" s="10">
        <f>VLOOKUP(ขายสินค้า[[#This Row],[ชื่อสินค้า]],รายละเอียดสินค้า[[ชื่อสินค้า]:[จำนวนขั้นต่ำ]],3,FALSE)</f>
        <v>349</v>
      </c>
      <c r="E19" s="5" t="str">
        <f>VLOOKUP(ขายสินค้า[[#This Row],[ชื่อสินค้า]],รายละเอียดสินค้า[[ชื่อสินค้า]:[จำนวนขั้นต่ำ]],4,FALSE)</f>
        <v>แท่ง</v>
      </c>
      <c r="F19" s="8">
        <v>3</v>
      </c>
      <c r="G19" s="10">
        <f>ขายสินค้า[[#This Row],[ราคาขาย]]*ขายสินค้า[[#This Row],[จำนวนที่ขาย]]</f>
        <v>1047</v>
      </c>
      <c r="H19" s="10">
        <f>VLOOKUP(ขายสินค้า[ชื่อสินค้า],สินค้าคงเหลือ[],6,FALSE) * ขายสินค้า[[#This Row],[จำนวนที่ขาย]]</f>
        <v>902.72727272727275</v>
      </c>
      <c r="I19" s="10">
        <f>ขายสินค้า[[#This Row],[มูลค่ารวม]]-ขายสินค้า[[#This Row],[ต้นทุนเฉลี่ยรวม]]</f>
        <v>144.27272727272725</v>
      </c>
      <c r="J19" s="11">
        <f>ขายสินค้า[[#This Row],[กำไร]]/ขายสินค้า[[#This Row],[มูลค่ารวม]]</f>
        <v>0.13779630112008334</v>
      </c>
    </row>
    <row r="20" spans="1:10">
      <c r="A20" s="7">
        <v>44973</v>
      </c>
      <c r="B20" s="6" t="s">
        <v>1</v>
      </c>
      <c r="C20" s="6" t="s">
        <v>14</v>
      </c>
      <c r="D20" s="10">
        <f>VLOOKUP(ขายสินค้า[[#This Row],[ชื่อสินค้า]],รายละเอียดสินค้า[[ชื่อสินค้า]:[จำนวนขั้นต่ำ]],3,FALSE)</f>
        <v>150</v>
      </c>
      <c r="E20" s="5" t="str">
        <f>VLOOKUP(ขายสินค้า[[#This Row],[ชื่อสินค้า]],รายละเอียดสินค้า[[ชื่อสินค้า]:[จำนวนขั้นต่ำ]],4,FALSE)</f>
        <v>เส้น</v>
      </c>
      <c r="F20" s="8">
        <v>5</v>
      </c>
      <c r="G20" s="10">
        <f>ขายสินค้า[[#This Row],[ราคาขาย]]*ขายสินค้า[[#This Row],[จำนวนที่ขาย]]</f>
        <v>750</v>
      </c>
      <c r="H20" s="10">
        <f>VLOOKUP(ขายสินค้า[ชื่อสินค้า],สินค้าคงเหลือ[],6,FALSE) * ขายสินค้า[[#This Row],[จำนวนที่ขาย]]</f>
        <v>510</v>
      </c>
      <c r="I20" s="10">
        <f>ขายสินค้า[[#This Row],[มูลค่ารวม]]-ขายสินค้า[[#This Row],[ต้นทุนเฉลี่ยรวม]]</f>
        <v>240</v>
      </c>
      <c r="J20" s="11">
        <f>ขายสินค้า[[#This Row],[กำไร]]/ขายสินค้า[[#This Row],[มูลค่ารวม]]</f>
        <v>0.32</v>
      </c>
    </row>
  </sheetData>
  <dataValidations count="1">
    <dataValidation type="list" allowBlank="1" showInputMessage="1" showErrorMessage="1" sqref="C2:C20" xr:uid="{96C4E3B6-A91C-486C-8B6D-A32322C5A949}">
      <formula1>INDIRECT(B2)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18FDEF-C133-4BA4-971A-0DC3B8DC069F}">
          <x14:formula1>
            <xm:f>กำหนดค่า!$A$2:$A$5</xm:f>
          </x14:formula1>
          <xm:sqref>B2:B20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EB18-FF1B-42F3-881A-B5607032BAEA}">
  <sheetPr>
    <tabColor theme="4" tint="0.59999389629810485"/>
  </sheetPr>
  <dimension ref="A1:G11"/>
  <sheetViews>
    <sheetView topLeftCell="B1" zoomScale="115" zoomScaleNormal="115" workbookViewId="0">
      <selection activeCell="F25" sqref="F25"/>
    </sheetView>
  </sheetViews>
  <sheetFormatPr defaultRowHeight="16.5"/>
  <cols>
    <col min="1" max="1" width="19.375" bestFit="1" customWidth="1"/>
    <col min="2" max="2" width="15.5" bestFit="1" customWidth="1"/>
    <col min="3" max="3" width="19.625" customWidth="1"/>
    <col min="4" max="4" width="13.625" customWidth="1"/>
    <col min="5" max="5" width="9.625" bestFit="1" customWidth="1"/>
    <col min="6" max="6" width="15.75" customWidth="1"/>
    <col min="7" max="7" width="11.25" customWidth="1"/>
  </cols>
  <sheetData>
    <row r="1" spans="1:7">
      <c r="A1" t="s">
        <v>5</v>
      </c>
      <c r="B1" t="s">
        <v>0</v>
      </c>
      <c r="C1" t="s">
        <v>37</v>
      </c>
      <c r="D1" t="s">
        <v>9</v>
      </c>
      <c r="E1" t="s">
        <v>38</v>
      </c>
      <c r="F1" t="s">
        <v>39</v>
      </c>
      <c r="G1" t="s">
        <v>40</v>
      </c>
    </row>
    <row r="2" spans="1:7">
      <c r="A2" s="8" t="s">
        <v>15</v>
      </c>
      <c r="B2" s="8" t="s">
        <v>2</v>
      </c>
      <c r="C2" s="4">
        <f>SUMIFS(ซื้อสินค้า[จำนวนที่ซื้อ],ซื้อสินค้า[ชื่อสินค้า],สินค้าคงเหลือ[[#This Row],[ชื่อสินค้า]]) - SUMIFS(ขายสินค้า[จำนวนที่ขาย],ขายสินค้า[ชื่อสินค้า],สินค้าคงเหลือ[[#This Row],[ชื่อสินค้า]])</f>
        <v>10</v>
      </c>
      <c r="D2" s="4">
        <f>VLOOKUP(สินค้าคงเหลือ[[#This Row],[ชื่อสินค้า]],รายละเอียดสินค้า[[ชื่อสินค้า]:[จำนวนขั้นต่ำ]],5,FALSE)</f>
        <v>80</v>
      </c>
      <c r="E2" t="str">
        <f>IF(สินค้าคงเหลือ[จำนวนสินค้าคงเหลือ] &lt;= 0, "สินค้าหมด", IF(สินค้าคงเหลือ[[#This Row],[จำนวนสินค้าคงเหลือ]] &lt; สินค้าคงเหลือ[[#This Row],[จำนวนขั้นต่ำ]], "ควรเติมทันที", "ปกติ"))</f>
        <v>ควรเติมทันที</v>
      </c>
      <c r="F2" s="9">
        <f>SUMIF(ซื้อสินค้า[ชื่อสินค้า],สินค้าคงเหลือ[[#This Row],[ชื่อสินค้า]],ซื้อสินค้า[มูลค่ารวม]) / SUMIF(ซื้อสินค้า[ชื่อสินค้า],สินค้าคงเหลือ[ชื่อสินค้า],ซื้อสินค้า[จำนวนที่ซื้อ])</f>
        <v>121.5</v>
      </c>
      <c r="G2" s="9">
        <f>สินค้าคงเหลือ[[#This Row],[ต้นทุนเฉลี่ย/ชิ้น]]*สินค้าคงเหลือ[[#This Row],[จำนวนสินค้าคงเหลือ]]</f>
        <v>1215</v>
      </c>
    </row>
    <row r="3" spans="1:7">
      <c r="A3" s="8" t="s">
        <v>17</v>
      </c>
      <c r="B3" s="8" t="s">
        <v>2</v>
      </c>
      <c r="C3" s="4">
        <f>SUMIFS(ซื้อสินค้า[จำนวนที่ซื้อ],ซื้อสินค้า[ชื่อสินค้า],สินค้าคงเหลือ[[#This Row],[ชื่อสินค้า]]) - SUMIFS(ขายสินค้า[จำนวนที่ขาย],ขายสินค้า[ชื่อสินค้า],สินค้าคงเหลือ[[#This Row],[ชื่อสินค้า]])</f>
        <v>25</v>
      </c>
      <c r="D3" s="4">
        <f>VLOOKUP(สินค้าคงเหลือ[[#This Row],[ชื่อสินค้า]],รายละเอียดสินค้า[[ชื่อสินค้า]:[จำนวนขั้นต่ำ]],5,FALSE)</f>
        <v>50</v>
      </c>
      <c r="E3" t="str">
        <f>IF(สินค้าคงเหลือ[จำนวนสินค้าคงเหลือ] &lt;= 0, "สินค้าหมด", IF(สินค้าคงเหลือ[[#This Row],[จำนวนสินค้าคงเหลือ]] &lt; สินค้าคงเหลือ[[#This Row],[จำนวนขั้นต่ำ]], "ควรเติมทันที", "ปกติ"))</f>
        <v>ควรเติมทันที</v>
      </c>
      <c r="F3" s="9">
        <f>SUMIF(ซื้อสินค้า[ชื่อสินค้า],สินค้าคงเหลือ[[#This Row],[ชื่อสินค้า]],ซื้อสินค้า[มูลค่ารวม]) / SUMIF(ซื้อสินค้า[ชื่อสินค้า],สินค้าคงเหลือ[ชื่อสินค้า],ซื้อสินค้า[จำนวนที่ซื้อ])</f>
        <v>594.44444444444446</v>
      </c>
      <c r="G3" s="9">
        <f>สินค้าคงเหลือ[[#This Row],[ต้นทุนเฉลี่ย/ชิ้น]]*สินค้าคงเหลือ[[#This Row],[จำนวนสินค้าคงเหลือ]]</f>
        <v>14861.111111111111</v>
      </c>
    </row>
    <row r="4" spans="1:7">
      <c r="A4" s="8" t="s">
        <v>20</v>
      </c>
      <c r="B4" s="8" t="s">
        <v>4</v>
      </c>
      <c r="C4" s="4">
        <f>SUMIFS(ซื้อสินค้า[จำนวนที่ซื้อ],ซื้อสินค้า[ชื่อสินค้า],สินค้าคงเหลือ[[#This Row],[ชื่อสินค้า]]) - SUMIFS(ขายสินค้า[จำนวนที่ขาย],ขายสินค้า[ชื่อสินค้า],สินค้าคงเหลือ[[#This Row],[ชื่อสินค้า]])</f>
        <v>5</v>
      </c>
      <c r="D4" s="4">
        <f>VLOOKUP(สินค้าคงเหลือ[[#This Row],[ชื่อสินค้า]],รายละเอียดสินค้า[[ชื่อสินค้า]:[จำนวนขั้นต่ำ]],5,FALSE)</f>
        <v>70</v>
      </c>
      <c r="E4" t="str">
        <f>IF(สินค้าคงเหลือ[จำนวนสินค้าคงเหลือ] &lt;= 0, "สินค้าหมด", IF(สินค้าคงเหลือ[[#This Row],[จำนวนสินค้าคงเหลือ]] &lt; สินค้าคงเหลือ[[#This Row],[จำนวนขั้นต่ำ]], "ควรเติมทันที", "ปกติ"))</f>
        <v>ควรเติมทันที</v>
      </c>
      <c r="F4" s="9">
        <f>SUMIF(ซื้อสินค้า[ชื่อสินค้า],สินค้าคงเหลือ[[#This Row],[ชื่อสินค้า]],ซื้อสินค้า[มูลค่ารวม]) / SUMIF(ซื้อสินค้า[ชื่อสินค้า],สินค้าคงเหลือ[ชื่อสินค้า],ซื้อสินค้า[จำนวนที่ซื้อ])</f>
        <v>496.11111111111109</v>
      </c>
      <c r="G4" s="9">
        <f>สินค้าคงเหลือ[[#This Row],[ต้นทุนเฉลี่ย/ชิ้น]]*สินค้าคงเหลือ[[#This Row],[จำนวนสินค้าคงเหลือ]]</f>
        <v>2480.5555555555557</v>
      </c>
    </row>
    <row r="5" spans="1:7">
      <c r="A5" s="8" t="s">
        <v>21</v>
      </c>
      <c r="B5" s="8" t="s">
        <v>4</v>
      </c>
      <c r="C5" s="4">
        <f>SUMIFS(ซื้อสินค้า[จำนวนที่ซื้อ],ซื้อสินค้า[ชื่อสินค้า],สินค้าคงเหลือ[[#This Row],[ชื่อสินค้า]]) - SUMIFS(ขายสินค้า[จำนวนที่ขาย],ขายสินค้า[ชื่อสินค้า],สินค้าคงเหลือ[[#This Row],[ชื่อสินค้า]])</f>
        <v>0</v>
      </c>
      <c r="D5" s="4">
        <f>VLOOKUP(สินค้าคงเหลือ[[#This Row],[ชื่อสินค้า]],รายละเอียดสินค้า[[ชื่อสินค้า]:[จำนวนขั้นต่ำ]],5,FALSE)</f>
        <v>55</v>
      </c>
      <c r="E5" t="str">
        <f>IF(สินค้าคงเหลือ[จำนวนสินค้าคงเหลือ] &lt;= 0, "สินค้าหมด", IF(สินค้าคงเหลือ[[#This Row],[จำนวนสินค้าคงเหลือ]] &lt; สินค้าคงเหลือ[[#This Row],[จำนวนขั้นต่ำ]], "ควรเติมทันที", "ปกติ"))</f>
        <v>สินค้าหมด</v>
      </c>
      <c r="F5" s="9">
        <f>SUMIF(ซื้อสินค้า[ชื่อสินค้า],สินค้าคงเหลือ[[#This Row],[ชื่อสินค้า]],ซื้อสินค้า[มูลค่ารวม]) / SUMIF(ซื้อสินค้า[ชื่อสินค้า],สินค้าคงเหลือ[ชื่อสินค้า],ซื้อสินค้า[จำนวนที่ซื้อ])</f>
        <v>300.90909090909093</v>
      </c>
      <c r="G5" s="9">
        <f>สินค้าคงเหลือ[[#This Row],[ต้นทุนเฉลี่ย/ชิ้น]]*สินค้าคงเหลือ[[#This Row],[จำนวนสินค้าคงเหลือ]]</f>
        <v>0</v>
      </c>
    </row>
    <row r="6" spans="1:7">
      <c r="A6" s="8" t="s">
        <v>10</v>
      </c>
      <c r="B6" s="8" t="s">
        <v>3</v>
      </c>
      <c r="C6" s="4">
        <f>SUMIFS(ซื้อสินค้า[จำนวนที่ซื้อ],ซื้อสินค้า[ชื่อสินค้า],สินค้าคงเหลือ[[#This Row],[ชื่อสินค้า]]) - SUMIFS(ขายสินค้า[จำนวนที่ขาย],ขายสินค้า[ชื่อสินค้า],สินค้าคงเหลือ[[#This Row],[ชื่อสินค้า]])</f>
        <v>5</v>
      </c>
      <c r="D6" s="4">
        <f>VLOOKUP(สินค้าคงเหลือ[[#This Row],[ชื่อสินค้า]],รายละเอียดสินค้า[[ชื่อสินค้า]:[จำนวนขั้นต่ำ]],5,FALSE)</f>
        <v>50</v>
      </c>
      <c r="E6" t="str">
        <f>IF(สินค้าคงเหลือ[จำนวนสินค้าคงเหลือ] &lt;= 0, "สินค้าหมด", IF(สินค้าคงเหลือ[[#This Row],[จำนวนสินค้าคงเหลือ]] &lt; สินค้าคงเหลือ[[#This Row],[จำนวนขั้นต่ำ]], "ควรเติมทันที", "ปกติ"))</f>
        <v>ควรเติมทันที</v>
      </c>
      <c r="F6" s="9">
        <f>SUMIF(ซื้อสินค้า[ชื่อสินค้า],สินค้าคงเหลือ[[#This Row],[ชื่อสินค้า]],ซื้อสินค้า[มูลค่ารวม]) / SUMIF(ซื้อสินค้า[ชื่อสินค้า],สินค้าคงเหลือ[ชื่อสินค้า],ซื้อสินค้า[จำนวนที่ซื้อ])</f>
        <v>605</v>
      </c>
      <c r="G6" s="9">
        <f>สินค้าคงเหลือ[[#This Row],[ต้นทุนเฉลี่ย/ชิ้น]]*สินค้าคงเหลือ[[#This Row],[จำนวนสินค้าคงเหลือ]]</f>
        <v>3025</v>
      </c>
    </row>
    <row r="7" spans="1:7">
      <c r="A7" s="8" t="s">
        <v>11</v>
      </c>
      <c r="B7" s="8" t="s">
        <v>3</v>
      </c>
      <c r="C7" s="4">
        <f>SUMIFS(ซื้อสินค้า[จำนวนที่ซื้อ],ซื้อสินค้า[ชื่อสินค้า],สินค้าคงเหลือ[[#This Row],[ชื่อสินค้า]]) - SUMIFS(ขายสินค้า[จำนวนที่ขาย],ขายสินค้า[ชื่อสินค้า],สินค้าคงเหลือ[[#This Row],[ชื่อสินค้า]])</f>
        <v>10</v>
      </c>
      <c r="D7" s="4">
        <f>VLOOKUP(สินค้าคงเหลือ[[#This Row],[ชื่อสินค้า]],รายละเอียดสินค้า[[ชื่อสินค้า]:[จำนวนขั้นต่ำ]],5,FALSE)</f>
        <v>65</v>
      </c>
      <c r="E7" t="str">
        <f>IF(สินค้าคงเหลือ[จำนวนสินค้าคงเหลือ] &lt;= 0, "สินค้าหมด", IF(สินค้าคงเหลือ[[#This Row],[จำนวนสินค้าคงเหลือ]] &lt; สินค้าคงเหลือ[[#This Row],[จำนวนขั้นต่ำ]], "ควรเติมทันที", "ปกติ"))</f>
        <v>ควรเติมทันที</v>
      </c>
      <c r="F7" s="9">
        <f>SUMIF(ซื้อสินค้า[ชื่อสินค้า],สินค้าคงเหลือ[[#This Row],[ชื่อสินค้า]],ซื้อสินค้า[มูลค่ารวม]) / SUMIF(ซื้อสินค้า[ชื่อสินค้า],สินค้าคงเหลือ[ชื่อสินค้า],ซื้อสินค้า[จำนวนที่ซื้อ])</f>
        <v>420</v>
      </c>
      <c r="G7" s="9">
        <f>สินค้าคงเหลือ[[#This Row],[ต้นทุนเฉลี่ย/ชิ้น]]*สินค้าคงเหลือ[[#This Row],[จำนวนสินค้าคงเหลือ]]</f>
        <v>4200</v>
      </c>
    </row>
    <row r="8" spans="1:7">
      <c r="A8" s="8" t="s">
        <v>22</v>
      </c>
      <c r="B8" s="8" t="s">
        <v>3</v>
      </c>
      <c r="C8" s="4">
        <f>SUMIFS(ซื้อสินค้า[จำนวนที่ซื้อ],ซื้อสินค้า[ชื่อสินค้า],สินค้าคงเหลือ[[#This Row],[ชื่อสินค้า]]) - SUMIFS(ขายสินค้า[จำนวนที่ขาย],ขายสินค้า[ชื่อสินค้า],สินค้าคงเหลือ[[#This Row],[ชื่อสินค้า]])</f>
        <v>50</v>
      </c>
      <c r="D8" s="4">
        <f>VLOOKUP(สินค้าคงเหลือ[[#This Row],[ชื่อสินค้า]],รายละเอียดสินค้า[[ชื่อสินค้า]:[จำนวนขั้นต่ำ]],5,FALSE)</f>
        <v>50</v>
      </c>
      <c r="E8" t="str">
        <f>IF(สินค้าคงเหลือ[จำนวนสินค้าคงเหลือ] &lt;= 0, "สินค้าหมด", IF(สินค้าคงเหลือ[[#This Row],[จำนวนสินค้าคงเหลือ]] &lt; สินค้าคงเหลือ[[#This Row],[จำนวนขั้นต่ำ]], "ควรเติมทันที", "ปกติ"))</f>
        <v>ปกติ</v>
      </c>
      <c r="F8" s="9">
        <f>SUMIF(ซื้อสินค้า[ชื่อสินค้า],สินค้าคงเหลือ[[#This Row],[ชื่อสินค้า]],ซื้อสินค้า[มูลค่ารวม]) / SUMIF(ซื้อสินค้า[ชื่อสินค้า],สินค้าคงเหลือ[ชื่อสินค้า],ซื้อสินค้า[จำนวนที่ซื้อ])</f>
        <v>590</v>
      </c>
      <c r="G8" s="9">
        <f>สินค้าคงเหลือ[[#This Row],[ต้นทุนเฉลี่ย/ชิ้น]]*สินค้าคงเหลือ[[#This Row],[จำนวนสินค้าคงเหลือ]]</f>
        <v>29500</v>
      </c>
    </row>
    <row r="9" spans="1:7">
      <c r="A9" s="8" t="s">
        <v>12</v>
      </c>
      <c r="B9" s="8" t="s">
        <v>1</v>
      </c>
      <c r="C9" s="4">
        <f>SUMIFS(ซื้อสินค้า[จำนวนที่ซื้อ],ซื้อสินค้า[ชื่อสินค้า],สินค้าคงเหลือ[[#This Row],[ชื่อสินค้า]]) - SUMIFS(ขายสินค้า[จำนวนที่ขาย],ขายสินค้า[ชื่อสินค้า],สินค้าคงเหลือ[[#This Row],[ชื่อสินค้า]])</f>
        <v>10</v>
      </c>
      <c r="D9" s="4">
        <f>VLOOKUP(สินค้าคงเหลือ[[#This Row],[ชื่อสินค้า]],รายละเอียดสินค้า[[ชื่อสินค้า]:[จำนวนขั้นต่ำ]],5,FALSE)</f>
        <v>25</v>
      </c>
      <c r="E9" t="str">
        <f>IF(สินค้าคงเหลือ[จำนวนสินค้าคงเหลือ] &lt;= 0, "สินค้าหมด", IF(สินค้าคงเหลือ[[#This Row],[จำนวนสินค้าคงเหลือ]] &lt; สินค้าคงเหลือ[[#This Row],[จำนวนขั้นต่ำ]], "ควรเติมทันที", "ปกติ"))</f>
        <v>ควรเติมทันที</v>
      </c>
      <c r="F9" s="9">
        <f>SUMIF(ซื้อสินค้า[ชื่อสินค้า],สินค้าคงเหลือ[[#This Row],[ชื่อสินค้า]],ซื้อสินค้า[มูลค่ารวม]) / SUMIF(ซื้อสินค้า[ชื่อสินค้า],สินค้าคงเหลือ[ชื่อสินค้า],ซื้อสินค้า[จำนวนที่ซื้อ])</f>
        <v>301.85714285714283</v>
      </c>
      <c r="G9" s="9">
        <f>สินค้าคงเหลือ[[#This Row],[ต้นทุนเฉลี่ย/ชิ้น]]*สินค้าคงเหลือ[[#This Row],[จำนวนสินค้าคงเหลือ]]</f>
        <v>3018.5714285714284</v>
      </c>
    </row>
    <row r="10" spans="1:7">
      <c r="A10" s="8" t="s">
        <v>14</v>
      </c>
      <c r="B10" s="8" t="s">
        <v>1</v>
      </c>
      <c r="C10" s="4">
        <f>SUMIFS(ซื้อสินค้า[จำนวนที่ซื้อ],ซื้อสินค้า[ชื่อสินค้า],สินค้าคงเหลือ[[#This Row],[ชื่อสินค้า]]) - SUMIFS(ขายสินค้า[จำนวนที่ขาย],ขายสินค้า[ชื่อสินค้า],สินค้าคงเหลือ[[#This Row],[ชื่อสินค้า]])</f>
        <v>0</v>
      </c>
      <c r="D10" s="4">
        <f>VLOOKUP(สินค้าคงเหลือ[[#This Row],[ชื่อสินค้า]],รายละเอียดสินค้า[[ชื่อสินค้า]:[จำนวนขั้นต่ำ]],5,FALSE)</f>
        <v>30</v>
      </c>
      <c r="E10" t="str">
        <f>IF(สินค้าคงเหลือ[จำนวนสินค้าคงเหลือ] &lt;= 0, "สินค้าหมด", IF(สินค้าคงเหลือ[[#This Row],[จำนวนสินค้าคงเหลือ]] &lt; สินค้าคงเหลือ[[#This Row],[จำนวนขั้นต่ำ]], "ควรเติมทันที", "ปกติ"))</f>
        <v>สินค้าหมด</v>
      </c>
      <c r="F10" s="9">
        <f>SUMIF(ซื้อสินค้า[ชื่อสินค้า],สินค้าคงเหลือ[[#This Row],[ชื่อสินค้า]],ซื้อสินค้า[มูลค่ารวม]) / SUMIF(ซื้อสินค้า[ชื่อสินค้า],สินค้าคงเหลือ[ชื่อสินค้า],ซื้อสินค้า[จำนวนที่ซื้อ])</f>
        <v>102</v>
      </c>
      <c r="G10" s="9">
        <f>สินค้าคงเหลือ[[#This Row],[ต้นทุนเฉลี่ย/ชิ้น]]*สินค้าคงเหลือ[[#This Row],[จำนวนสินค้าคงเหลือ]]</f>
        <v>0</v>
      </c>
    </row>
    <row r="11" spans="1:7">
      <c r="A11" s="8" t="s">
        <v>13</v>
      </c>
      <c r="B11" s="8" t="s">
        <v>1</v>
      </c>
      <c r="C11" s="4">
        <f>SUMIFS(ซื้อสินค้า[จำนวนที่ซื้อ],ซื้อสินค้า[ชื่อสินค้า],สินค้าคงเหลือ[[#This Row],[ชื่อสินค้า]]) - SUMIFS(ขายสินค้า[จำนวนที่ขาย],ขายสินค้า[ชื่อสินค้า],สินค้าคงเหลือ[[#This Row],[ชื่อสินค้า]])</f>
        <v>10</v>
      </c>
      <c r="D11" s="4">
        <f>VLOOKUP(สินค้าคงเหลือ[[#This Row],[ชื่อสินค้า]],รายละเอียดสินค้า[[ชื่อสินค้า]:[จำนวนขั้นต่ำ]],5,FALSE)</f>
        <v>80</v>
      </c>
      <c r="E11" t="str">
        <f>IF(สินค้าคงเหลือ[จำนวนสินค้าคงเหลือ] &lt;= 0, "สินค้าหมด", IF(สินค้าคงเหลือ[[#This Row],[จำนวนสินค้าคงเหลือ]] &lt; สินค้าคงเหลือ[[#This Row],[จำนวนขั้นต่ำ]], "ควรเติมทันที", "ปกติ"))</f>
        <v>ควรเติมทันที</v>
      </c>
      <c r="F11" s="9">
        <f>SUMIF(ซื้อสินค้า[ชื่อสินค้า],สินค้าคงเหลือ[[#This Row],[ชื่อสินค้า]],ซื้อสินค้า[มูลค่ารวม]) / SUMIF(ซื้อสินค้า[ชื่อสินค้า],สินค้าคงเหลือ[ชื่อสินค้า],ซื้อสินค้า[จำนวนที่ซื้อ])</f>
        <v>151.25</v>
      </c>
      <c r="G11" s="9">
        <f>สินค้าคงเหลือ[[#This Row],[ต้นทุนเฉลี่ย/ชิ้น]]*สินค้าคงเหลือ[[#This Row],[จำนวนสินค้าคงเหลือ]]</f>
        <v>1512.5</v>
      </c>
    </row>
  </sheetData>
  <conditionalFormatting sqref="E2:E11">
    <cfRule type="containsText" dxfId="10" priority="1" operator="containsText" text="ปกติ">
      <formula>NOT(ISERROR(SEARCH("ปกติ",E2)))</formula>
    </cfRule>
    <cfRule type="containsText" dxfId="9" priority="2" operator="containsText" text="สินค้าหมด">
      <formula>NOT(ISERROR(SEARCH("สินค้าหมด",E2)))</formula>
    </cfRule>
    <cfRule type="containsText" dxfId="8" priority="3" operator="containsText" text="ควรเติมทันที">
      <formula>NOT(ISERROR(SEARCH("ควรเติมทันที",E2)))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50B5-1CC5-400E-825F-674E3158F759}">
  <sheetPr>
    <tabColor theme="7" tint="0.79998168889431442"/>
  </sheetPr>
  <dimension ref="A1:H30"/>
  <sheetViews>
    <sheetView zoomScale="115" zoomScaleNormal="115" workbookViewId="0">
      <selection activeCell="B1" sqref="B1"/>
    </sheetView>
  </sheetViews>
  <sheetFormatPr defaultRowHeight="16.5"/>
  <cols>
    <col min="1" max="1" width="10.125" customWidth="1"/>
    <col min="2" max="2" width="12.5" customWidth="1"/>
    <col min="3" max="3" width="14.25" customWidth="1"/>
    <col min="4" max="4" width="17.5" customWidth="1"/>
    <col min="6" max="6" width="9.375" bestFit="1" customWidth="1"/>
    <col min="8" max="8" width="13.125" customWidth="1"/>
  </cols>
  <sheetData>
    <row r="1" spans="1:8" ht="26.25">
      <c r="A1" s="15" t="s">
        <v>43</v>
      </c>
      <c r="B1" s="16"/>
      <c r="C1" s="16"/>
      <c r="D1" s="18"/>
    </row>
    <row r="2" spans="1:8">
      <c r="A2" t="s">
        <v>26</v>
      </c>
      <c r="B2" t="s">
        <v>41</v>
      </c>
      <c r="C2" t="s">
        <v>42</v>
      </c>
    </row>
    <row r="3" spans="1:8">
      <c r="A3" s="12">
        <f ca="1">EOMONTH(TODAY(), -1) +1</f>
        <v>44958</v>
      </c>
      <c r="B3">
        <f ca="1">SUMIFS(ขายสินค้า[มูลค่ารวม],ขายสินค้า[วันที่],ยอดขายรายวัน!A3)</f>
        <v>0</v>
      </c>
      <c r="C3">
        <f ca="1">B3</f>
        <v>0</v>
      </c>
    </row>
    <row r="4" spans="1:8">
      <c r="A4" s="14">
        <f ca="1">IF(MONTH(A3+1)=MONTH($A$3),A3+1,"-")</f>
        <v>44959</v>
      </c>
      <c r="B4">
        <f ca="1">SUMIFS(ขายสินค้า[มูลค่ารวม],ขายสินค้า[วันที่],ยอดขายรายวัน!A4)</f>
        <v>25600</v>
      </c>
      <c r="C4">
        <f ca="1">C3+B4</f>
        <v>25600</v>
      </c>
      <c r="D4" s="17"/>
    </row>
    <row r="5" spans="1:8">
      <c r="A5" s="14">
        <f t="shared" ref="A5:A30" ca="1" si="0">IF(MONTH(A4+1)=MONTH($A$3),A4+1,"")</f>
        <v>44960</v>
      </c>
      <c r="B5">
        <f ca="1">SUMIFS(ขายสินค้า[มูลค่ารวม],ขายสินค้า[วันที่],ยอดขายรายวัน!A5)</f>
        <v>0</v>
      </c>
      <c r="C5">
        <f t="shared" ref="C5:C30" ca="1" si="1">C4+B5</f>
        <v>25600</v>
      </c>
      <c r="F5" s="12"/>
    </row>
    <row r="6" spans="1:8">
      <c r="A6" s="14">
        <f t="shared" ca="1" si="0"/>
        <v>44961</v>
      </c>
      <c r="B6">
        <f ca="1">SUMIFS(ขายสินค้า[มูลค่ารวม],ขายสินค้า[วันที่],ยอดขายรายวัน!A6)</f>
        <v>6550</v>
      </c>
      <c r="C6">
        <f t="shared" ca="1" si="1"/>
        <v>32150</v>
      </c>
    </row>
    <row r="7" spans="1:8">
      <c r="A7" s="14">
        <f t="shared" ca="1" si="0"/>
        <v>44962</v>
      </c>
      <c r="B7">
        <f ca="1">SUMIFS(ขายสินค้า[มูลค่ารวม],ขายสินค้า[วันที่],ยอดขายรายวัน!A7)</f>
        <v>0</v>
      </c>
      <c r="C7">
        <f t="shared" ca="1" si="1"/>
        <v>32150</v>
      </c>
      <c r="H7" s="12"/>
    </row>
    <row r="8" spans="1:8">
      <c r="A8" s="14">
        <f t="shared" ca="1" si="0"/>
        <v>44963</v>
      </c>
      <c r="B8">
        <f ca="1">SUMIFS(ขายสินค้า[มูลค่ารวม],ขายสินค้า[วันที่],ยอดขายรายวัน!A8)</f>
        <v>0</v>
      </c>
      <c r="C8">
        <f t="shared" ca="1" si="1"/>
        <v>32150</v>
      </c>
      <c r="H8" s="13"/>
    </row>
    <row r="9" spans="1:8">
      <c r="A9" s="14">
        <f t="shared" ca="1" si="0"/>
        <v>44964</v>
      </c>
      <c r="B9">
        <f ca="1">SUMIFS(ขายสินค้า[มูลค่ารวม],ขายสินค้า[วันที่],ยอดขายรายวัน!A9)</f>
        <v>0</v>
      </c>
      <c r="C9">
        <f t="shared" ca="1" si="1"/>
        <v>32150</v>
      </c>
      <c r="H9" s="12"/>
    </row>
    <row r="10" spans="1:8">
      <c r="A10" s="14">
        <f t="shared" ca="1" si="0"/>
        <v>44965</v>
      </c>
      <c r="B10">
        <f ca="1">SUMIFS(ขายสินค้า[มูลค่ารวม],ขายสินค้า[วันที่],ยอดขายรายวัน!A10)</f>
        <v>29620</v>
      </c>
      <c r="C10">
        <f t="shared" ca="1" si="1"/>
        <v>61770</v>
      </c>
    </row>
    <row r="11" spans="1:8">
      <c r="A11" s="14">
        <f t="shared" ca="1" si="0"/>
        <v>44966</v>
      </c>
      <c r="B11">
        <f ca="1">SUMIFS(ขายสินค้า[มูลค่ารวม],ขายสินค้า[วันที่],ยอดขายรายวัน!A11)</f>
        <v>0</v>
      </c>
      <c r="C11">
        <f t="shared" ca="1" si="1"/>
        <v>61770</v>
      </c>
    </row>
    <row r="12" spans="1:8">
      <c r="A12" s="14">
        <f t="shared" ca="1" si="0"/>
        <v>44967</v>
      </c>
      <c r="B12">
        <f ca="1">SUMIFS(ขายสินค้า[มูลค่ารวม],ขายสินค้า[วันที่],ยอดขายรายวัน!A12)</f>
        <v>33470</v>
      </c>
      <c r="C12">
        <f t="shared" ca="1" si="1"/>
        <v>95240</v>
      </c>
    </row>
    <row r="13" spans="1:8">
      <c r="A13" s="14">
        <f t="shared" ca="1" si="0"/>
        <v>44968</v>
      </c>
      <c r="B13">
        <f ca="1">SUMIFS(ขายสินค้า[มูลค่ารวม],ขายสินค้า[วันที่],ยอดขายรายวัน!A13)</f>
        <v>0</v>
      </c>
      <c r="C13">
        <f t="shared" ca="1" si="1"/>
        <v>95240</v>
      </c>
    </row>
    <row r="14" spans="1:8">
      <c r="A14" s="14">
        <f t="shared" ca="1" si="0"/>
        <v>44969</v>
      </c>
      <c r="B14">
        <f ca="1">SUMIFS(ขายสินค้า[มูลค่ารวม],ขายสินค้า[วันที่],ยอดขายรายวัน!A14)</f>
        <v>27600</v>
      </c>
      <c r="C14">
        <f t="shared" ca="1" si="1"/>
        <v>122840</v>
      </c>
    </row>
    <row r="15" spans="1:8">
      <c r="A15" s="14">
        <f t="shared" ca="1" si="0"/>
        <v>44970</v>
      </c>
      <c r="B15">
        <f ca="1">SUMIFS(ขายสินค้า[มูลค่ารวม],ขายสินค้า[วันที่],ยอดขายรายวัน!A15)</f>
        <v>15500</v>
      </c>
      <c r="C15">
        <f t="shared" ca="1" si="1"/>
        <v>138340</v>
      </c>
    </row>
    <row r="16" spans="1:8">
      <c r="A16" s="14">
        <f t="shared" ca="1" si="0"/>
        <v>44971</v>
      </c>
      <c r="B16">
        <f ca="1">SUMIFS(ขายสินค้า[มูลค่ารวม],ขายสินค้า[วันที่],ยอดขายรายวัน!A16)</f>
        <v>17250</v>
      </c>
      <c r="C16">
        <f t="shared" ca="1" si="1"/>
        <v>155590</v>
      </c>
    </row>
    <row r="17" spans="1:3">
      <c r="A17" s="14">
        <f t="shared" ca="1" si="0"/>
        <v>44972</v>
      </c>
      <c r="B17">
        <f ca="1">SUMIFS(ขายสินค้า[มูลค่ารวม],ขายสินค้า[วันที่],ยอดขายรายวัน!A17)</f>
        <v>1047</v>
      </c>
      <c r="C17">
        <f t="shared" ca="1" si="1"/>
        <v>156637</v>
      </c>
    </row>
    <row r="18" spans="1:3">
      <c r="A18" s="14">
        <f t="shared" ca="1" si="0"/>
        <v>44973</v>
      </c>
      <c r="B18">
        <f ca="1">SUMIFS(ขายสินค้า[มูลค่ารวม],ขายสินค้า[วันที่],ยอดขายรายวัน!A18)</f>
        <v>750</v>
      </c>
      <c r="C18">
        <f t="shared" ca="1" si="1"/>
        <v>157387</v>
      </c>
    </row>
    <row r="19" spans="1:3">
      <c r="A19" s="14">
        <f t="shared" ca="1" si="0"/>
        <v>44974</v>
      </c>
      <c r="B19">
        <f ca="1">SUMIFS(ขายสินค้า[มูลค่ารวม],ขายสินค้า[วันที่],ยอดขายรายวัน!A19)</f>
        <v>0</v>
      </c>
      <c r="C19">
        <f t="shared" ca="1" si="1"/>
        <v>157387</v>
      </c>
    </row>
    <row r="20" spans="1:3">
      <c r="A20" s="14">
        <f t="shared" ca="1" si="0"/>
        <v>44975</v>
      </c>
      <c r="B20">
        <f ca="1">SUMIFS(ขายสินค้า[มูลค่ารวม],ขายสินค้า[วันที่],ยอดขายรายวัน!A20)</f>
        <v>0</v>
      </c>
      <c r="C20">
        <f t="shared" ca="1" si="1"/>
        <v>157387</v>
      </c>
    </row>
    <row r="21" spans="1:3">
      <c r="A21" s="14">
        <f t="shared" ca="1" si="0"/>
        <v>44976</v>
      </c>
      <c r="B21">
        <f ca="1">SUMIFS(ขายสินค้า[มูลค่ารวม],ขายสินค้า[วันที่],ยอดขายรายวัน!A21)</f>
        <v>0</v>
      </c>
      <c r="C21">
        <f t="shared" ca="1" si="1"/>
        <v>157387</v>
      </c>
    </row>
    <row r="22" spans="1:3">
      <c r="A22" s="14">
        <f t="shared" ca="1" si="0"/>
        <v>44977</v>
      </c>
      <c r="B22">
        <f ca="1">SUMIFS(ขายสินค้า[มูลค่ารวม],ขายสินค้า[วันที่],ยอดขายรายวัน!A22)</f>
        <v>0</v>
      </c>
      <c r="C22">
        <f t="shared" ca="1" si="1"/>
        <v>157387</v>
      </c>
    </row>
    <row r="23" spans="1:3">
      <c r="A23" s="14">
        <f t="shared" ca="1" si="0"/>
        <v>44978</v>
      </c>
      <c r="B23">
        <f ca="1">SUMIFS(ขายสินค้า[มูลค่ารวม],ขายสินค้า[วันที่],ยอดขายรายวัน!A23)</f>
        <v>0</v>
      </c>
      <c r="C23">
        <f t="shared" ca="1" si="1"/>
        <v>157387</v>
      </c>
    </row>
    <row r="24" spans="1:3">
      <c r="A24" s="14">
        <f t="shared" ca="1" si="0"/>
        <v>44979</v>
      </c>
      <c r="B24">
        <f ca="1">SUMIFS(ขายสินค้า[มูลค่ารวม],ขายสินค้า[วันที่],ยอดขายรายวัน!A24)</f>
        <v>0</v>
      </c>
      <c r="C24">
        <f t="shared" ca="1" si="1"/>
        <v>157387</v>
      </c>
    </row>
    <row r="25" spans="1:3">
      <c r="A25" s="14">
        <f t="shared" ca="1" si="0"/>
        <v>44980</v>
      </c>
      <c r="B25">
        <f ca="1">SUMIFS(ขายสินค้า[มูลค่ารวม],ขายสินค้า[วันที่],ยอดขายรายวัน!A25)</f>
        <v>0</v>
      </c>
      <c r="C25">
        <f t="shared" ca="1" si="1"/>
        <v>157387</v>
      </c>
    </row>
    <row r="26" spans="1:3">
      <c r="A26" s="14">
        <f t="shared" ca="1" si="0"/>
        <v>44981</v>
      </c>
      <c r="B26">
        <f ca="1">SUMIFS(ขายสินค้า[มูลค่ารวม],ขายสินค้า[วันที่],ยอดขายรายวัน!A26)</f>
        <v>0</v>
      </c>
      <c r="C26">
        <f t="shared" ca="1" si="1"/>
        <v>157387</v>
      </c>
    </row>
    <row r="27" spans="1:3">
      <c r="A27" s="14">
        <f t="shared" ca="1" si="0"/>
        <v>44982</v>
      </c>
      <c r="B27">
        <f ca="1">SUMIFS(ขายสินค้า[มูลค่ารวม],ขายสินค้า[วันที่],ยอดขายรายวัน!A27)</f>
        <v>0</v>
      </c>
      <c r="C27">
        <f t="shared" ca="1" si="1"/>
        <v>157387</v>
      </c>
    </row>
    <row r="28" spans="1:3">
      <c r="A28" s="14">
        <f t="shared" ca="1" si="0"/>
        <v>44983</v>
      </c>
      <c r="B28">
        <f ca="1">SUMIFS(ขายสินค้า[มูลค่ารวม],ขายสินค้า[วันที่],ยอดขายรายวัน!A28)</f>
        <v>0</v>
      </c>
      <c r="C28">
        <f t="shared" ca="1" si="1"/>
        <v>157387</v>
      </c>
    </row>
    <row r="29" spans="1:3">
      <c r="A29" s="14">
        <f t="shared" ca="1" si="0"/>
        <v>44984</v>
      </c>
      <c r="B29">
        <f ca="1">SUMIFS(ขายสินค้า[มูลค่ารวม],ขายสินค้า[วันที่],ยอดขายรายวัน!A29)</f>
        <v>0</v>
      </c>
      <c r="C29">
        <f t="shared" ca="1" si="1"/>
        <v>157387</v>
      </c>
    </row>
    <row r="30" spans="1:3">
      <c r="A30" s="14">
        <f t="shared" ca="1" si="0"/>
        <v>44985</v>
      </c>
      <c r="B30">
        <f ca="1">SUMIFS(ขายสินค้า[มูลค่ารวม],ขายสินค้า[วันที่],ยอดขายรายวัน!A30)</f>
        <v>0</v>
      </c>
      <c r="C30">
        <f t="shared" ca="1" si="1"/>
        <v>157387</v>
      </c>
    </row>
  </sheetData>
  <conditionalFormatting sqref="B3:B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{6F0DF611-0D14-441F-9FB0-3D2DB56EB469}</x14:id>
        </ext>
      </extLst>
    </cfRule>
  </conditionalFormatting>
  <conditionalFormatting sqref="C3:C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{9CA4562A-886B-432A-860F-9F3A2DD16D05}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0DF611-0D14-441F-9FB0-3D2DB56EB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B3:B30</xm:sqref>
        </x14:conditionalFormatting>
        <x14:conditionalFormatting xmlns:xm="http://schemas.microsoft.com/office/excel/2006/main">
          <x14:cfRule type="dataBar" id="{9CA4562A-886B-432A-860F-9F3A2DD16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7C2D-FEDF-4D73-8E72-CB6D64AF205C}">
  <sheetPr>
    <tabColor theme="7" tint="0.79998168889431442"/>
  </sheetPr>
  <dimension ref="A1:C26"/>
  <sheetViews>
    <sheetView workbookViewId="0">
      <selection activeCell="I47" sqref="I47"/>
    </sheetView>
  </sheetViews>
  <sheetFormatPr defaultRowHeight="16.5"/>
  <sheetData>
    <row r="1" spans="1:3" ht="26.25">
      <c r="A1" s="22" t="s">
        <v>47</v>
      </c>
      <c r="B1" s="23"/>
      <c r="C1" s="23"/>
    </row>
    <row r="2" spans="1:3">
      <c r="A2" t="s">
        <v>44</v>
      </c>
      <c r="B2" t="s">
        <v>45</v>
      </c>
      <c r="C2" t="s">
        <v>46</v>
      </c>
    </row>
    <row r="3" spans="1:3">
      <c r="A3">
        <v>2023</v>
      </c>
      <c r="B3">
        <v>1</v>
      </c>
      <c r="C3">
        <v>60000</v>
      </c>
    </row>
    <row r="4" spans="1:3">
      <c r="A4">
        <v>2023</v>
      </c>
      <c r="B4">
        <v>2</v>
      </c>
      <c r="C4">
        <v>50000</v>
      </c>
    </row>
    <row r="5" spans="1:3">
      <c r="A5">
        <v>2023</v>
      </c>
      <c r="B5">
        <v>3</v>
      </c>
      <c r="C5">
        <v>60000</v>
      </c>
    </row>
    <row r="6" spans="1:3">
      <c r="A6">
        <v>2023</v>
      </c>
      <c r="B6">
        <v>4</v>
      </c>
      <c r="C6">
        <v>70000</v>
      </c>
    </row>
    <row r="7" spans="1:3">
      <c r="A7">
        <v>2023</v>
      </c>
      <c r="B7">
        <v>5</v>
      </c>
      <c r="C7">
        <v>60000</v>
      </c>
    </row>
    <row r="8" spans="1:3">
      <c r="A8">
        <v>2023</v>
      </c>
      <c r="B8">
        <v>6</v>
      </c>
      <c r="C8">
        <v>80000</v>
      </c>
    </row>
    <row r="9" spans="1:3">
      <c r="A9">
        <v>2023</v>
      </c>
      <c r="B9">
        <v>7</v>
      </c>
      <c r="C9">
        <v>90000</v>
      </c>
    </row>
    <row r="10" spans="1:3">
      <c r="A10">
        <v>2023</v>
      </c>
      <c r="B10">
        <v>8</v>
      </c>
      <c r="C10">
        <v>85000</v>
      </c>
    </row>
    <row r="11" spans="1:3">
      <c r="A11">
        <v>2023</v>
      </c>
      <c r="B11">
        <v>9</v>
      </c>
      <c r="C11">
        <v>90000</v>
      </c>
    </row>
    <row r="12" spans="1:3">
      <c r="A12">
        <v>2023</v>
      </c>
      <c r="B12">
        <v>10</v>
      </c>
      <c r="C12">
        <v>95000</v>
      </c>
    </row>
    <row r="13" spans="1:3">
      <c r="A13">
        <v>2023</v>
      </c>
      <c r="B13">
        <v>11</v>
      </c>
      <c r="C13">
        <v>100000</v>
      </c>
    </row>
    <row r="14" spans="1:3">
      <c r="A14">
        <v>2023</v>
      </c>
      <c r="B14">
        <v>12</v>
      </c>
      <c r="C14">
        <v>100000</v>
      </c>
    </row>
    <row r="15" spans="1:3">
      <c r="A15">
        <v>2024</v>
      </c>
      <c r="B15">
        <v>1</v>
      </c>
      <c r="C15">
        <v>60000</v>
      </c>
    </row>
    <row r="16" spans="1:3">
      <c r="A16">
        <v>2024</v>
      </c>
      <c r="B16">
        <v>2</v>
      </c>
      <c r="C16">
        <v>50000</v>
      </c>
    </row>
    <row r="17" spans="1:3">
      <c r="A17">
        <v>2024</v>
      </c>
      <c r="B17">
        <v>3</v>
      </c>
      <c r="C17">
        <v>60000</v>
      </c>
    </row>
    <row r="18" spans="1:3">
      <c r="A18">
        <v>2024</v>
      </c>
      <c r="B18">
        <v>4</v>
      </c>
      <c r="C18">
        <v>70000</v>
      </c>
    </row>
    <row r="19" spans="1:3">
      <c r="A19">
        <v>2024</v>
      </c>
      <c r="B19">
        <v>5</v>
      </c>
      <c r="C19">
        <v>60000</v>
      </c>
    </row>
    <row r="20" spans="1:3">
      <c r="A20">
        <v>2024</v>
      </c>
      <c r="B20">
        <v>6</v>
      </c>
      <c r="C20">
        <v>80000</v>
      </c>
    </row>
    <row r="21" spans="1:3">
      <c r="A21">
        <v>2024</v>
      </c>
      <c r="B21">
        <v>7</v>
      </c>
      <c r="C21">
        <v>90000</v>
      </c>
    </row>
    <row r="22" spans="1:3">
      <c r="A22">
        <v>2024</v>
      </c>
      <c r="B22">
        <v>8</v>
      </c>
      <c r="C22">
        <v>85000</v>
      </c>
    </row>
    <row r="23" spans="1:3">
      <c r="A23">
        <v>2024</v>
      </c>
      <c r="B23">
        <v>9</v>
      </c>
      <c r="C23">
        <v>90000</v>
      </c>
    </row>
    <row r="24" spans="1:3">
      <c r="A24">
        <v>2024</v>
      </c>
      <c r="B24">
        <v>10</v>
      </c>
      <c r="C24">
        <v>95000</v>
      </c>
    </row>
    <row r="25" spans="1:3">
      <c r="A25">
        <v>2024</v>
      </c>
      <c r="B25">
        <v>11</v>
      </c>
      <c r="C25">
        <v>100000</v>
      </c>
    </row>
    <row r="26" spans="1:3">
      <c r="A26">
        <v>2024</v>
      </c>
      <c r="B26">
        <v>12</v>
      </c>
      <c r="C26">
        <v>100000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F A A B Q S w M E F A A C A A g A V H B X V m D k 2 2 W n A A A A + A A A A B I A H A B D b 2 5 m a W c v U G F j a 2 F n Z S 5 4 b W w g o h g A K K A U A A A A A A A A A A A A A A A A A A A A A A A A A A A A h Y 8 x D o I w G E a v Q r r T F s R A y E 8 Z X B w k M d E Y 1 6 Z U a I R i a L H c z c E j e Q V J F H V z / F 7 e 8 L 7 H 7 Q 7 5 2 D b e V f Z G d T p D A a b I k 1 p 0 p d J V h g Z 7 8 h O U M 9 h y c e a V 9 C Z Z m 3 Q 0 Z Y Z q a y 8 p I c 4 5 7 B a 4 6 y s S U h q Q Y 7 H Z i V q 2 H H 1 k 9 V / 2 l T a W a y E R g 8 M r h o U 4 T v A y j i i O k g D I j K F Q + q u E U z G m Q H 4 g r I b G D r 1 k t v b 3 a y D z B P J + w Z 5 Q S w M E F A A C A A g A V H B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w V 1 b Z e t c C 0 A I A A C U N A A A T A B w A R m 9 y b X V s Y X M v U 2 V j d G l v b j E u b S C i G A A o o B Q A A A A A A A A A A A A A A A A A A A A A A A A A A A D l V V F r E 0 E Q f g / k P x w n w g W O 0 F g R t O R B U s X i S z F V H 5 o i m 8 v a h F x 2 y 9 6 e p I R A l S K t v l a k 9 i k p U l D 6 Y K u 4 + T f 7 U 5 z b u + Q u y V 1 z w b Q + 2 I c 0 z H w z 8 8 3 M z h c H W 7 x B i V b 2 / x d W s p l s x q k j h m u a F B + l + C 0 H h 1 K c S / F N i p 9 S H E u x r y w X W l G z M c 9 m N P g r U 5 d Z G C y P 2 h a 2 8 y 8 p a 1 Y p b R q P G z b O l y j h m H D H 0 E s P K s 8 d z J y K C 5 + V V e w 0 O d 2 p l D m 1 m v m 2 7 b T 1 n K k R 1 7 Z N j T M X 5 0 w / + d U 0 X p X r G H M o 7 X P o b K 5 x 3 C r q V w f p 5 t M G q R V 1 F a t v d T d X E U d b Q b 1 b + j q j L c p h A k 8 w q g F f H d J v o C r 0 E n g C u 5 G G m q l t B l E P b b t s I R s x p + j 1 t 5 U b F S z V E d m G e h u 7 O z g s t s E Q c V 5 T 1 i p R 2 2 0 R z + k Y M e z M T g f 6 P Z P i h 6 r + W Y p f c n C g w x Q h Q q s h j r u m 5 k H e S v F V C g F O K X p x U / E j O G 7 z I O K D a u 8 g Y Y h T 8 F M w e 3 7 v M 5 w M A N c I v 3 c 3 7 3 U Q I L 9 7 m b z E Q L u v s g L 5 L z E p A X K p / G f R 5 m a l / 6 R c P l 6 o L + f D T q D s + 7 g Q G M h A z W d f w S 5 U N 1 C 0 N w 3 2 9 3 F / y B a R 3 Y i 5 s J R g L y T Y 7 4 x 1 3 Q 1 f x T P c o m 9 g z z 4 u 8 g p 9 R 2 A 2 J p 6 P G e U X 5 R T l E d Y e q 7 d j I w v y v E C 2 i 6 P l l F 1 Z j W l a p j r Z J T O A s T G 8 m W Y b 3 f h L K M w 8 h Q n G / i H M 3 n 3 J Z Q w T a z f t + u P w i U 9 9 H N z N Z T M N E t / d u N a + U 6 n 6 / 1 R o E z k k q m x i x O I k d g a p / 1 V f g 7 F c i 7 h e k X s O m Y w 5 x c G e F I c q 3 C / U j 4 Y r d s R t V T E L B 3 o p B 9 D v a Y z 7 9 g x / W t m d s C 9 f k x x P 6 G 7 4 f f l v 9 G 9 C i j v J r 2 Q R o j f f P u M y j G 1 s G j C 5 0 3 U M a k M 4 2 s Z z y q l H 7 M S / I 3 U P v a G I 9 N W t H Y 0 m c 3 P q m p p S k t i m T r A w 7 Z 2 T 8 k 1 J 8 Q k 8 t x i 5 8 d g e e Y L q c T t O A J y M x D X t D 7 W + 8 g d Q S w E C L Q A U A A I A C A B U c F d W Y O T b Z a c A A A D 4 A A A A E g A A A A A A A A A A A A A A A A A A A A A A Q 2 9 u Z m l n L 1 B h Y 2 t h Z 2 U u e G 1 s U E s B A i 0 A F A A C A A g A V H B X V g / K 6 a u k A A A A 6 Q A A A B M A A A A A A A A A A A A A A A A A 8 w A A A F t D b 2 5 0 Z W 5 0 X 1 R 5 c G V z X S 5 4 b W x Q S w E C L Q A U A A I A C A B U c F d W 2 X r X A t A C A A A l D Q A A E w A A A A A A A A A A A A A A A A D k A Q A A R m 9 y b X V s Y X M v U 2 V j d G l v b j E u b V B L B Q Y A A A A A A w A D A M I A A A A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M w A A A A A A A J s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A l Q j g l O E I l R T A l Q j g l Q j c l R T A l Q j k l O D k l R T A l Q j g l Q U Q l R T A l Q j g l Q U E l R T A l Q j g l Q j Q l R T A l Q j g l O T k l R T A l Q j g l O D Q l R T A l Q j k l O D k l R T A l Q j g l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L i L 4 L i 3 4 L m J 4 L i t 4 L i q 4 L i 0 4 L i Z 4 L i E 4 L m J 4 L i y L 0 N o Y W 5 n Z W Q g V H l w Z S 5 7 4 L i n 4 L i x 4 L i Z 4 L i X 4 L i 1 4 L m I L D B 9 J n F 1 b 3 Q 7 L C Z x d W 9 0 O 1 N l Y 3 R p b 2 4 x L + C 4 i + C 4 t + C 5 i e C 4 r e C 4 q u C 4 t O C 4 m e C 4 h O C 5 i e C 4 s i 9 D a G F u Z 2 V k I F R 5 c G U u e + C 4 g e C 4 p e C 4 u O C 5 i O C 4 o e C 4 q u C 4 t O C 4 m e C 4 h O C 5 i e C 4 s i w x f S Z x d W 9 0 O y w m c X V v d D t T Z W N 0 a W 9 u M S / g u I v g u L f g u Y n g u K 3 g u K r g u L T g u J n g u I T g u Y n g u L I v Q 2 h h b m d l Z C B U e X B l L n v g u I r g u L f g u Y j g u K 3 g u K r g u L T g u J n g u I T g u Y n g u L I s M n 0 m c X V v d D s s J n F 1 b 3 Q 7 U 2 V j d G l v b j E v 4 L i L 4 L i 3 4 L m J 4 L i t 4 L i q 4 L i 0 4 L i Z 4 L i E 4 L m J 4 L i y L 0 N o Y W 5 n Z W Q g V H l w Z S 5 7 4 L i j 4 L i y 4 L i E 4 L i y 4 L i L 4 L i 3 4 L m J 4 L i t L D N 9 J n F 1 b 3 Q 7 L C Z x d W 9 0 O 1 N l Y 3 R p b 2 4 x L + C 4 i + C 4 t + C 5 i e C 4 r e C 4 q u C 4 t O C 4 m e C 4 h O C 5 i e C 4 s i 9 D a G F u Z 2 V k I F R 5 c G U u e + C 4 q + C 4 m e C 5 i O C 4 p + C 4 o u C 4 m e C 4 s e C 4 m i w 0 f S Z x d W 9 0 O y w m c X V v d D t T Z W N 0 a W 9 u M S / g u I v g u L f g u Y n g u K 3 g u K r g u L T g u J n g u I T g u Y n g u L I v Q 2 h h b m d l Z C B U e X B l L n v g u I j g u L P g u J n g u K f g u J n g u J f g u L X g u Y j g u I v g u L f g u Y n g u K 0 s N X 0 m c X V v d D s s J n F 1 b 3 Q 7 U 2 V j d G l v b j E v 4 L i L 4 L i 3 4 L m J 4 L i t 4 L i q 4 L i 0 4 L i Z 4 L i E 4 L m J 4 L i y L 0 N o Y W 5 n Z W Q g V H l w Z S 5 7 4 L i V 4 L m J 4 L i Z 4 L i X 4 L i 4 4 L i Z 4 L i t 4 L i 3 4 L m I 4 L i Z 4 L m G L D Z 9 J n F 1 b 3 Q 7 L C Z x d W 9 0 O 1 N l Y 3 R p b 2 4 x L + C 4 i + C 4 t + C 5 i e C 4 r e C 4 q u C 4 t O C 4 m e C 4 h O C 5 i e C 4 s i 9 D a G F u Z 2 V k I F R 5 c G U u e + C 4 o e C 4 u e C 4 p e C 4 h O C 5 i O C 4 s u C 4 o + C 4 p + C 4 o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g u I v g u L f g u Y n g u K 3 g u K r g u L T g u J n g u I T g u Y n g u L I v Q 2 h h b m d l Z C B U e X B l L n v g u K f g u L H g u J n g u J f g u L X g u Y g s M H 0 m c X V v d D s s J n F 1 b 3 Q 7 U 2 V j d G l v b j E v 4 L i L 4 L i 3 4 L m J 4 L i t 4 L i q 4 L i 0 4 L i Z 4 L i E 4 L m J 4 L i y L 0 N o Y W 5 n Z W Q g V H l w Z S 5 7 4 L i B 4 L i l 4 L i 4 4 L m I 4 L i h 4 L i q 4 L i 0 4 L i Z 4 L i E 4 L m J 4 L i y L D F 9 J n F 1 b 3 Q 7 L C Z x d W 9 0 O 1 N l Y 3 R p b 2 4 x L + C 4 i + C 4 t + C 5 i e C 4 r e C 4 q u C 4 t O C 4 m e C 4 h O C 5 i e C 4 s i 9 D a G F u Z 2 V k I F R 5 c G U u e + C 4 i u C 4 t + C 5 i O C 4 r e C 4 q u C 4 t O C 4 m e C 4 h O C 5 i e C 4 s i w y f S Z x d W 9 0 O y w m c X V v d D t T Z W N 0 a W 9 u M S / g u I v g u L f g u Y n g u K 3 g u K r g u L T g u J n g u I T g u Y n g u L I v Q 2 h h b m d l Z C B U e X B l L n v g u K P g u L L g u I T g u L L g u I v g u L f g u Y n g u K 0 s M 3 0 m c X V v d D s s J n F 1 b 3 Q 7 U 2 V j d G l v b j E v 4 L i L 4 L i 3 4 L m J 4 L i t 4 L i q 4 L i 0 4 L i Z 4 L i E 4 L m J 4 L i y L 0 N o Y W 5 n Z W Q g V H l w Z S 5 7 4 L i r 4 L i Z 4 L m I 4 L i n 4 L i i 4 L i Z 4 L i x 4 L i a L D R 9 J n F 1 b 3 Q 7 L C Z x d W 9 0 O 1 N l Y 3 R p b 2 4 x L + C 4 i + C 4 t + C 5 i e C 4 r e C 4 q u C 4 t O C 4 m e C 4 h O C 5 i e C 4 s i 9 D a G F u Z 2 V k I F R 5 c G U u e + C 4 i O C 4 s + C 4 m e C 4 p + C 4 m e C 4 l + C 4 t e C 5 i O C 4 i + C 4 t + C 5 i e C 4 r S w 1 f S Z x d W 9 0 O y w m c X V v d D t T Z W N 0 a W 9 u M S / g u I v g u L f g u Y n g u K 3 g u K r g u L T g u J n g u I T g u Y n g u L I v Q 2 h h b m d l Z C B U e X B l L n v g u J X g u Y n g u J n g u J f g u L j g u J n g u K 3 g u L f g u Y j g u J n g u Y Y s N n 0 m c X V v d D s s J n F 1 b 3 Q 7 U 2 V j d G l v b j E v 4 L i L 4 L i 3 4 L m J 4 L i t 4 L i q 4 L i 0 4 L i Z 4 L i E 4 L m J 4 L i y L 0 N o Y W 5 n Z W Q g V H l w Z S 5 7 4 L i h 4 L i 5 4 L i l 4 L i E 4 L m I 4 L i y 4 L i j 4 L i n 4 L i h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g u K f g u L H g u J n g u J f g u L X g u Y g m c X V v d D s s J n F 1 b 3 Q 7 4 L i B 4 L i l 4 L i 4 4 L m I 4 L i h 4 L i q 4 L i 0 4 L i Z 4 L i E 4 L m J 4 L i y J n F 1 b 3 Q 7 L C Z x d W 9 0 O + C 4 i u C 4 t + C 5 i O C 4 r e C 4 q u C 4 t O C 4 m e C 4 h O C 5 i e C 4 s i Z x d W 9 0 O y w m c X V v d D v g u K P g u L L g u I T g u L L g u I v g u L f g u Y n g u K 0 m c X V v d D s s J n F 1 b 3 Q 7 4 L i r 4 L i Z 4 L m I 4 L i n 4 L i i 4 L i Z 4 L i x 4 L i a J n F 1 b 3 Q 7 L C Z x d W 9 0 O + C 4 i O C 4 s + C 4 m e C 4 p + C 4 m e C 4 l + C 4 t e C 5 i O C 4 i + C 4 t + C 5 i e C 4 r S Z x d W 9 0 O y w m c X V v d D v g u J X g u Y n g u J n g u J f g u L j g u J n g u K 3 g u L f g u Y j g u J n g u Y Y m c X V v d D s s J n F 1 b 3 Q 7 4 L i h 4 L i 5 4 L i l 4 L i E 4 L m I 4 L i y 4 L i j 4 L i n 4 L i h J n F 1 b 3 Q 7 X S I g L z 4 8 R W 5 0 c n k g V H l w Z T 0 i R m l s b E N v b H V t b l R 5 c G V z I i B W Y W x 1 Z T 0 i c 0 N R W U d B d 1 l E Q X d N P S I g L z 4 8 R W 5 0 c n k g V H l w Z T 0 i R m l s b E x h c 3 R V c G R h d G V k I i B W Y W x 1 Z T 0 i Z D I w M j M t M D I t M j N U M D Y 6 N T E 6 M T k u M z Q 2 M j A w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M C V C O C U 4 Q i V F M C V C O C V C N y V F M C V C O S U 4 O S V F M C V C O C V B R C V F M C V C O C V B Q S V F M C V C O C V C N C V F M C V C O C U 5 O S V F M C V C O C U 4 N C V F M C V C O S U 4 O S V F M C V C O C V C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A l Q j g l O E I l R T A l Q j g l Q j c l R T A l Q j k l O D k l R T A l Q j g l Q U Q l R T A l Q j g l Q U E l R T A l Q j g l Q j Q l R T A l Q j g l O T k l R T A l Q j g l O D Q l R T A l Q j k l O D k l R T A l Q j g l Q j I v J U U w J U I 4 J T h C J U U w J U I 4 J U I 3 J U U w J U I 5 J T g 5 J U U w J U I 4 J U F E J U U w J U I 4 J U F B J U U w J U I 4 J U I 0 J U U w J U I 4 J T k 5 J U U w J U I 4 J T g 0 J U U w J U I 5 J T g 5 J U U w J U I 4 J U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w J U I 4 J T h C J U U w J U I 4 J U I 3 J U U w J U I 5 J T g 5 J U U w J U I 4 J U F E J U U w J U I 4 J U F B J U U w J U I 4 J U I 0 J U U w J U I 4 J T k 5 J U U w J U I 4 J T g 0 J U U w J U I 5 J T g 5 J U U w J U I 4 J U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C V C O C U 4 Q i V F M C V C O C V C N y V F M C V C O S U 4 O S V F M C V C O C V B R C V F M C V C O C V B Q S V F M C V C O C V C N C V F M C V C O C U 5 O S V F M C V C O C U 4 N C V F M C V C O S U 4 O S V F M C V C O C V C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C V C O C U 4 Q i V F M C V C O C V C N y V F M C V C O S U 4 O S V F M C V C O C V B R C V F M C V C O C V B Q S V F M C V C O C V C N C V F M C V C O C U 5 O S V F M C V C O C U 4 N C V F M C V C O S U 4 O S V F M C V C O C V C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C V C O C U 4 Q i V F M C V C O C V C N y V F M C V C O S U 4 O S V F M C V C O C V B R C V F M C V C O C V B Q S V F M C V C O C V C N C V F M C V C O C U 5 O S V F M C V C O C U 4 N C V F M C V C O S U 4 O S V F M C V C O C V C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w J U I 4 J T h C J U U w J U I 4 J U I 3 J U U w J U I 5 J T g 5 J U U w J U I 4 J U F E J U U w J U I 4 J U F B J U U w J U I 4 J U I 0 J U U w J U I 4 J T k 5 J U U w J U I 4 J T g 0 J U U w J U I 5 J T g 5 J U U w J U I 4 J U I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C V C O C U 4 M i V F M C V C O C V C M i V F M C V C O C V B M i V F M C V C O C V B Q S V F M C V C O C V C N C V F M C V C O C U 5 O S V F M C V C O C U 4 N C V F M C V C O S U 4 O S V F M C V C O C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w N j o 1 M z o y N i 4 5 M z A x M z I x W i I g L z 4 8 R W 5 0 c n k g V H l w Z T 0 i R m l s b E N v b H V t b l R 5 c G V z I i B W Y W x 1 Z T 0 i c 0 N R W U d F U V l E R V J F U k J B P T 0 i I C 8 + P E V u d H J 5 I F R 5 c G U 9 I k Z p b G x D b 2 x 1 b W 5 O Y W 1 l c y I g V m F s d W U 9 I n N b J n F 1 b 3 Q 7 4 L i n 4 L i x 4 L i Z 4 L i X 4 L i 1 4 L m I J n F 1 b 3 Q 7 L C Z x d W 9 0 O + C 4 g e C 4 p e C 4 u O C 5 i O C 4 o e C 4 q u C 4 t O C 4 m e C 4 h O C 5 i e C 4 s i Z x d W 9 0 O y w m c X V v d D v g u I r g u L f g u Y j g u K 3 g u K r g u L T g u J n g u I T g u Y n g u L I m c X V v d D s s J n F 1 b 3 Q 7 4 L i j 4 L i y 4 L i E 4 L i y 4 L i C 4 L i y 4 L i i J n F 1 b 3 Q 7 L C Z x d W 9 0 O + C 4 q + C 4 m e C 5 i O C 4 p + C 4 o u C 4 m e C 4 s e C 4 m i Z x d W 9 0 O y w m c X V v d D v g u I j g u L P g u J n g u K f g u J n g u J f g u L X g u Y j g u I L g u L L g u K I m c X V v d D s s J n F 1 b 3 Q 7 4 L i h 4 L i 5 4 L i l 4 L i E 4 L m I 4 L i y 4 L i j 4 L i n 4 L i h J n F 1 b 3 Q 7 L C Z x d W 9 0 O + C 4 l e C 5 i e C 4 m e C 4 l + C 4 u O C 4 m e C 5 g O C 4 i e C 4 p e C 4 t e C 5 i O C 4 o u C 4 o + C 4 p + C 4 o S Z x d W 9 0 O y w m c X V v d D v g u I H g u L P g u Y T g u K M m c X V v d D s s J n F 1 b 3 Q 7 J e C 4 g e C 4 s + C 5 h O C 4 o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g u I L g u L L g u K L g u K r g u L T g u J n g u I T g u Y n g u L I v Q 2 h h b m d l Z C B U e X B l L n v g u K f g u L H g u J n g u J f g u L X g u Y g s M H 0 m c X V v d D s s J n F 1 b 3 Q 7 U 2 V j d G l v b j E v 4 L i C 4 L i y 4 L i i 4 L i q 4 L i 0 4 L i Z 4 L i E 4 L m J 4 L i y L 0 N o Y W 5 n Z W Q g V H l w Z S 5 7 4 L i B 4 L i l 4 L i 4 4 L m I 4 L i h 4 L i q 4 L i 0 4 L i Z 4 L i E 4 L m J 4 L i y L D F 9 J n F 1 b 3 Q 7 L C Z x d W 9 0 O 1 N l Y 3 R p b 2 4 x L + C 4 g u C 4 s u C 4 o u C 4 q u C 4 t O C 4 m e C 4 h O C 5 i e C 4 s i 9 D a G F u Z 2 V k I F R 5 c G U u e + C 4 i u C 4 t + C 5 i O C 4 r e C 4 q u C 4 t O C 4 m e C 4 h O C 5 i e C 4 s i w y f S Z x d W 9 0 O y w m c X V v d D t T Z W N 0 a W 9 u M S / g u I L g u L L g u K L g u K r g u L T g u J n g u I T g u Y n g u L I v Q 2 h h b m d l Z C B U e X B l M S 5 7 4 L i j 4 L i y 4 L i E 4 L i y 4 L i C 4 L i y 4 L i i L D N 9 J n F 1 b 3 Q 7 L C Z x d W 9 0 O 1 N l Y 3 R p b 2 4 x L + C 4 g u C 4 s u C 4 o u C 4 q u C 4 t O C 4 m e C 4 h O C 5 i e C 4 s i 9 D a G F u Z 2 V k I F R 5 c G U u e + C 4 q + C 4 m e C 5 i O C 4 p + C 4 o u C 4 m e C 4 s e C 4 m i w 0 f S Z x d W 9 0 O y w m c X V v d D t T Z W N 0 a W 9 u M S / g u I L g u L L g u K L g u K r g u L T g u J n g u I T g u Y n g u L I v Q 2 h h b m d l Z C B U e X B l L n v g u I j g u L P g u J n g u K f g u J n g u J f g u L X g u Y j g u I L g u L L g u K I s N X 0 m c X V v d D s s J n F 1 b 3 Q 7 U 2 V j d G l v b j E v 4 L i C 4 L i y 4 L i i 4 L i q 4 L i 0 4 L i Z 4 L i E 4 L m J 4 L i y L 0 N o Y W 5 n Z W Q g V H l w Z T E u e + C 4 o e C 4 u e C 4 p e C 4 h O C 5 i O C 4 s u C 4 o + C 4 p + C 4 o S w 2 f S Z x d W 9 0 O y w m c X V v d D t T Z W N 0 a W 9 u M S / g u I L g u L L g u K L g u K r g u L T g u J n g u I T g u Y n g u L I v Q 2 h h b m d l Z C B U e X B l M S 5 7 4 L i V 4 L m J 4 L i Z 4 L i X 4 L i 4 4 L i Z 4 L m A 4 L i J 4 L i l 4 L i 1 4 L m I 4 L i i 4 L i j 4 L i n 4 L i h L D d 9 J n F 1 b 3 Q 7 L C Z x d W 9 0 O 1 N l Y 3 R p b 2 4 x L + C 4 g u C 4 s u C 4 o u C 4 q u C 4 t O C 4 m e C 4 h O C 5 i e C 4 s i 9 D a G F u Z 2 V k I F R 5 c G U x L n v g u I H g u L P g u Y T g u K M s O H 0 m c X V v d D s s J n F 1 b 3 Q 7 U 2 V j d G l v b j E v 4 L i C 4 L i y 4 L i i 4 L i q 4 L i 0 4 L i Z 4 L i E 4 L m J 4 L i y L 0 N o Y W 5 n Z W Q g V H l w Z T E u e y X g u I H g u L P g u Y T g u K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+ C 4 g u C 4 s u C 4 o u C 4 q u C 4 t O C 4 m e C 4 h O C 5 i e C 4 s i 9 D a G F u Z 2 V k I F R 5 c G U u e + C 4 p + C 4 s e C 4 m e C 4 l + C 4 t e C 5 i C w w f S Z x d W 9 0 O y w m c X V v d D t T Z W N 0 a W 9 u M S / g u I L g u L L g u K L g u K r g u L T g u J n g u I T g u Y n g u L I v Q 2 h h b m d l Z C B U e X B l L n v g u I H g u K X g u L j g u Y j g u K H g u K r g u L T g u J n g u I T g u Y n g u L I s M X 0 m c X V v d D s s J n F 1 b 3 Q 7 U 2 V j d G l v b j E v 4 L i C 4 L i y 4 L i i 4 L i q 4 L i 0 4 L i Z 4 L i E 4 L m J 4 L i y L 0 N o Y W 5 n Z W Q g V H l w Z S 5 7 4 L i K 4 L i 3 4 L m I 4 L i t 4 L i q 4 L i 0 4 L i Z 4 L i E 4 L m J 4 L i y L D J 9 J n F 1 b 3 Q 7 L C Z x d W 9 0 O 1 N l Y 3 R p b 2 4 x L + C 4 g u C 4 s u C 4 o u C 4 q u C 4 t O C 4 m e C 4 h O C 5 i e C 4 s i 9 D a G F u Z 2 V k I F R 5 c G U x L n v g u K P g u L L g u I T g u L L g u I L g u L L g u K I s M 3 0 m c X V v d D s s J n F 1 b 3 Q 7 U 2 V j d G l v b j E v 4 L i C 4 L i y 4 L i i 4 L i q 4 L i 0 4 L i Z 4 L i E 4 L m J 4 L i y L 0 N o Y W 5 n Z W Q g V H l w Z S 5 7 4 L i r 4 L i Z 4 L m I 4 L i n 4 L i i 4 L i Z 4 L i x 4 L i a L D R 9 J n F 1 b 3 Q 7 L C Z x d W 9 0 O 1 N l Y 3 R p b 2 4 x L + C 4 g u C 4 s u C 4 o u C 4 q u C 4 t O C 4 m e C 4 h O C 5 i e C 4 s i 9 D a G F u Z 2 V k I F R 5 c G U u e + C 4 i O C 4 s + C 4 m e C 4 p + C 4 m e C 4 l + C 4 t e C 5 i O C 4 g u C 4 s u C 4 o i w 1 f S Z x d W 9 0 O y w m c X V v d D t T Z W N 0 a W 9 u M S / g u I L g u L L g u K L g u K r g u L T g u J n g u I T g u Y n g u L I v Q 2 h h b m d l Z C B U e X B l M S 5 7 4 L i h 4 L i 5 4 L i l 4 L i E 4 L m I 4 L i y 4 L i j 4 L i n 4 L i h L D Z 9 J n F 1 b 3 Q 7 L C Z x d W 9 0 O 1 N l Y 3 R p b 2 4 x L + C 4 g u C 4 s u C 4 o u C 4 q u C 4 t O C 4 m e C 4 h O C 5 i e C 4 s i 9 D a G F u Z 2 V k I F R 5 c G U x L n v g u J X g u Y n g u J n g u J f g u L j g u J n g u Y D g u I n g u K X g u L X g u Y j g u K L g u K P g u K f g u K E s N 3 0 m c X V v d D s s J n F 1 b 3 Q 7 U 2 V j d G l v b j E v 4 L i C 4 L i y 4 L i i 4 L i q 4 L i 0 4 L i Z 4 L i E 4 L m J 4 L i y L 0 N o Y W 5 n Z W Q g V H l w Z T E u e + C 4 g e C 4 s + C 5 h O C 4 o y w 4 f S Z x d W 9 0 O y w m c X V v d D t T Z W N 0 a W 9 u M S / g u I L g u L L g u K L g u K r g u L T g u J n g u I T g u Y n g u L I v Q 2 h h b m d l Z C B U e X B l M S 5 7 J e C 4 g e C 4 s + C 5 h O C 4 o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w J U I 4 J T g y J U U w J U I 4 J U I y J U U w J U I 4 J U E y J U U w J U I 4 J U F B J U U w J U I 4 J U I 0 J U U w J U I 4 J T k 5 J U U w J U I 4 J T g 0 J U U w J U I 5 J T g 5 J U U w J U I 4 J U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C V C O C U 4 M i V F M C V C O C V C M i V F M C V C O C V B M i V F M C V C O C V B Q S V F M C V C O C V C N C V F M C V C O C U 5 O S V F M C V C O C U 4 N C V F M C V C O S U 4 O S V F M C V C O C V C M i 8 l R T A l Q j g l O D I l R T A l Q j g l Q j I l R T A l Q j g l Q T I l R T A l Q j g l Q U E l R T A l Q j g l Q j Q l R T A l Q j g l O T k l R T A l Q j g l O D Q l R T A l Q j k l O D k l R T A l Q j g l Q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A l Q j g l O D I l R T A l Q j g l Q j I l R T A l Q j g l Q T I l R T A l Q j g l Q U E l R T A l Q j g l Q j Q l R T A l Q j g l O T k l R T A l Q j g l O D Q l R T A l Q j k l O D k l R T A l Q j g l Q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w J U I 4 J T g y J U U w J U I 4 J U I y J U U w J U I 4 J U E y J U U w J U I 4 J U F B J U U w J U I 4 J U I 0 J U U w J U I 4 J T k 5 J U U w J U I 4 J T g 0 J U U w J U I 5 J T g 5 J U U w J U I 4 J U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w J U I 4 J T g y J U U w J U I 4 J U I y J U U w J U I 4 J U E y J U U w J U I 4 J U F B J U U w J U I 4 J U I 0 J U U w J U I 4 J T k 5 J U U w J U I 4 J T g 0 J U U w J U I 5 J T g 5 J U U w J U I 4 J U I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w J U I 4 J T g y J U U w J U I 4 J U I y J U U w J U I 4 J U E y J U U w J U I 4 J U F B J U U w J U I 4 J U I 0 J U U w J U I 4 J T k 5 J U U w J U I 4 J T g 0 J U U w J U I 5 J T g 5 J U U w J U I 4 J U I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C V C O S U 4 M C V F M C V C O C U 5 Q i V F M C V C O S U 4 O S V F M C V C O C V C M i V F M C V C O C V B Q i V F M C V C O C V B M S V F M C V C O C V C M i V F M C V C O C V B M i V F M C V C O C V B M i V F M C V C O C V B R C V F M C V C O C U 5 N C V F M C V C O C U 4 M i V F M C V C O C V C M i V F M C V C O C V B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w N z o w M j o z M i 4 1 N T U 0 N j A 3 W i I g L z 4 8 R W 5 0 c n k g V H l w Z T 0 i R m l s b E N v b H V t b l R 5 c G V z I i B W Y W x 1 Z T 0 i c 0 F 3 T V I i I C 8 + P E V u d H J 5 I F R 5 c G U 9 I k Z p b G x D b 2 x 1 b W 5 O Y W 1 l c y I g V m F s d W U 9 I n N b J n F 1 b 3 Q 7 4 L i b 4 L i 1 J n F 1 b 3 Q 7 L C Z x d W 9 0 O + C 5 g O C 4 l O C 4 t + C 4 r e C 4 m S Z x d W 9 0 O y w m c X V v d D v g u Y D g u J v g u Y n g u L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g u Y D g u J v g u Y n g u L L g u K v g u K H g u L L g u K L g u K L g u K 3 g u J T g u I L g u L L g u K I v Q 2 h h b m d l Z C B U e X B l L n v g u J v g u L U s M H 0 m c X V v d D s s J n F 1 b 3 Q 7 U 2 V j d G l v b j E v 4 L m A 4 L i b 4 L m J 4 L i y 4 L i r 4 L i h 4 L i y 4 L i i 4 L i i 4 L i t 4 L i U 4 L i C 4 L i y 4 L i i L 0 N o Y W 5 n Z W Q g V H l w Z S 5 7 4 L m A 4 L i U 4 L i 3 4 L i t 4 L i Z L D F 9 J n F 1 b 3 Q 7 L C Z x d W 9 0 O 1 N l Y 3 R p b 2 4 x L + C 5 g O C 4 m + C 5 i e C 4 s u C 4 q + C 4 o e C 4 s u C 4 o u C 4 o u C 4 r e C 4 l O C 4 g u C 4 s u C 4 o i 9 D a G F u Z 2 V k I F R 5 c G U u e + C 5 g O C 4 m + C 5 i e C 4 s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g u Y D g u J v g u Y n g u L L g u K v g u K H g u L L g u K L g u K L g u K 3 g u J T g u I L g u L L g u K I v Q 2 h h b m d l Z C B U e X B l L n v g u J v g u L U s M H 0 m c X V v d D s s J n F 1 b 3 Q 7 U 2 V j d G l v b j E v 4 L m A 4 L i b 4 L m J 4 L i y 4 L i r 4 L i h 4 L i y 4 L i i 4 L i i 4 L i t 4 L i U 4 L i C 4 L i y 4 L i i L 0 N o Y W 5 n Z W Q g V H l w Z S 5 7 4 L m A 4 L i U 4 L i 3 4 L i t 4 L i Z L D F 9 J n F 1 b 3 Q 7 L C Z x d W 9 0 O 1 N l Y 3 R p b 2 4 x L + C 5 g O C 4 m + C 5 i e C 4 s u C 4 q + C 4 o e C 4 s u C 4 o u C 4 o u C 4 r e C 4 l O C 4 g u C 4 s u C 4 o i 9 D a G F u Z 2 V k I F R 5 c G U u e + C 5 g O C 4 m + C 5 i e C 4 s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w J U I 5 J T g w J U U w J U I 4 J T l C J U U w J U I 5 J T g 5 J U U w J U I 4 J U I y J U U w J U I 4 J U F C J U U w J U I 4 J U E x J U U w J U I 4 J U I y J U U w J U I 4 J U E y J U U w J U I 4 J U E y J U U w J U I 4 J U F E J U U w J U I 4 J T k 0 J U U w J U I 4 J T g y J U U w J U I 4 J U I y J U U w J U I 4 J U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C V C O S U 4 M C V F M C V C O C U 5 Q i V F M C V C O S U 4 O S V F M C V C O C V C M i V F M C V C O C V B Q i V F M C V C O C V B M S V F M C V C O C V C M i V F M C V C O C V B M i V F M C V C O C V B M i V F M C V C O C V B R C V F M C V C O C U 5 N C V F M C V C O C U 4 M i V F M C V C O C V C M i V F M C V C O C V B M i 8 l R T A l Q j k l O D A l R T A l Q j g l O U I l R T A l Q j k l O D k l R T A l Q j g l Q j I l R T A l Q j g l Q U I l R T A l Q j g l Q T E l R T A l Q j g l Q j I l R T A l Q j g l Q T I l R T A l Q j g l Q T I l R T A l Q j g l Q U Q l R T A l Q j g l O T Q l R T A l Q j g l O D I l R T A l Q j g l Q j I l R T A l Q j g l Q T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A l Q j k l O D A l R T A l Q j g l O U I l R T A l Q j k l O D k l R T A l Q j g l Q j I l R T A l Q j g l Q U I l R T A l Q j g l Q T E l R T A l Q j g l Q j I l R T A l Q j g l Q T I l R T A l Q j g l Q T I l R T A l Q j g l Q U Q l R T A l Q j g l O T Q l R T A l Q j g l O D I l R T A l Q j g l Q j I l R T A l Q j g l Q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w J U I 5 J T g w J U U w J U I 4 J T l C J U U w J U I 5 J T g 5 J U U w J U I 4 J U I y J U U w J U I 4 J U F C J U U w J U I 4 J U E x J U U w J U I 4 J U I y J U U w J U I 4 J U E y J U U w J U I 4 J U E y J U U w J U I 4 J U F E J U U w J U I 4 J T k 0 J U U w J U I 4 J T g y J U U w J U I 4 J U I y J U U w J U I 4 J U E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Y G C Q R H B 5 I h 8 y S I e m O O r I A A A A A A g A A A A A A E G Y A A A A B A A A g A A A A R R 3 / i C n 4 G K 7 f k N b E 8 e r H Z o y d s l h 6 w H X w q a F s a + + 0 0 Z w A A A A A D o A A A A A C A A A g A A A A l W 8 Z e G E 1 E 0 X b k O p X u F e L w x c c J B Z j t e 5 L 1 8 z 5 A q f I s 7 h Q A A A A M E P / V 3 q Q B 8 m 7 w Z J s 0 B 7 Y 9 x q Z A U q a L h i x a 9 K g J 7 Y d q N y R G I h K k b Q M m 5 r V U F u S L w W m q I A 9 G u 2 2 Q l u e n s 8 N m V C u G T 7 L C x c l g C V 3 i c t R w T J G G R 1 A A A A A d c T o e r D c f c / V 9 A x M K t J H S e L G 5 I j I o P u B 6 j V N 9 1 2 S z T D I Z b m V b y h g u d C U w + 8 2 1 s H E n / t f g 2 i s r n x a X s v p k / Y w V w = = < / D a t a M a s h u p > 
</file>

<file path=customXml/itemProps1.xml><?xml version="1.0" encoding="utf-8"?>
<ds:datastoreItem xmlns:ds="http://schemas.openxmlformats.org/officeDocument/2006/customXml" ds:itemID="{F9B26665-8098-477F-89AE-B126297C7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กำหนดค่า</vt:lpstr>
      <vt:lpstr>รายละเอียดสินค้า</vt:lpstr>
      <vt:lpstr>ซื้อสินค้า</vt:lpstr>
      <vt:lpstr>ขายสินค้า</vt:lpstr>
      <vt:lpstr>สินค้าคงเหลือ</vt:lpstr>
      <vt:lpstr>ยอดขายรายวัน</vt:lpstr>
      <vt:lpstr>เป้าหมายยอดขาย</vt:lpstr>
      <vt:lpstr>ขายสินค้า!กลุ่มสินค้า</vt:lpstr>
      <vt:lpstr>กลุ่มสินค้า</vt:lpstr>
      <vt:lpstr>ของใช้ในบ้าน</vt:lpstr>
      <vt:lpstr>เครื่องสำอาง</vt:lpstr>
      <vt:lpstr>สินค้าออกกำลังกาย</vt:lpstr>
      <vt:lpstr>อาหารเสริมธรรมชาติ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Thanawin Binhayeearason</dc:creator>
  <cp:lastModifiedBy>Thanawin Binhayeearason</cp:lastModifiedBy>
  <dcterms:created xsi:type="dcterms:W3CDTF">2023-02-18T05:25:15Z</dcterms:created>
  <dcterms:modified xsi:type="dcterms:W3CDTF">2023-02-23T07:07:00Z</dcterms:modified>
</cp:coreProperties>
</file>