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Monday 2025-10-06" sheetId="1" state="visible" r:id="rId1"/>
    <sheet name="Tuesday 2025-10-07" sheetId="2" state="visible" r:id="rId2"/>
    <sheet name="Wednesday 2025-10-08" sheetId="3" state="visible" r:id="rId3"/>
    <sheet name="Thursday 2025-10-09" sheetId="4" state="visible" r:id="rId4"/>
    <sheet name="Friday 2025-10-10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35" customWidth="1" min="13" max="13"/>
    <col width="50" customWidth="1" min="14" max="14"/>
    <col width="50" customWidth="1" min="15" max="15"/>
    <col width="50" customWidth="1" min="16" max="16"/>
    <col width="35" customWidth="1" min="17" max="17"/>
    <col width="50" customWidth="1" min="18" max="18"/>
  </cols>
  <sheetData>
    <row r="1">
      <c r="A1" t="inlineStr">
        <is>
          <t>Time</t>
        </is>
      </c>
      <c r="B1" t="inlineStr">
        <is>
          <t>Andrew</t>
        </is>
      </c>
      <c r="C1" t="inlineStr">
        <is>
          <t>Azabenathi Pupuma</t>
        </is>
      </c>
      <c r="D1" t="inlineStr">
        <is>
          <t>Ben Brooker</t>
        </is>
      </c>
      <c r="E1" t="inlineStr">
        <is>
          <t>Flora Kundaeli</t>
        </is>
      </c>
      <c r="F1" t="inlineStr">
        <is>
          <t>Mark</t>
        </is>
      </c>
      <c r="G1" t="inlineStr">
        <is>
          <t>Michael Malia</t>
        </is>
      </c>
      <c r="H1" t="inlineStr">
        <is>
          <t>Muhammad Chothia</t>
        </is>
      </c>
      <c r="I1" t="inlineStr">
        <is>
          <t>Ntsako Mavuyangwa</t>
        </is>
      </c>
      <c r="J1" t="inlineStr">
        <is>
          <t>Palesa Maboeei</t>
        </is>
      </c>
      <c r="K1" t="inlineStr">
        <is>
          <t>Riyadh Leonard</t>
        </is>
      </c>
      <c r="L1" t="inlineStr">
        <is>
          <t>Robin April</t>
        </is>
      </c>
      <c r="M1" t="inlineStr">
        <is>
          <t>Ruan Vandermerwe</t>
        </is>
      </c>
      <c r="N1" t="inlineStr">
        <is>
          <t>Sandisiwe Manquma</t>
        </is>
      </c>
      <c r="O1" t="inlineStr">
        <is>
          <t>Suzanne Edlmann</t>
        </is>
      </c>
      <c r="P1" t="inlineStr">
        <is>
          <t>Thando Calana</t>
        </is>
      </c>
      <c r="Q1" t="inlineStr">
        <is>
          <t>Thembani Faleni</t>
        </is>
      </c>
    </row>
    <row r="2">
      <c r="A2" t="inlineStr">
        <is>
          <t>08:00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Check emails and update timesheet</t>
        </is>
      </c>
      <c r="J2" t="inlineStr"/>
      <c r="K2" t="inlineStr"/>
      <c r="L2" t="inlineStr">
        <is>
          <t>Daily Admin, Prep Tasks and Communications</t>
        </is>
      </c>
      <c r="M2" t="inlineStr"/>
      <c r="N2" t="inlineStr"/>
      <c r="O2" t="inlineStr"/>
      <c r="P2" t="inlineStr"/>
      <c r="Q2" t="inlineStr"/>
    </row>
    <row r="3">
      <c r="A3" t="inlineStr">
        <is>
          <t>08:30</t>
        </is>
      </c>
      <c r="B3" t="inlineStr">
        <is>
          <t>Daily Stand Up, Reminder: Update and Submit Timesheets</t>
        </is>
      </c>
      <c r="C3" t="inlineStr">
        <is>
          <t>Daily Stand Up</t>
        </is>
      </c>
      <c r="D3" t="inlineStr">
        <is>
          <t>Daily Stand Up</t>
        </is>
      </c>
      <c r="E3" t="inlineStr">
        <is>
          <t>Daily Stand Up, Reminder: Update and Submit Timesheets</t>
        </is>
      </c>
      <c r="F3" t="inlineStr">
        <is>
          <t>Daily Stand Up</t>
        </is>
      </c>
      <c r="G3" t="inlineStr">
        <is>
          <t>Daily Stand Up, Reminder: Update and Submit Timesheets</t>
        </is>
      </c>
      <c r="H3" t="inlineStr">
        <is>
          <t>Daily Stand Up</t>
        </is>
      </c>
      <c r="I3" t="inlineStr">
        <is>
          <t>Daily Stand Up, Reminder: Update and Submit Timesheets</t>
        </is>
      </c>
      <c r="J3" t="inlineStr">
        <is>
          <t>Daily Stand Up</t>
        </is>
      </c>
      <c r="K3" t="inlineStr">
        <is>
          <t>Daily Stand Up</t>
        </is>
      </c>
      <c r="L3" t="inlineStr">
        <is>
          <t>Daily Stand Up</t>
        </is>
      </c>
      <c r="M3" t="inlineStr">
        <is>
          <t>Daily Stand Up</t>
        </is>
      </c>
      <c r="N3" t="inlineStr">
        <is>
          <t>Daily Stand Up</t>
        </is>
      </c>
      <c r="O3" t="inlineStr">
        <is>
          <t>Daily Stand Up</t>
        </is>
      </c>
      <c r="P3" t="inlineStr">
        <is>
          <t>Daily Stand Up</t>
        </is>
      </c>
      <c r="Q3" t="inlineStr">
        <is>
          <t>Daily Stand Up</t>
        </is>
      </c>
    </row>
    <row r="4">
      <c r="A4" t="inlineStr">
        <is>
          <t>09:00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Wonga History Load</t>
        </is>
      </c>
      <c r="K4" t="inlineStr">
        <is>
          <t>Wonga History Load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09:30</t>
        </is>
      </c>
      <c r="B5" t="inlineStr"/>
      <c r="C5" t="inlineStr"/>
      <c r="D5" t="inlineStr">
        <is>
          <t>Wonga - yml scripting</t>
        </is>
      </c>
      <c r="E5" t="inlineStr">
        <is>
          <t>Tableau Next</t>
        </is>
      </c>
      <c r="F5" t="inlineStr"/>
      <c r="G5" t="inlineStr"/>
      <c r="H5" t="inlineStr">
        <is>
          <t>Tableau Next</t>
        </is>
      </c>
      <c r="I5" t="inlineStr"/>
      <c r="J5" t="inlineStr">
        <is>
          <t>Wonga History Load</t>
        </is>
      </c>
      <c r="K5" t="inlineStr">
        <is>
          <t>Wonga History Load</t>
        </is>
      </c>
      <c r="L5" t="inlineStr"/>
      <c r="M5" t="inlineStr"/>
      <c r="N5" t="inlineStr"/>
      <c r="O5" t="inlineStr"/>
      <c r="P5" t="inlineStr"/>
      <c r="Q5" t="inlineStr">
        <is>
          <t>Tableau Next</t>
        </is>
      </c>
    </row>
    <row r="6">
      <c r="A6" t="inlineStr">
        <is>
          <t>10:00</t>
        </is>
      </c>
      <c r="B6" t="inlineStr">
        <is>
          <t>Shoprite Analytics|| Cloud BI Daily Stand Up</t>
        </is>
      </c>
      <c r="C6" t="inlineStr"/>
      <c r="D6" t="inlineStr">
        <is>
          <t>Wonga - yml scripting, Shoprite Analytics|| Cloud BI Daily Stand Up</t>
        </is>
      </c>
      <c r="E6" t="inlineStr"/>
      <c r="F6" t="inlineStr">
        <is>
          <t>Cloud BI Daily Stand Up</t>
        </is>
      </c>
      <c r="G6" t="inlineStr"/>
      <c r="H6" t="inlineStr"/>
      <c r="I6" t="inlineStr"/>
      <c r="J6" t="inlineStr">
        <is>
          <t>Shoprite Analytics|| Cloud BI Daily Stand Up</t>
        </is>
      </c>
      <c r="K6" t="inlineStr">
        <is>
          <t>DSY :Test fct_daily_fund_balance_tableau_extract (found duplicates)</t>
        </is>
      </c>
      <c r="L6" t="inlineStr">
        <is>
          <t>Allocated Shoprite SLA - Alteryx , Shoprite Analytics|| Cloud BI Daily Stand Up</t>
        </is>
      </c>
      <c r="M6" t="inlineStr"/>
      <c r="N6" t="inlineStr"/>
      <c r="O6" t="inlineStr"/>
      <c r="P6" t="inlineStr"/>
      <c r="Q6" t="inlineStr"/>
    </row>
    <row r="7">
      <c r="A7" t="inlineStr">
        <is>
          <t>10:30</t>
        </is>
      </c>
      <c r="B7" t="inlineStr">
        <is>
          <t>DSY DW - Daily standup</t>
        </is>
      </c>
      <c r="C7" t="inlineStr"/>
      <c r="D7" t="inlineStr">
        <is>
          <t>DSY DW - Daily standup</t>
        </is>
      </c>
      <c r="E7" t="inlineStr"/>
      <c r="F7" t="inlineStr"/>
      <c r="G7" t="inlineStr">
        <is>
          <t>DSY DW - Daily standup</t>
        </is>
      </c>
      <c r="H7" t="inlineStr"/>
      <c r="I7" t="inlineStr"/>
      <c r="J7" t="inlineStr">
        <is>
          <t>[SLA - Shoprite - Tableau] Shoprite - Tableau - SLA</t>
        </is>
      </c>
      <c r="K7" t="inlineStr">
        <is>
          <t>DSY DW - Daily standup</t>
        </is>
      </c>
      <c r="L7" t="inlineStr">
        <is>
          <t xml:space="preserve">Allocated Shoprite SLA - Alteryx </t>
        </is>
      </c>
      <c r="M7" t="inlineStr">
        <is>
          <t>DSY DW - Daily standup</t>
        </is>
      </c>
      <c r="N7" t="inlineStr">
        <is>
          <t>DSY DW - Daily standup</t>
        </is>
      </c>
      <c r="O7" t="inlineStr"/>
      <c r="P7" t="inlineStr"/>
      <c r="Q7" t="inlineStr"/>
    </row>
    <row r="8">
      <c r="A8" t="inlineStr">
        <is>
          <t>11:00</t>
        </is>
      </c>
      <c r="B8" t="inlineStr">
        <is>
          <t xml:space="preserve">Shoprite SLA Internal Review </t>
        </is>
      </c>
      <c r="C8" t="inlineStr">
        <is>
          <t>Taquanta: Projects Internal Standup</t>
        </is>
      </c>
      <c r="D8" t="inlineStr">
        <is>
          <t>Shoprite SLA Internal Review , Taquanta: Projects Internal Standup</t>
        </is>
      </c>
      <c r="E8" t="inlineStr"/>
      <c r="F8" t="inlineStr">
        <is>
          <t xml:space="preserve">Shoprite SLA Internal Review </t>
        </is>
      </c>
      <c r="G8" t="inlineStr"/>
      <c r="H8" t="inlineStr"/>
      <c r="I8" t="inlineStr">
        <is>
          <t>Taquanta: Projects Internal Standup</t>
        </is>
      </c>
      <c r="J8" t="inlineStr">
        <is>
          <t xml:space="preserve">[SLA - Shoprite - Tableau] Shoprite - Tableau - SLA, Shoprite SLA Internal Review </t>
        </is>
      </c>
      <c r="K8" t="inlineStr">
        <is>
          <t>Wonga : Dim_Transaction_Detail</t>
        </is>
      </c>
      <c r="L8" t="inlineStr">
        <is>
          <t xml:space="preserve">Allocated Shoprite SLA - Alteryx , Shoprite SLA Internal Review </t>
        </is>
      </c>
      <c r="M8" t="inlineStr"/>
      <c r="N8" t="inlineStr">
        <is>
          <t>Taquanta: Projects Internal Standup</t>
        </is>
      </c>
      <c r="O8" t="inlineStr"/>
      <c r="P8" t="inlineStr">
        <is>
          <t>Wonga : Dim_Transaction_Detail</t>
        </is>
      </c>
      <c r="Q8" t="inlineStr">
        <is>
          <t>SnowPro Core Certification</t>
        </is>
      </c>
    </row>
    <row r="9">
      <c r="A9" t="inlineStr">
        <is>
          <t>11:30</t>
        </is>
      </c>
      <c r="B9" t="inlineStr">
        <is>
          <t xml:space="preserve">Shoprite SLA Internal Review </t>
        </is>
      </c>
      <c r="C9" t="inlineStr"/>
      <c r="D9" t="inlineStr">
        <is>
          <t>Shoprite SLA Internal Review , Canceled: Ben &lt;&gt; Nate - 1:1</t>
        </is>
      </c>
      <c r="E9" t="inlineStr"/>
      <c r="F9" t="inlineStr">
        <is>
          <t xml:space="preserve">Shoprite SLA Internal Review </t>
        </is>
      </c>
      <c r="G9" t="inlineStr"/>
      <c r="H9" t="inlineStr"/>
      <c r="I9" t="inlineStr">
        <is>
          <t>IP: SaaS - Asset Management progress update</t>
        </is>
      </c>
      <c r="J9" t="inlineStr">
        <is>
          <t xml:space="preserve">[SLA - Shoprite - Tableau] Shoprite - Tableau - SLA, Shoprite SLA Internal Review </t>
        </is>
      </c>
      <c r="K9" t="inlineStr">
        <is>
          <t>Wonga : Dim_Transaction_Detail</t>
        </is>
      </c>
      <c r="L9" t="inlineStr">
        <is>
          <t xml:space="preserve">Allocated Shoprite SLA - Alteryx , Shoprite SLA Internal Review </t>
        </is>
      </c>
      <c r="M9" t="inlineStr"/>
      <c r="N9" t="inlineStr">
        <is>
          <t xml:space="preserve">Wonga Plan Update </t>
        </is>
      </c>
      <c r="O9" t="inlineStr"/>
      <c r="P9" t="inlineStr">
        <is>
          <t>Wonga : Dim_Transaction_Detail</t>
        </is>
      </c>
      <c r="Q9" t="inlineStr">
        <is>
          <t>SnowPro Core Certification</t>
        </is>
      </c>
    </row>
    <row r="10">
      <c r="A10" t="inlineStr">
        <is>
          <t>12:00</t>
        </is>
      </c>
      <c r="B10" t="inlineStr"/>
      <c r="C10" t="inlineStr">
        <is>
          <t>Canceled: Aza &lt;&gt; Nate - 1:1</t>
        </is>
      </c>
      <c r="D10" t="inlineStr">
        <is>
          <t>Wonga yml scripting</t>
        </is>
      </c>
      <c r="E10" t="inlineStr"/>
      <c r="F10" t="inlineStr"/>
      <c r="G10" t="inlineStr">
        <is>
          <t>Coffee chat, Internal Study time</t>
        </is>
      </c>
      <c r="H10" t="inlineStr">
        <is>
          <t>Masjid</t>
        </is>
      </c>
      <c r="I10" t="inlineStr"/>
      <c r="J10" t="inlineStr">
        <is>
          <t>[SLA - Shoprite - Tableau] Shoprite - Tableau - SLA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SnowPro Core Certification</t>
        </is>
      </c>
    </row>
    <row r="11">
      <c r="A11" t="inlineStr">
        <is>
          <t>12:30</t>
        </is>
      </c>
      <c r="B11" t="inlineStr"/>
      <c r="C11" t="inlineStr"/>
      <c r="D11" t="inlineStr">
        <is>
          <t>Wonga dim investigation - loan detail</t>
        </is>
      </c>
      <c r="E11" t="inlineStr"/>
      <c r="F11" t="inlineStr"/>
      <c r="G11" t="inlineStr">
        <is>
          <t>Internal Study time</t>
        </is>
      </c>
      <c r="H11" t="inlineStr">
        <is>
          <t>Masjid</t>
        </is>
      </c>
      <c r="I11" t="inlineStr"/>
      <c r="J11" t="inlineStr"/>
      <c r="K11" t="inlineStr"/>
      <c r="L11" t="inlineStr">
        <is>
          <t>Lunch Break</t>
        </is>
      </c>
      <c r="M11" t="inlineStr"/>
      <c r="N11" t="inlineStr">
        <is>
          <t xml:space="preserve">Shoprite Plan Update </t>
        </is>
      </c>
      <c r="O11" t="inlineStr"/>
      <c r="P11" t="inlineStr"/>
      <c r="Q11" t="inlineStr">
        <is>
          <t>SnowPro Core Certification</t>
        </is>
      </c>
    </row>
    <row r="12">
      <c r="A12" t="inlineStr">
        <is>
          <t>13:00</t>
        </is>
      </c>
      <c r="B12" t="inlineStr"/>
      <c r="C12" t="inlineStr"/>
      <c r="D12" t="inlineStr">
        <is>
          <t>Wonga dim investigation - loan detail</t>
        </is>
      </c>
      <c r="E12" t="inlineStr">
        <is>
          <t>Flora &lt;&gt; Nate - 1:1</t>
        </is>
      </c>
      <c r="F12" t="inlineStr"/>
      <c r="G12" t="inlineStr"/>
      <c r="H12" t="inlineStr">
        <is>
          <t>Masjid</t>
        </is>
      </c>
      <c r="I12" t="inlineStr"/>
      <c r="J12" t="inlineStr"/>
      <c r="K12" t="inlineStr">
        <is>
          <t>DSY : Tableau Marts</t>
        </is>
      </c>
      <c r="L12" t="inlineStr">
        <is>
          <t>Lunch Break</t>
        </is>
      </c>
      <c r="M12" t="inlineStr"/>
      <c r="N12" t="inlineStr">
        <is>
          <t>Discovery Plan Update + emails</t>
        </is>
      </c>
      <c r="O12" t="inlineStr"/>
      <c r="P12" t="inlineStr"/>
      <c r="Q12" t="inlineStr">
        <is>
          <t>SnowPro Core Certification</t>
        </is>
      </c>
    </row>
    <row r="13">
      <c r="A13" t="inlineStr">
        <is>
          <t>13:30</t>
        </is>
      </c>
      <c r="B13" t="inlineStr"/>
      <c r="C13" t="inlineStr"/>
      <c r="D13" t="inlineStr">
        <is>
          <t>PM Forum</t>
        </is>
      </c>
      <c r="E13" t="inlineStr">
        <is>
          <t>PM Forum</t>
        </is>
      </c>
      <c r="F13" t="inlineStr">
        <is>
          <t>PM Forum, Canceled: Mark &lt;&gt; Nate - 1:1</t>
        </is>
      </c>
      <c r="G13" t="inlineStr"/>
      <c r="H13" t="inlineStr">
        <is>
          <t>Masjid</t>
        </is>
      </c>
      <c r="I13" t="inlineStr">
        <is>
          <t>PM Forum</t>
        </is>
      </c>
      <c r="J13" t="inlineStr">
        <is>
          <t>PM Forum</t>
        </is>
      </c>
      <c r="K13" t="inlineStr">
        <is>
          <t>DSY : Tableau Marts</t>
        </is>
      </c>
      <c r="L13" t="inlineStr">
        <is>
          <t>Internal Projects - SLA Reporting Project, Tableau Server to Cloud Migration Work and other</t>
        </is>
      </c>
      <c r="M13" t="inlineStr"/>
      <c r="N13" t="inlineStr"/>
      <c r="O13" t="inlineStr">
        <is>
          <t>PM Forum</t>
        </is>
      </c>
      <c r="P13" t="inlineStr"/>
      <c r="Q13" t="inlineStr">
        <is>
          <t>AWS Solutions Architect Associate</t>
        </is>
      </c>
    </row>
    <row r="14">
      <c r="A14" t="inlineStr">
        <is>
          <t>14:00</t>
        </is>
      </c>
      <c r="B14" t="inlineStr"/>
      <c r="C14" t="inlineStr"/>
      <c r="D14" t="inlineStr">
        <is>
          <t>PM Forum</t>
        </is>
      </c>
      <c r="E14" t="inlineStr">
        <is>
          <t>Resource Scheduling Workshop and Scoping, PM Forum</t>
        </is>
      </c>
      <c r="F14" t="inlineStr">
        <is>
          <t>Resource Scheduling Workshop and Scoping, PM Forum</t>
        </is>
      </c>
      <c r="G14" t="inlineStr"/>
      <c r="H14" t="inlineStr"/>
      <c r="I14" t="inlineStr">
        <is>
          <t>PM Forum, Tech team retrospective</t>
        </is>
      </c>
      <c r="J14" t="inlineStr">
        <is>
          <t>PM Forum</t>
        </is>
      </c>
      <c r="K14" t="inlineStr">
        <is>
          <t>Resource Scheduling Workshop and Scoping</t>
        </is>
      </c>
      <c r="L14" t="inlineStr">
        <is>
          <t>Internal Projects - SLA Reporting Project, Tableau Server to Cloud Migration Work and other</t>
        </is>
      </c>
      <c r="M14" t="inlineStr"/>
      <c r="N14" t="inlineStr">
        <is>
          <t>Personal Development Plan (Study and Exams)https://alison.com/topic</t>
        </is>
      </c>
      <c r="O14" t="inlineStr">
        <is>
          <t>PM Forum</t>
        </is>
      </c>
      <c r="P14" t="inlineStr"/>
      <c r="Q14" t="inlineStr">
        <is>
          <t>AWS Solutions Architect Associate</t>
        </is>
      </c>
    </row>
    <row r="15">
      <c r="A15" t="inlineStr">
        <is>
          <t>14:30</t>
        </is>
      </c>
      <c r="B15" t="inlineStr"/>
      <c r="C15" t="inlineStr"/>
      <c r="D15" t="inlineStr">
        <is>
          <t>Wonga dim investigation loan detail</t>
        </is>
      </c>
      <c r="E15" t="inlineStr">
        <is>
          <t>FW: Deploy of Cura Reg Change</t>
        </is>
      </c>
      <c r="F15" t="inlineStr"/>
      <c r="G15" t="inlineStr"/>
      <c r="H15" t="inlineStr"/>
      <c r="I15" t="inlineStr">
        <is>
          <t>Tech team retrospective</t>
        </is>
      </c>
      <c r="J15" t="inlineStr"/>
      <c r="K15" t="inlineStr">
        <is>
          <t>DSY : Tableau Marts</t>
        </is>
      </c>
      <c r="L15" t="inlineStr">
        <is>
          <t>Internal Projects - SLA Reporting Project, Tableau Server to Cloud Migration Work and other</t>
        </is>
      </c>
      <c r="M15" t="inlineStr"/>
      <c r="N15" t="inlineStr">
        <is>
          <t>Personal Development Plan (Study and Exams)https://alison.com/topic</t>
        </is>
      </c>
      <c r="O15" t="inlineStr"/>
      <c r="P15" t="inlineStr"/>
      <c r="Q15" t="inlineStr">
        <is>
          <t>AWS Solutions Architect Associate</t>
        </is>
      </c>
    </row>
    <row r="16">
      <c r="A16" t="inlineStr">
        <is>
          <t>15:00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Tech team retrospective, Canceled: Tech team huddle</t>
        </is>
      </c>
      <c r="J16" t="inlineStr">
        <is>
          <t>Attending to a query to license and restart Tableau Server on AWS 2.0</t>
        </is>
      </c>
      <c r="K16" t="inlineStr">
        <is>
          <t>DSY : Tableau Marts</t>
        </is>
      </c>
      <c r="L16" t="inlineStr"/>
      <c r="M16" t="inlineStr"/>
      <c r="N16" t="inlineStr">
        <is>
          <t>Slipstream - IPD - Internal Projects  ( Slipstream Data ) (Harvest Timesheets and Reports, ClickUp Tasks and Reports, Billing, Training, Emails, Documentation, Reports)</t>
        </is>
      </c>
      <c r="O16" t="inlineStr"/>
      <c r="P16" t="inlineStr"/>
      <c r="Q16" t="inlineStr"/>
    </row>
    <row r="17">
      <c r="A17" t="inlineStr">
        <is>
          <t>15:30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Canceled: Tech team huddle</t>
        </is>
      </c>
      <c r="J17" t="inlineStr">
        <is>
          <t>Shoprite SLA Weekly Summary</t>
        </is>
      </c>
      <c r="K17" t="inlineStr">
        <is>
          <t>DSY : Tableau Marts</t>
        </is>
      </c>
      <c r="L17" t="inlineStr">
        <is>
          <t>Shoprite SLA Weekly Summary, Salesforce Mulesoft Developer - Exam Preparation (High Priority)</t>
        </is>
      </c>
      <c r="M17" t="inlineStr"/>
      <c r="N17" t="inlineStr">
        <is>
          <t>Shoprite SLA Weekly Summary, Slipstream - IPD - Internal Projects  ( Slipstream Data ) (Harvest Timesheets and Reports, ClickUp Tasks and Reports, Billing, Training, Emails, Documentation, Reports)</t>
        </is>
      </c>
      <c r="O17" t="inlineStr"/>
      <c r="P17" t="inlineStr"/>
      <c r="Q17" t="inlineStr"/>
    </row>
    <row r="18">
      <c r="A18" t="inlineStr">
        <is>
          <t>16:00</t>
        </is>
      </c>
      <c r="B18" t="inlineStr">
        <is>
          <t>DSY DW - Daily standup</t>
        </is>
      </c>
      <c r="C18" t="inlineStr"/>
      <c r="D18" t="inlineStr">
        <is>
          <t>DSY DW - Daily standup</t>
        </is>
      </c>
      <c r="E18" t="inlineStr"/>
      <c r="F18" t="inlineStr"/>
      <c r="G18" t="inlineStr">
        <is>
          <t>Following: DSY DW - Daily standup</t>
        </is>
      </c>
      <c r="H18" t="inlineStr"/>
      <c r="I18" t="inlineStr"/>
      <c r="J18" t="inlineStr"/>
      <c r="K18" t="inlineStr">
        <is>
          <t>DSY DW - Daily standup</t>
        </is>
      </c>
      <c r="L18" t="inlineStr">
        <is>
          <t>Salesforce Mulesoft Developer - Exam Preparation (High Priority)</t>
        </is>
      </c>
      <c r="M18" t="inlineStr">
        <is>
          <t>DSY DW - Daily standup</t>
        </is>
      </c>
      <c r="N18" t="inlineStr">
        <is>
          <t>DSY DW - Daily standup</t>
        </is>
      </c>
      <c r="O18" t="inlineStr"/>
      <c r="P18" t="inlineStr"/>
      <c r="Q18" t="inlineStr">
        <is>
          <t>Check Internal Work</t>
        </is>
      </c>
    </row>
    <row r="19">
      <c r="A19" t="inlineStr">
        <is>
          <t>16:30</t>
        </is>
      </c>
      <c r="B19" t="inlineStr"/>
      <c r="C19" t="inlineStr">
        <is>
          <t>Admin Work To wrap up the day</t>
        </is>
      </c>
      <c r="D19" t="inlineStr"/>
      <c r="E19" t="inlineStr">
        <is>
          <t>AlteryxServer_AlteryxServerUsageReports + TableauSalesforceCerts+TableauSupport+WhereScapeUniversity+SnowflakePartnerSalesAccreditation+AWSCoursesPlanning+TableauProductManagement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Salesforce Mulesoft Developer - Exam Preparation (High Priority)</t>
        </is>
      </c>
      <c r="M19" t="inlineStr"/>
      <c r="N19" t="inlineStr">
        <is>
          <t>Taquanta October report daily tasks update + emails</t>
        </is>
      </c>
      <c r="O19" t="inlineStr"/>
      <c r="P19" t="inlineStr"/>
      <c r="Q19" t="inlineStr">
        <is>
          <t>Check Internal Work</t>
        </is>
      </c>
    </row>
    <row r="20">
      <c r="A20" t="inlineStr">
        <is>
          <t>17:00</t>
        </is>
      </c>
      <c r="B20" t="inlineStr"/>
      <c r="C20" t="inlineStr"/>
      <c r="D20" t="inlineStr"/>
      <c r="E20" t="inlineStr">
        <is>
          <t>AlteryxServer_AlteryxServerUsageReports + TableauSalesforceCerts+TableauSupport+WhereScapeUniversity+SnowflakePartnerSalesAccreditation+AWSCoursesPlanning+TableauProductManagement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17:30</t>
        </is>
      </c>
      <c r="B21" t="inlineStr"/>
      <c r="C21" t="inlineStr"/>
      <c r="D21" t="inlineStr"/>
      <c r="E21" t="inlineStr">
        <is>
          <t>AlteryxServer_AlteryxServerUsageReports + TableauSalesforceCerts+TableauSupport+WhereScapeUniversity+SnowflakePartnerSalesAccreditation+AWSCoursesPlanning+TableauProductManagement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 %</t>
        </is>
      </c>
      <c r="B24">
        <f>ROUND(COUNTIF(B2:B19,"&lt;&gt;")/18,4)</f>
        <v/>
      </c>
      <c r="C24">
        <f>ROUND(COUNTIF(C2:C19,"&lt;&gt;")/18,4)</f>
        <v/>
      </c>
      <c r="D24">
        <f>ROUND(COUNTIF(D2:D19,"&lt;&gt;")/18,4)</f>
        <v/>
      </c>
      <c r="E24">
        <f>ROUND(COUNTIF(E2:E19,"&lt;&gt;")/18,4)</f>
        <v/>
      </c>
      <c r="F24">
        <f>ROUND(COUNTIF(F2:F19,"&lt;&gt;")/18,4)</f>
        <v/>
      </c>
      <c r="G24">
        <f>ROUND(COUNTIF(G2:G19,"&lt;&gt;")/18,4)</f>
        <v/>
      </c>
      <c r="H24">
        <f>ROUND(COUNTIF(H2:H19,"&lt;&gt;")/18,4)</f>
        <v/>
      </c>
      <c r="I24">
        <f>ROUND(COUNTIF(I2:I19,"&lt;&gt;")/18,4)</f>
        <v/>
      </c>
      <c r="J24">
        <f>ROUND(COUNTIF(J2:J19,"&lt;&gt;")/18,4)</f>
        <v/>
      </c>
      <c r="K24">
        <f>ROUND(COUNTIF(K2:K19,"&lt;&gt;")/18,4)</f>
        <v/>
      </c>
      <c r="L24">
        <f>ROUND(COUNTIF(L2:L19,"&lt;&gt;")/18,4)</f>
        <v/>
      </c>
      <c r="M24">
        <f>ROUND(COUNTIF(M2:M19,"&lt;&gt;")/18,4)</f>
        <v/>
      </c>
      <c r="N24">
        <f>ROUND(COUNTIF(N2:N19,"&lt;&gt;")/18,4)</f>
        <v/>
      </c>
      <c r="O24">
        <f>ROUND(COUNTIF(O2:O19,"&lt;&gt;")/18,4)</f>
        <v/>
      </c>
      <c r="P24">
        <f>ROUND(COUNTIF(P2:P19,"&lt;&gt;")/18,4)</f>
        <v/>
      </c>
      <c r="Q24">
        <f>ROUND(COUNTIF(Q2:Q19,"&lt;&gt;")/18,4)</f>
        <v/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Tasks per Assignee</t>
        </is>
      </c>
      <c r="B27" t="inlineStr">
        <is>
          <t>Andrew Milner</t>
        </is>
      </c>
      <c r="C27" t="inlineStr">
        <is>
          <t>Azabenathi Pupuma</t>
        </is>
      </c>
      <c r="D27" t="inlineStr">
        <is>
          <t>Ben Brooker</t>
        </is>
      </c>
      <c r="E27" t="inlineStr">
        <is>
          <t>Flora Kundaeli</t>
        </is>
      </c>
      <c r="F27" t="inlineStr">
        <is>
          <t>Mark Gelman</t>
        </is>
      </c>
      <c r="G27" t="inlineStr">
        <is>
          <t>Michael Malia</t>
        </is>
      </c>
      <c r="H27" t="inlineStr">
        <is>
          <t>Muhammad Chothia</t>
        </is>
      </c>
      <c r="I27" t="inlineStr">
        <is>
          <t>Ntsako Mavuyangwa</t>
        </is>
      </c>
      <c r="J27" t="inlineStr">
        <is>
          <t>Palesa Maboeei</t>
        </is>
      </c>
      <c r="K27" t="inlineStr">
        <is>
          <t>Riyadh Leonard</t>
        </is>
      </c>
      <c r="L27" t="inlineStr">
        <is>
          <t>Robin April</t>
        </is>
      </c>
      <c r="M27" t="inlineStr">
        <is>
          <t>Ruan Van der Merwe</t>
        </is>
      </c>
      <c r="N27" t="inlineStr">
        <is>
          <t>Sandisiwe Manquma</t>
        </is>
      </c>
      <c r="O27" t="inlineStr">
        <is>
          <t>Suzanne Edlmann</t>
        </is>
      </c>
      <c r="P27" t="inlineStr">
        <is>
          <t>Thando Calana</t>
        </is>
      </c>
      <c r="Q27" t="inlineStr">
        <is>
          <t>Thembani Faleni</t>
        </is>
      </c>
      <c r="R27" t="inlineStr">
        <is>
          <t>Unassigned</t>
        </is>
      </c>
    </row>
    <row r="28">
      <c r="A28" t="inlineStr"/>
      <c r="B28">
        <f>HYPERLINK("https://app.clickup.com/t/8698jrq4e", "[slipstream - data warehouse solution - git (productization)] Support. Includes platform optimisation, query optimisation etc.")</f>
        <v/>
      </c>
      <c r="C28">
        <f>HYPERLINK("https://app.clickup.com/t/86995td5m", "[slipstream - data warehouse solution - git (productization)] Build the data deployment pipelines for DEV to QA")</f>
        <v/>
      </c>
      <c r="D28">
        <f>HYPERLINK("https://app.clickup.com/t/86995td5m", "[slipstream - data warehouse solution - git (productization)] Build the data deployment pipelines for DEV to QA")</f>
        <v/>
      </c>
      <c r="E28" t="inlineStr"/>
      <c r="F28">
        <f>HYPERLINK("https://app.clickup.com/t/869a2knmy", "[slipstream - data warehouse solution - git (productization)] Create views as exploitation layer out of data lake")</f>
        <v/>
      </c>
      <c r="G28">
        <f>HYPERLINK("https://app.clickup.com/t/869474qb4", "[internal projects] Commit code to GitHub")</f>
        <v/>
      </c>
      <c r="H28">
        <f>HYPERLINK("https://app.clickup.com/t/869474qb4", "[internal projects] Commit code to GitHub")</f>
        <v/>
      </c>
      <c r="I28">
        <f>HYPERLINK("https://app.clickup.com/t/8699bn8u6", "[test freshdesk replacement] 1264 ZARONIA Cube update AccYield to Overnight Compound Rate")</f>
        <v/>
      </c>
      <c r="J28">
        <f>HYPERLINK("https://app.clickup.com/t/86969dbxk", "[shoprite sla  report] Tableau Support")</f>
        <v/>
      </c>
      <c r="K28">
        <f>HYPERLINK("https://app.clickup.com/t/8698jrq49", "[slipstream - data warehouse solution - git (productization)] Testing - data Audit processes")</f>
        <v/>
      </c>
      <c r="L28">
        <f>HYPERLINK("https://app.clickup.com/t/8698jupt0", "[slipstream - data warehouse solution - git (productization)] Build the PowerBI reports for monitoring data Stage progress")</f>
        <v/>
      </c>
      <c r="M28" t="inlineStr"/>
      <c r="N28" t="inlineStr"/>
      <c r="O28">
        <f>HYPERLINK("https://app.clickup.com/t/869474qb4", "[internal projects] Commit code to GitHub")</f>
        <v/>
      </c>
      <c r="P28">
        <f>HYPERLINK("https://app.clickup.com/t/869apxtwb", "[wonga: data warehouse development &amp; migration onto snowflake project] Dim_Transaction_Detail")</f>
        <v/>
      </c>
      <c r="Q28" t="inlineStr"/>
      <c r="R28">
        <f>HYPERLINK("https://app.clickup.com/t/8698jrq49", "[slipstream - data warehouse solution - git (productization)] Testing - data Audit processes")</f>
        <v/>
      </c>
    </row>
    <row r="29">
      <c r="A29" t="inlineStr"/>
      <c r="B29">
        <f>HYPERLINK("https://app.clickup.com/t/8698jrq35", "[slipstream - data warehouse solution - git (productization)] Audit Tables and Process up to Data lake")</f>
        <v/>
      </c>
      <c r="C29">
        <f>HYPERLINK("https://app.clickup.com/t/86969dbxk", "[shoprite sla  report] Tableau Support")</f>
        <v/>
      </c>
      <c r="D29">
        <f>HYPERLINK("https://app.clickup.com/t/869474qb4", "[internal projects] Commit code to GitHub")</f>
        <v/>
      </c>
      <c r="E29" t="inlineStr"/>
      <c r="F29">
        <f>HYPERLINK("https://app.clickup.com/t/8698jrq40", "[slipstream - data warehouse solution - git (productization)] Optimisation and Enhancemnets post testing")</f>
        <v/>
      </c>
      <c r="G29">
        <f>HYPERLINK("https://app.clickup.com/t/8696twreb", "[discovery invest - dw maintenance] Solution Design Doc")</f>
        <v/>
      </c>
      <c r="H29">
        <f>HYPERLINK("https://app.clickup.com/t/862k4g368", "[internal projects] Integrate data to Tableau report")</f>
        <v/>
      </c>
      <c r="I29">
        <f>HYPERLINK("https://app.clickup.com/t/86992yrpc", "[test freshdesk replacement] 1246 ZARONIA changes to Titan and the CUBE")</f>
        <v/>
      </c>
      <c r="J29">
        <f>HYPERLINK("https://app.clickup.com/t/8696q3a3m", "[internal projects] Team Skills")</f>
        <v/>
      </c>
      <c r="K29">
        <f>HYPERLINK("https://app.clickup.com/t/8698jrq40", "[slipstream - data warehouse solution - git (productization)] Optimisation and Enhancemnets post testing")</f>
        <v/>
      </c>
      <c r="L29">
        <f>HYPERLINK("https://app.clickup.com/t/869a5344p", "[freshdesk] Documentation")</f>
        <v/>
      </c>
      <c r="M29" t="inlineStr"/>
      <c r="N29" t="inlineStr"/>
      <c r="O29">
        <f>HYPERLINK("https://app.clickup.com/t/86967utha", "[om: outsourced resources work projects] OM: CBR Dashboards")</f>
        <v/>
      </c>
      <c r="P29">
        <f>HYPERLINK("https://app.clickup.com/t/869a2n4qu", "[wonga: data warehouse development &amp; migration onto snowflake project] Develop load processes for all dimensions")</f>
        <v/>
      </c>
      <c r="Q29" t="inlineStr"/>
      <c r="R29">
        <f>HYPERLINK("https://app.clickup.com/t/8698jrq35", "[slipstream - data warehouse solution - git (productization)] Audit Tables and Process up to Data lake")</f>
        <v/>
      </c>
    </row>
    <row r="30">
      <c r="A30" t="inlineStr"/>
      <c r="B30">
        <f>HYPERLINK("https://app.clickup.com/t/869474qb4", "[internal projects] Commit code to GitHub")</f>
        <v/>
      </c>
      <c r="C30">
        <f>HYPERLINK("https://app.clickup.com/t/8695qbamh", "[internal projects] Testing")</f>
        <v/>
      </c>
      <c r="D30">
        <f>HYPERLINK("https://app.clickup.com/t/8696twxhf", "[discovery invest - dw maintenance] Handover of All reports")</f>
        <v/>
      </c>
      <c r="E30" t="inlineStr"/>
      <c r="F30">
        <f>HYPERLINK("https://app.clickup.com/t/869474qb4", "[internal projects] Commit code to GitHub")</f>
        <v/>
      </c>
      <c r="G30">
        <f>HYPERLINK("https://app.clickup.com/t/8696c93m9", "[discovery invest - dw maintenance] Change LAst_seed_Process = 2 for 7 tables")</f>
        <v/>
      </c>
      <c r="H30" t="inlineStr"/>
      <c r="I30">
        <f>HYPERLINK("https://app.clickup.com/t/869474qb4", "[internal projects] Commit code to GitHub")</f>
        <v/>
      </c>
      <c r="J30">
        <f>HYPERLINK("https://app.clickup.com/t/8696kqh8k", "[internal projects] Tableau server Microsoft Teams app set up")</f>
        <v/>
      </c>
      <c r="K30">
        <f>HYPERLINK("https://app.clickup.com/t/8698jrq35", "[slipstream - data warehouse solution - git (productization)] Audit Tables and Process up to Data lake")</f>
        <v/>
      </c>
      <c r="L30">
        <f>HYPERLINK("https://app.clickup.com/t/869aakx8b", "[certification] Salesforce Certified Mulesoft Developer 1")</f>
        <v/>
      </c>
      <c r="M30" t="inlineStr"/>
      <c r="N30" t="inlineStr"/>
      <c r="O30">
        <f>HYPERLINK("https://app.clickup.com/t/869a9nmh7", "[om: fatca 2.0 design implementation project (jira tasks)] CDC-2626 Setup Non-prod and Prod space on Alteryx Servers")</f>
        <v/>
      </c>
      <c r="P30" t="inlineStr"/>
      <c r="Q30" t="inlineStr"/>
      <c r="R30">
        <f>HYPERLINK("https://app.clickup.com/t/869ag79ab", "[internal projects] Test Framework UAT doc")</f>
        <v/>
      </c>
    </row>
    <row r="31">
      <c r="A31" t="inlineStr"/>
      <c r="B31">
        <f>HYPERLINK("https://app.clickup.com/t/8696twxyk", "[discovery invest - dw maintenance] Handover of All Documentation")</f>
        <v/>
      </c>
      <c r="C31">
        <f>HYPERLINK("https://app.clickup.com/t/869474qb4", "[internal projects] Commit code to GitHub")</f>
        <v/>
      </c>
      <c r="D31">
        <f>HYPERLINK("https://app.clickup.com/t/869aa0t2j", "[wonga: data warehouse development &amp; migration onto snowflake project] Dim_loan_detail")</f>
        <v/>
      </c>
      <c r="E31" t="inlineStr"/>
      <c r="F31">
        <f>HYPERLINK("https://app.clickup.com/t/8699wxnyg", "[freshdesk] 1323 Orderable_UOM query")</f>
        <v/>
      </c>
      <c r="G31" t="inlineStr"/>
      <c r="H31" t="inlineStr"/>
      <c r="I31">
        <f>HYPERLINK("https://app.clickup.com/t/869ar5vng", "[freshdesk] 1393 XML creation issue in Zaronia python job")</f>
        <v/>
      </c>
      <c r="J31">
        <f>HYPERLINK("https://app.clickup.com/t/869474qb4", "[internal projects] Commit code to GitHub")</f>
        <v/>
      </c>
      <c r="K31">
        <f>HYPERLINK("https://app.clickup.com/t/869474qb4", "[internal projects] Commit code to GitHub")</f>
        <v/>
      </c>
      <c r="L31">
        <f>HYPERLINK("https://app.clickup.com/t/869aafmh1", "[certification] AWS Data Engineer - Associate")</f>
        <v/>
      </c>
      <c r="M31" t="inlineStr"/>
      <c r="N31" t="inlineStr"/>
      <c r="O31">
        <f>HYPERLINK("https://app.clickup.com/t/869a6vnq6", "[om: fatca 2.0 design implementation project (jira tasks)] CDC-2757 Market Conduct: Provide time estimates for deliverables")</f>
        <v/>
      </c>
      <c r="P31" t="inlineStr"/>
      <c r="Q31" t="inlineStr"/>
      <c r="R31">
        <f>HYPERLINK("https://app.clickup.com/t/869a70f9p", "[internal projects] Billed VS Invoiced VS SLA")</f>
        <v/>
      </c>
    </row>
    <row r="32">
      <c r="A32" t="inlineStr"/>
      <c r="B32">
        <f>HYPERLINK("https://app.clickup.com/t/8696twxhf", "[discovery invest - dw maintenance] Handover of All reports")</f>
        <v/>
      </c>
      <c r="C32">
        <f>HYPERLINK("https://app.clickup.com/t/862k18nwr", "[internal projects] SLA performance for each customer")</f>
        <v/>
      </c>
      <c r="D32" t="inlineStr"/>
      <c r="E32" t="inlineStr"/>
      <c r="F32">
        <f>HYPERLINK("https://app.clickup.com/t/8699ub870", "[freshdesk] 1319 Shoprite Tableau Server Monday morning user throttling")</f>
        <v/>
      </c>
      <c r="G32" t="inlineStr"/>
      <c r="H32" t="inlineStr"/>
      <c r="I32">
        <f>HYPERLINK("https://app.clickup.com/t/869apy0re", "[freshdesk] 1393 XML creation issue in Zaronia python job")</f>
        <v/>
      </c>
      <c r="J32">
        <f>HYPERLINK("https://app.clickup.com/t/869arezr8", "[freshdesk] 1396 AWS2.0 Tableau Migration - Athena Native Connector Error")</f>
        <v/>
      </c>
      <c r="K32">
        <f>HYPERLINK("https://app.clickup.com/t/86931cq9x", "[certification] Matillion")</f>
        <v/>
      </c>
      <c r="L32">
        <f>HYPERLINK("https://app.clickup.com/t/8699r7kxh", "[investec pvt bank 80 hours support] Client Meetings")</f>
        <v/>
      </c>
      <c r="M32" t="inlineStr"/>
      <c r="N32" t="inlineStr"/>
      <c r="O32">
        <f>HYPERLINK("https://app.clickup.com/t/869a1x6nk", "[om: fatca 2.0 design implementation project (jira tasks)] CDC-2062 Highlight where field values do not map to static reference tables in the raw schema")</f>
        <v/>
      </c>
      <c r="P32" t="inlineStr"/>
      <c r="Q32" t="inlineStr"/>
      <c r="R32">
        <f>HYPERLINK("https://app.clickup.com/t/8697xudfa", "[internal projects] Income statement dashboard")</f>
        <v/>
      </c>
    </row>
    <row r="33">
      <c r="A33" t="inlineStr"/>
      <c r="B33">
        <f>HYPERLINK("https://app.clickup.com/t/8696twreb", "[discovery invest - dw maintenance] Solution Design Doc")</f>
        <v/>
      </c>
      <c r="C33">
        <f>HYPERLINK("https://app.clickup.com/t/869ar5vng", "[freshdesk] 1393 XML creation issue in Zaronia python job")</f>
        <v/>
      </c>
      <c r="D33" t="inlineStr"/>
      <c r="E33" t="inlineStr"/>
      <c r="F33">
        <f>HYPERLINK("https://app.clickup.com/t/8698kuxvw", "[wonga: data warehouse development &amp; migration onto snowflake project] Design Document")</f>
        <v/>
      </c>
      <c r="G33" t="inlineStr"/>
      <c r="H33" t="inlineStr"/>
      <c r="I33">
        <f>HYPERLINK("https://app.clickup.com/t/869any9vy", "[freshdesk] 1375 FPM Look through results compared to Reg30 rounding differences")</f>
        <v/>
      </c>
      <c r="J33">
        <f>HYPERLINK("https://app.clickup.com/t/869ar5vmr", "[freshdesk] 1395 Tableau Server Migration to AWS 2.0")</f>
        <v/>
      </c>
      <c r="K33">
        <f>HYPERLINK("https://app.clickup.com/t/86971xvd4", "[discovery invest - dw maintenance] Run the file extracts")</f>
        <v/>
      </c>
      <c r="L33">
        <f>HYPERLINK("https://app.clickup.com/t/8699r74mq", "[investec pvt bank 80 hours support] Technical Standups")</f>
        <v/>
      </c>
      <c r="M33" t="inlineStr"/>
      <c r="N33" t="inlineStr"/>
      <c r="O33">
        <f>HYPERLINK("https://app.clickup.com/t/869a1bu7g", "[om: fatca 2.0 design implementation project (jira tasks)] CDC-2563 Business Rule - Tax Free investments")</f>
        <v/>
      </c>
      <c r="P33" t="inlineStr"/>
      <c r="Q33" t="inlineStr"/>
      <c r="R33">
        <f>HYPERLINK("https://app.clickup.com/t/8697t8mu2", "[internal projects] Sales Dashboard Additional requirements")</f>
        <v/>
      </c>
    </row>
    <row r="34">
      <c r="A34" t="inlineStr"/>
      <c r="B34">
        <f>HYPERLINK("https://app.clickup.com/t/869a0bt86", "[wonga: data warehouse development &amp; migration onto snowflake project] Modification for physical model")</f>
        <v/>
      </c>
      <c r="C34">
        <f>HYPERLINK("https://app.clickup.com/t/869apy0re", "[freshdesk] 1393 XML creation issue in Zaronia python job")</f>
        <v/>
      </c>
      <c r="D34" t="inlineStr"/>
      <c r="E34" t="inlineStr"/>
      <c r="F34">
        <f>HYPERLINK("https://app.clickup.com/t/8698jrq42", "[wonga: data warehouse development &amp; migration onto snowflake project] Documentation")</f>
        <v/>
      </c>
      <c r="G34" t="inlineStr"/>
      <c r="H34" t="inlineStr"/>
      <c r="I34">
        <f>HYPERLINK("https://app.clickup.com/t/869any9u2", "[freshdesk] 1386 ZARONIA add a date UDF field")</f>
        <v/>
      </c>
      <c r="J34">
        <f>HYPERLINK("https://app.clickup.com/t/869ar5jq8", "[freshdesk] 1395 Tableau Server Migration to AWS 2.0")</f>
        <v/>
      </c>
      <c r="K34">
        <f>HYPERLINK("https://app.clickup.com/t/86971xv4x", "[discovery invest - dw maintenance] Validating the marts")</f>
        <v/>
      </c>
      <c r="L34">
        <f>HYPERLINK("https://app.clickup.com/t/8699r720y", "[investec pvt bank 80 hours support] Investec - Project Meetings")</f>
        <v/>
      </c>
      <c r="M34" t="inlineStr"/>
      <c r="N34" t="inlineStr"/>
      <c r="O34">
        <f>HYPERLINK("https://app.clickup.com/t/869a01gfm", "[om: fatca 2.0 design implementation project (jira tasks)] CDC-2509 Investigate subset where controlling person and entity has different entity_ids")</f>
        <v/>
      </c>
      <c r="P34" t="inlineStr"/>
      <c r="Q34" t="inlineStr"/>
      <c r="R34">
        <f>HYPERLINK("https://app.clickup.com/t/8697my8gd", "[internal projects] Financial and Sales Dashboard enhancement")</f>
        <v/>
      </c>
    </row>
    <row r="35">
      <c r="A35" t="inlineStr"/>
      <c r="B35">
        <f>HYPERLINK("https://app.clickup.com/t/869a0bqez", "[wonga: data warehouse development &amp; migration onto snowflake project] Physical model design")</f>
        <v/>
      </c>
      <c r="C35">
        <f>HYPERLINK("https://app.clickup.com/t/869any9vy", "[freshdesk] 1375 FPM Look through results compared to Reg30 rounding differences")</f>
        <v/>
      </c>
      <c r="D35" t="inlineStr"/>
      <c r="E35" t="inlineStr"/>
      <c r="F35" t="inlineStr"/>
      <c r="G35" t="inlineStr"/>
      <c r="H35" t="inlineStr"/>
      <c r="I35">
        <f>HYPERLINK("https://app.clickup.com/t/869anxwgq", "[freshdesk] 1375 FPM Look through results compared to Reg30 rounding differences")</f>
        <v/>
      </c>
      <c r="J35">
        <f>HYPERLINK("https://app.clickup.com/t/8698rmb2r", "[certification] AWS Certified Solutions Architect - Associate")</f>
        <v/>
      </c>
      <c r="K35">
        <f>HYPERLINK("https://app.clickup.com/t/86971xv04", "[discovery invest - dw maintenance] Run mart code")</f>
        <v/>
      </c>
      <c r="L35" t="inlineStr"/>
      <c r="M35" t="inlineStr"/>
      <c r="N35" t="inlineStr"/>
      <c r="O35">
        <f>HYPERLINK("https://app.clickup.com/t/8699yvvh7", "[om: fatca 2.0 design implementation project (jira tasks)] CDC-2560 SARS TPAH Template Update the rule to avoid referencing the database table")</f>
        <v/>
      </c>
      <c r="P35" t="inlineStr"/>
      <c r="Q35" t="inlineStr"/>
      <c r="R35">
        <f>HYPERLINK("https://app.clickup.com/t/8696yar98", "[internal projects] Resource Utilization Dashboard Refinements")</f>
        <v/>
      </c>
    </row>
    <row r="36">
      <c r="A36" t="inlineStr"/>
      <c r="B36">
        <f>HYPERLINK("https://app.clickup.com/t/8698kuxvw", "[wonga: data warehouse development &amp; migration onto snowflake project] Design Document")</f>
        <v/>
      </c>
      <c r="C36">
        <f>HYPERLINK("https://app.clickup.com/t/869any9u2", "[freshdesk] 1386 ZARONIA add a date UDF field")</f>
        <v/>
      </c>
      <c r="D36" t="inlineStr"/>
      <c r="E36" t="inlineStr"/>
      <c r="F36" t="inlineStr"/>
      <c r="G36" t="inlineStr"/>
      <c r="H36" t="inlineStr"/>
      <c r="I36" t="inlineStr"/>
      <c r="J36">
        <f>HYPERLINK("https://app.clickup.com/t/8693mtrc6", "[om: outsourced resources work projects] Anti-Money Laundering (AML) Initiatives(Leezaam/Terry-lisa/Tracey)")</f>
        <v/>
      </c>
      <c r="K36">
        <f>HYPERLINK("https://app.clickup.com/t/86971xur8", "[discovery invest - dw maintenance] Run implied deletes code")</f>
        <v/>
      </c>
      <c r="L36" t="inlineStr"/>
      <c r="M36" t="inlineStr"/>
      <c r="N36" t="inlineStr"/>
      <c r="O36">
        <f>HYPERLINK("https://app.clickup.com/t/8699yvveh", "[om: fatca 2.0 design implementation project (jira tasks)] CDC-2559 SARS TPAH Template Remove all spaces and special characters")</f>
        <v/>
      </c>
      <c r="P36" t="inlineStr"/>
      <c r="Q36" t="inlineStr"/>
      <c r="R36">
        <f>HYPERLINK("https://app.clickup.com/t/8696u6wyy", "[internal projects] Alteryx Server SLA Report process")</f>
        <v/>
      </c>
    </row>
    <row r="37">
      <c r="A37" t="inlineStr"/>
      <c r="B37">
        <f>HYPERLINK("https://app.clickup.com/t/8698jrq42", "[wonga: data warehouse development &amp; migration onto snowflake project] Documentation")</f>
        <v/>
      </c>
      <c r="C37">
        <f>HYPERLINK("https://app.clickup.com/t/869anxwgq", "[freshdesk] 1375 FPM Look through results compared to Reg30 rounding differences")</f>
        <v/>
      </c>
      <c r="D37" t="inlineStr"/>
      <c r="E37" t="inlineStr"/>
      <c r="F37" t="inlineStr"/>
      <c r="G37" t="inlineStr"/>
      <c r="H37" t="inlineStr"/>
      <c r="I37" t="inlineStr"/>
      <c r="J37">
        <f>HYPERLINK("https://app.clickup.com/t/869aq2vy0", "[wonga: data warehouse development &amp; migration onto snowflake project] customer")</f>
        <v/>
      </c>
      <c r="K37">
        <f>HYPERLINK("https://app.clickup.com/t/86971xtt3", "[discovery invest - dw maintenance] Validating the DWH")</f>
        <v/>
      </c>
      <c r="L37" t="inlineStr"/>
      <c r="M37" t="inlineStr"/>
      <c r="N37" t="inlineStr"/>
      <c r="O37">
        <f>HYPERLINK("https://app.clickup.com/t/8699yvv6w", "[om: fatca 2.0 design implementation project (jira tasks)] CDC-2556 For active entities on the Indicia Template, the "CRS Type" should be CRS103")</f>
        <v/>
      </c>
      <c r="P37" t="inlineStr"/>
      <c r="Q37" t="inlineStr"/>
      <c r="R37">
        <f>HYPERLINK("https://app.clickup.com/t/8695mj63r", "[internal projects] Shoprite B2B SLA Document")</f>
        <v/>
      </c>
    </row>
    <row r="38">
      <c r="A38" t="inlineStr"/>
      <c r="B38" t="inlineStr"/>
      <c r="C38">
        <f>HYPERLINK("https://app.clickup.com/t/8699z4wjq", "[freshdesk] 1335 ZARONIA python job")</f>
        <v/>
      </c>
      <c r="D38" t="inlineStr"/>
      <c r="E38" t="inlineStr"/>
      <c r="F38" t="inlineStr"/>
      <c r="G38" t="inlineStr"/>
      <c r="H38" t="inlineStr"/>
      <c r="I38" t="inlineStr"/>
      <c r="J38">
        <f>HYPERLINK("https://app.clickup.com/t/869aq2uw3", "[wonga: data warehouse development &amp; migration onto snowflake project] Adjust Yazeed scripts to Snowflake sql")</f>
        <v/>
      </c>
      <c r="K38">
        <f>HYPERLINK("https://app.clickup.com/t/8696twxyk", "[discovery invest - dw maintenance] Handover of All Documentation")</f>
        <v/>
      </c>
      <c r="L38" t="inlineStr"/>
      <c r="M38" t="inlineStr"/>
      <c r="N38" t="inlineStr"/>
      <c r="O38">
        <f>HYPERLINK("https://app.clickup.com/t/8699yvuqh", "[om: fatca 2.0 design implementation project (jira tasks)] CDC-2555 Entities former COB")</f>
        <v/>
      </c>
      <c r="P38" t="inlineStr"/>
      <c r="Q38" t="inlineStr"/>
      <c r="R38">
        <f>HYPERLINK("https://app.clickup.com/t/869474qb4", "[internal projects] Commit code to GitHub")</f>
        <v/>
      </c>
    </row>
    <row r="39">
      <c r="A39" t="inlineStr"/>
      <c r="B39" t="inlineStr"/>
      <c r="C39">
        <f>HYPERLINK("https://app.clickup.com/t/869ahmf7u", "[certification] Salesforce Certified Agentforce Specialist")</f>
        <v/>
      </c>
      <c r="D39" t="inlineStr"/>
      <c r="E39" t="inlineStr"/>
      <c r="F39" t="inlineStr"/>
      <c r="G39" t="inlineStr"/>
      <c r="H39" t="inlineStr"/>
      <c r="I39" t="inlineStr"/>
      <c r="J39">
        <f>HYPERLINK("https://app.clickup.com/t/869aq2udy", "[wonga: data warehouse development &amp; migration onto snowflake project] Historic data load into datalake")</f>
        <v/>
      </c>
      <c r="K39">
        <f>HYPERLINK("https://app.clickup.com/t/8696twrv7", "[discovery invest - dw maintenance] Extract Sign-Off Document")</f>
        <v/>
      </c>
      <c r="L39" t="inlineStr"/>
      <c r="M39" t="inlineStr"/>
      <c r="N39" t="inlineStr"/>
      <c r="O39">
        <f>HYPERLINK("https://app.clickup.com/t/8699yvtjg", "[om: fatca 2.0 design implementation project (jira tasks)] CDC-2553 Flexcube SARS Templates - rename the RFI to source system code at scheme level")</f>
        <v/>
      </c>
      <c r="P39" t="inlineStr"/>
      <c r="Q39" t="inlineStr"/>
      <c r="R39">
        <f>HYPERLINK("https://app.clickup.com/t/869ar5vna", "[freshdesk] 1394 Alteryx - AWS 1.0 Decomissioning Assessment")</f>
        <v/>
      </c>
    </row>
    <row r="40">
      <c r="A40" t="inlineStr"/>
      <c r="B40" t="inlineStr"/>
      <c r="C40">
        <f>HYPERLINK("https://app.clickup.com/t/869ab1fx3", "[certification] AWS Data Engineer - Associate")</f>
        <v/>
      </c>
      <c r="D40" t="inlineStr"/>
      <c r="E40" t="inlineStr"/>
      <c r="F40" t="inlineStr"/>
      <c r="G40" t="inlineStr"/>
      <c r="H40" t="inlineStr"/>
      <c r="I40" t="inlineStr"/>
      <c r="J40" t="inlineStr"/>
      <c r="K40">
        <f>HYPERLINK("https://app.clickup.com/t/8696twreb", "[discovery invest - dw maintenance] Solution Design Doc")</f>
        <v/>
      </c>
      <c r="L40" t="inlineStr"/>
      <c r="M40" t="inlineStr"/>
      <c r="N40" t="inlineStr"/>
      <c r="O40">
        <f>HYPERLINK("https://app.clickup.com/t/8699yvruw", "[om: fatca 2.0 design implementation project (jira tasks)] CDC-2561 Diminmus rules to be applied at scheme level and not at OMUT level")</f>
        <v/>
      </c>
      <c r="P40" t="inlineStr"/>
      <c r="Q40" t="inlineStr"/>
      <c r="R40">
        <f>HYPERLINK("https://app.clickup.com/t/869ar5jq7", "[freshdesk] 1394 Alteryx - AWS 1.0 Decomissioning Assessment")</f>
        <v/>
      </c>
    </row>
    <row r="41">
      <c r="A41" t="inlineStr"/>
      <c r="B41" t="inlineStr"/>
      <c r="C41">
        <f>HYPERLINK("https://app.clickup.com/t/8693mtrc6", "[om: outsourced resources work projects] Anti-Money Laundering (AML) Initiatives(Leezaam/Terry-lisa/Tracey)")</f>
        <v/>
      </c>
      <c r="D41" t="inlineStr"/>
      <c r="E41" t="inlineStr"/>
      <c r="F41" t="inlineStr"/>
      <c r="G41" t="inlineStr"/>
      <c r="H41" t="inlineStr"/>
      <c r="I41" t="inlineStr"/>
      <c r="J41" t="inlineStr"/>
      <c r="K41">
        <f>HYPERLINK("https://app.clickup.com/t/869a0c8wn", "[wonga: data warehouse development &amp; migration onto snowflake project] Finance report analysis for source field mappings")</f>
        <v/>
      </c>
      <c r="L41" t="inlineStr"/>
      <c r="M41" t="inlineStr"/>
      <c r="N41" t="inlineStr"/>
      <c r="O41">
        <f>HYPERLINK("https://app.clickup.com/t/8699yvra6", "[om: fatca 2.0 design implementation project (jira tasks)] CDC-2554 Entities COB")</f>
        <v/>
      </c>
      <c r="P41" t="inlineStr"/>
      <c r="Q41" t="inlineStr"/>
      <c r="R41">
        <f>HYPERLINK("https://app.clickup.com/t/869anxwh1", "[freshdesk] 1391 Alteryx ODBC Connection Issue (AWS) on Designer")</f>
        <v/>
      </c>
    </row>
    <row r="42">
      <c r="A42" t="inlineStr"/>
      <c r="B42" t="inlineStr"/>
      <c r="C42">
        <f>HYPERLINK("https://app.clickup.com/t/869a2n4qu", "[wonga: data warehouse development &amp; migration onto snowflake project] Develop load processes for all dimensions")</f>
        <v/>
      </c>
      <c r="D42" t="inlineStr"/>
      <c r="E42" t="inlineStr"/>
      <c r="F42" t="inlineStr"/>
      <c r="G42" t="inlineStr"/>
      <c r="H42" t="inlineStr"/>
      <c r="I42" t="inlineStr"/>
      <c r="J42" t="inlineStr"/>
      <c r="K42">
        <f>HYPERLINK("https://app.clickup.com/t/869a0bt86", "[wonga: data warehouse development &amp; migration onto snowflake project] Modification for physical model")</f>
        <v/>
      </c>
      <c r="L42" t="inlineStr"/>
      <c r="M42" t="inlineStr"/>
      <c r="N42" t="inlineStr"/>
      <c r="O42">
        <f>HYPERLINK("https://app.clickup.com/t/8697kj2hy", "[old mutual] Cura Dashboard")</f>
        <v/>
      </c>
      <c r="P42" t="inlineStr"/>
      <c r="Q42" t="inlineStr"/>
      <c r="R42">
        <f>HYPERLINK("https://app.clickup.com/t/869ag29hh", "[freshdesk] 1383 Vulnerability Findings")</f>
        <v/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>
        <f>HYPERLINK("https://app.clickup.com/t/869a0bqez", "[wonga: data warehouse development &amp; migration onto snowflake project] Physical model design")</f>
        <v/>
      </c>
      <c r="L43" t="inlineStr"/>
      <c r="M43" t="inlineStr"/>
      <c r="N43" t="inlineStr"/>
      <c r="O43" t="inlineStr"/>
      <c r="P43" t="inlineStr"/>
      <c r="Q43" t="inlineStr"/>
      <c r="R43">
        <f>HYPERLINK("https://app.clickup.com/t/869aex2gu", "[freshdesk] 1377 RE: Case# 10255414: Re: Slipstream - Melomed Tableau Renewal - August 2025_2026 - ref:!00D300XvE.!500QK0TQuQt:ref")</f>
        <v/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>
        <f>HYPERLINK("https://app.clickup.com/t/8698jrq42", "[wonga: data warehouse development &amp; migration onto snowflake project] Documentation")</f>
        <v/>
      </c>
      <c r="L44" t="inlineStr"/>
      <c r="M44" t="inlineStr"/>
      <c r="N44" t="inlineStr"/>
      <c r="O44" t="inlineStr"/>
      <c r="P44" t="inlineStr"/>
      <c r="Q44" t="inlineStr"/>
      <c r="R44">
        <f>HYPERLINK("https://app.clickup.com/t/869aex2g4", "[freshdesk] 1378 Subject Re: Support Portal user activation - Case# 10257279 - ref:!00D300XvE.!500QK0TYCyw:ref")</f>
        <v/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>
        <f>HYPERLINK("https://app.clickup.com/t/869aex2fj", "[freshdesk] 1379 Subject Re: 1377 has been logged - RE: Case# 10255414: Re: Slipstream - Melomed Tableau Renewal - August 2025_2026 - ref:!00D300XvE.!500QK0TQuQt:ref - Case# 10257277 - ref:!00D300XvE.!500QK0TYBhw:ref")</f>
        <v/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>
        <f>HYPERLINK("https://app.clickup.com/t/869a70j4m", "[freshdesk] 1363 Date_Last_Ordered is Empty")</f>
        <v/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>
        <f>HYPERLINK("https://app.clickup.com/t/8699xjruw", "[freshdesk] 1331 Missing records")</f>
        <v/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>
        <f>HYPERLINK("https://app.clickup.com/t/8699x7dzg", "[freshdesk] 1322 Automatic reply: AWS 2.0 ODBC Connection Error - Tableau Extract Failure")</f>
        <v/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>
        <f>HYPERLINK("https://app.clickup.com/t/8699qgn8u", "[freshdesk] Fake Task - DO NOT DELETE")</f>
        <v/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>
        <f>HYPERLINK("https://app.clickup.com/t/869ahmcqj", "[certification] Salesforce Certified Mulesoft Developer 1")</f>
        <v/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>
        <f>HYPERLINK("https://app.clickup.com/t/869agp147", "[certification] Snowflake Sales Professional")</f>
        <v/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>
        <f>HYPERLINK("https://app.clickup.com/t/869agp0uz", "[certification] Snowflake Technical Sales Professional")</f>
        <v/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>
        <f>HYPERLINK("https://app.clickup.com/t/869af829t", "[certification] Salesforce Certified Mulesoft Developer 1")</f>
        <v/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>
        <f>HYPERLINK("https://app.clickup.com/t/869af7qma", "[certification] SnowPro Core")</f>
        <v/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>
        <f>HYPERLINK("https://app.clickup.com/t/869af7nme", "[certification] AWS Certified Solutions Architect - Associate")</f>
        <v/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>
        <f>HYPERLINK("https://app.clickup.com/t/869ab9g7u", "[certification] AWS Data Engineer - Associate")</f>
        <v/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>
        <f>HYPERLINK("https://app.clickup.com/t/86939ktp9", "[om: outsourced resources work projects] OMAR Dashboard Dev Work &amp; Meetings")</f>
        <v/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>
        <f>HYPERLINK("https://app.clickup.com/t/869386ec2", "[om: outsourced resources work projects] OM Standups")</f>
        <v/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>
        <f>HYPERLINK("https://app.clickup.com/t/869380mmf", "[om: outsourced resources work projects] Cura Reg Change Data Analysis, Documentation &amp; Meetings")</f>
        <v/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>
        <f>HYPERLINK("https://app.clickup.com/t/869arkz3a", "[om: fatca 2.0 design implementation project (jira tasks)] CDC-2914 Create Test Cases Cura Reg Change (Framework) Dashboard")</f>
        <v/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>
        <f>HYPERLINK("https://app.clickup.com/t/869am7mt7", "[om: fatca 2.0 design implementation project (jira tasks)] CDC-2913 Cura Reg Change Dashboard Modifications")</f>
        <v/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>
        <f>HYPERLINK("https://app.clickup.com/t/86960v70w", "[old mutual] CBR dashboard resolving access error")</f>
        <v/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>
        <f>HYPERLINK("https://app.clickup.com/t/8695vxhyy", "[old mutual] token expired error")</f>
        <v/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>
        <f>HYPERLINK("https://app.clickup.com/t/8695vgpzt", "[old mutual] old mutual conversation")</f>
        <v/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>
        <f>HYPERLINK("https://app.clickup.com/t/869aa0ejp", "[wonga: data warehouse development &amp; migration onto snowflake project] Create SQL logic to load the data from history database into data lake (COMPLEX Mappings)")</f>
        <v/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>
        <f>HYPERLINK("https://app.clickup.com/t/869aa0ejf", "[wonga: data warehouse development &amp; migration onto snowflake project] History mapping- from old data to new data structure (COMPLEX Mappings)")</f>
        <v/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>
        <f>HYPERLINK("https://app.clickup.com/t/869a73e81", "[wonga: data warehouse development &amp; migration onto snowflake project] History mapping- from old data to new data structure (1 to 1 tables)")</f>
        <v/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>
        <f>HYPERLINK("https://app.clickup.com/t/869a2n4qu", "[wonga: data warehouse development &amp; migration onto snowflake project] Develop load processes for all dimensions")</f>
        <v/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>
        <f>HYPERLINK("https://app.clickup.com/t/869a2kfr3", "[wonga: data warehouse development &amp; migration onto snowflake project] Create SQL logic to load the data from history database into data lake (1 to 1 tables)")</f>
        <v/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>
        <f>HYPERLINK("https://app.clickup.com/t/86997f0t5", "[wonga: data warehouse development &amp; migration onto snowflake project] History take-on from Nexus  into data lake")</f>
        <v/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>
        <f>HYPERLINK("https://app.clickup.com/t/8698jrq42", "[wonga: data warehouse development &amp; migration onto snowflake project] Documentation")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</cols>
  <sheetData>
    <row r="1">
      <c r="A1" t="inlineStr">
        <is>
          <t>Time</t>
        </is>
      </c>
      <c r="B1" t="inlineStr">
        <is>
          <t>Andrew</t>
        </is>
      </c>
      <c r="C1" t="inlineStr">
        <is>
          <t>Azabenathi Pupuma</t>
        </is>
      </c>
      <c r="D1" t="inlineStr">
        <is>
          <t>Ben Brooker</t>
        </is>
      </c>
      <c r="E1" t="inlineStr">
        <is>
          <t>Flora Kundaeli</t>
        </is>
      </c>
      <c r="F1" t="inlineStr">
        <is>
          <t>Mark</t>
        </is>
      </c>
      <c r="G1" t="inlineStr">
        <is>
          <t>Michael Malia</t>
        </is>
      </c>
      <c r="H1" t="inlineStr">
        <is>
          <t>Muhammad Chothia</t>
        </is>
      </c>
      <c r="I1" t="inlineStr">
        <is>
          <t>Ntsako Mavuyangwa</t>
        </is>
      </c>
      <c r="J1" t="inlineStr">
        <is>
          <t>Palesa Maboeei</t>
        </is>
      </c>
      <c r="K1" t="inlineStr">
        <is>
          <t>Riyadh Leonard</t>
        </is>
      </c>
      <c r="L1" t="inlineStr">
        <is>
          <t>Robin April</t>
        </is>
      </c>
      <c r="M1" t="inlineStr">
        <is>
          <t>Ruan Vandermerwe</t>
        </is>
      </c>
      <c r="N1" t="inlineStr">
        <is>
          <t>Sandisiwe Manquma</t>
        </is>
      </c>
      <c r="O1" t="inlineStr">
        <is>
          <t>Suzanne Edlmann</t>
        </is>
      </c>
      <c r="P1" t="inlineStr">
        <is>
          <t>Thando Calana</t>
        </is>
      </c>
      <c r="Q1" t="inlineStr">
        <is>
          <t>Thembani Faleni</t>
        </is>
      </c>
    </row>
    <row r="2">
      <c r="A2" t="inlineStr">
        <is>
          <t>08:00</t>
        </is>
      </c>
      <c r="B2" t="inlineStr"/>
      <c r="C2" t="inlineStr"/>
      <c r="D2" t="inlineStr"/>
      <c r="E2" t="inlineStr">
        <is>
          <t>Focus time</t>
        </is>
      </c>
      <c r="F2" t="inlineStr"/>
      <c r="G2" t="inlineStr"/>
      <c r="H2" t="inlineStr"/>
      <c r="I2" t="inlineStr">
        <is>
          <t>Check emails and update timesheet</t>
        </is>
      </c>
      <c r="J2" t="inlineStr"/>
      <c r="K2" t="inlineStr"/>
      <c r="L2" t="inlineStr">
        <is>
          <t>Daily Admin, Prep Tasks and Communications</t>
        </is>
      </c>
      <c r="M2" t="inlineStr"/>
      <c r="N2" t="inlineStr"/>
      <c r="O2" t="inlineStr"/>
      <c r="P2" t="inlineStr"/>
      <c r="Q2" t="inlineStr"/>
    </row>
    <row r="3">
      <c r="A3" t="inlineStr">
        <is>
          <t>08:30</t>
        </is>
      </c>
      <c r="B3" t="inlineStr">
        <is>
          <t>Daily Stand Up</t>
        </is>
      </c>
      <c r="C3" t="inlineStr">
        <is>
          <t>Daily Stand Up</t>
        </is>
      </c>
      <c r="D3" t="inlineStr">
        <is>
          <t>Daily Stand Up</t>
        </is>
      </c>
      <c r="E3" t="inlineStr">
        <is>
          <t>Daily Stand Up</t>
        </is>
      </c>
      <c r="F3" t="inlineStr">
        <is>
          <t>Daily Stand Up</t>
        </is>
      </c>
      <c r="G3" t="inlineStr">
        <is>
          <t>Daily Stand Up</t>
        </is>
      </c>
      <c r="H3" t="inlineStr">
        <is>
          <t>Daily Stand Up</t>
        </is>
      </c>
      <c r="I3" t="inlineStr">
        <is>
          <t>Daily Stand Up, SS Tech Team Daily check-in</t>
        </is>
      </c>
      <c r="J3" t="inlineStr">
        <is>
          <t>Daily Stand Up</t>
        </is>
      </c>
      <c r="K3" t="inlineStr">
        <is>
          <t>Daily Stand Up</t>
        </is>
      </c>
      <c r="L3" t="inlineStr">
        <is>
          <t>Daily Stand Up</t>
        </is>
      </c>
      <c r="M3" t="inlineStr">
        <is>
          <t>Daily Stand Up</t>
        </is>
      </c>
      <c r="N3" t="inlineStr">
        <is>
          <t>Daily Stand Up</t>
        </is>
      </c>
      <c r="O3" t="inlineStr">
        <is>
          <t>Daily Stand Up</t>
        </is>
      </c>
      <c r="P3" t="inlineStr">
        <is>
          <t>Daily Stand Up</t>
        </is>
      </c>
      <c r="Q3" t="inlineStr">
        <is>
          <t>Daily Stand Up</t>
        </is>
      </c>
    </row>
    <row r="4">
      <c r="A4" t="inlineStr">
        <is>
          <t>09:00</t>
        </is>
      </c>
      <c r="B4" t="inlineStr">
        <is>
          <t>DSY DW - Daily standup</t>
        </is>
      </c>
      <c r="C4" t="inlineStr"/>
      <c r="D4" t="inlineStr">
        <is>
          <t>DSY DW - Daily standup</t>
        </is>
      </c>
      <c r="E4" t="inlineStr">
        <is>
          <t>Reminder meeting with Neil Salesforce, S/Stream - EBU Cadence - Bi-Monthly</t>
        </is>
      </c>
      <c r="F4" t="inlineStr"/>
      <c r="G4" t="inlineStr">
        <is>
          <t>DSY DW - Daily standup</t>
        </is>
      </c>
      <c r="H4" t="inlineStr"/>
      <c r="I4" t="inlineStr"/>
      <c r="J4" t="inlineStr"/>
      <c r="K4" t="inlineStr">
        <is>
          <t>DSY DW - Daily standup</t>
        </is>
      </c>
      <c r="L4" t="inlineStr">
        <is>
          <t>Reminder meeting with Neil Salesforce</t>
        </is>
      </c>
      <c r="M4" t="inlineStr">
        <is>
          <t>DSY DW - Daily standup</t>
        </is>
      </c>
      <c r="N4" t="inlineStr">
        <is>
          <t>DSY DW - Daily standup</t>
        </is>
      </c>
      <c r="O4" t="inlineStr">
        <is>
          <t>S/Stream - EBU Cadence - Bi-Monthly</t>
        </is>
      </c>
      <c r="P4" t="inlineStr"/>
      <c r="Q4" t="inlineStr"/>
    </row>
    <row r="5">
      <c r="A5" t="inlineStr">
        <is>
          <t>09:30</t>
        </is>
      </c>
      <c r="B5" t="inlineStr">
        <is>
          <t>Wonga: DWH development &amp; migration on Snowflake Project Daily Standup**With Client**</t>
        </is>
      </c>
      <c r="C5" t="inlineStr">
        <is>
          <t>Wonga: DWH development &amp; migration on Snowflake Project Daily Standup**With Client**</t>
        </is>
      </c>
      <c r="D5" t="inlineStr">
        <is>
          <t>Wonga: DWH development &amp; migration on Snowflake Project Daily Standup**With Client**</t>
        </is>
      </c>
      <c r="E5" t="inlineStr">
        <is>
          <t>Wonga: DWH development &amp; migration on Snowflake Project Daily Standup**With Client**</t>
        </is>
      </c>
      <c r="F5" t="inlineStr">
        <is>
          <t>Wonga: DWH development &amp; migration on Snowflake Project Daily Standup**With Client**</t>
        </is>
      </c>
      <c r="G5" t="inlineStr"/>
      <c r="H5" t="inlineStr"/>
      <c r="I5" t="inlineStr">
        <is>
          <t>Canceled: Ntsako &lt;&gt; Nate - 1:1</t>
        </is>
      </c>
      <c r="J5" t="inlineStr">
        <is>
          <t>Wonga: DWH development &amp; migration on Snowflake Project Daily Standup**With Client**</t>
        </is>
      </c>
      <c r="K5" t="inlineStr">
        <is>
          <t>Wonga: DWH development &amp; migration on Snowflake Project Daily Standup**With Client**</t>
        </is>
      </c>
      <c r="L5" t="inlineStr">
        <is>
          <t>Wonga: DWH development &amp; migration on Snowflake Project Daily Standup**With Client**</t>
        </is>
      </c>
      <c r="M5" t="inlineStr">
        <is>
          <t>Wonga: DWH development &amp; migration on Snowflake Project Daily Standup**With Client**</t>
        </is>
      </c>
      <c r="N5" t="inlineStr">
        <is>
          <t>Wonga: DWH development &amp; migration on Snowflake Project Daily Standup**With Client**</t>
        </is>
      </c>
      <c r="O5" t="inlineStr"/>
      <c r="P5" t="inlineStr">
        <is>
          <t>Wonga: DWH development &amp; migration on Snowflake Project Daily Standup**With Client**</t>
        </is>
      </c>
      <c r="Q5" t="inlineStr">
        <is>
          <t>Wonga: DWH development &amp; migration on Snowflake Project Daily Standup**With Client**</t>
        </is>
      </c>
    </row>
    <row r="6">
      <c r="A6" t="inlineStr">
        <is>
          <t>10:00</t>
        </is>
      </c>
      <c r="B6" t="inlineStr">
        <is>
          <t>Shoprite Analytics|| Cloud BI Daily Stand Up</t>
        </is>
      </c>
      <c r="C6" t="inlineStr"/>
      <c r="D6" t="inlineStr">
        <is>
          <t>Shoprite Analytics|| Cloud BI Daily Stand Up</t>
        </is>
      </c>
      <c r="E6" t="inlineStr"/>
      <c r="F6" t="inlineStr">
        <is>
          <t>Cloud BI Daily Stand Up</t>
        </is>
      </c>
      <c r="G6" t="inlineStr"/>
      <c r="H6" t="inlineStr"/>
      <c r="I6" t="inlineStr"/>
      <c r="J6" t="inlineStr">
        <is>
          <t>Athena - Tablprodapp1 and 3 setup, Shoprite Analytics|| Cloud BI Daily Stand Up</t>
        </is>
      </c>
      <c r="K6" t="inlineStr">
        <is>
          <t>DSY : DAGS</t>
        </is>
      </c>
      <c r="L6" t="inlineStr">
        <is>
          <t>Allocated Shoprite SLA - Alteryx , Shoprite Analytics|| Cloud BI Daily Stand Up</t>
        </is>
      </c>
      <c r="M6" t="inlineStr">
        <is>
          <t>DSY : DAGS</t>
        </is>
      </c>
      <c r="N6" t="inlineStr">
        <is>
          <t xml:space="preserve">Wonga Plan Update </t>
        </is>
      </c>
      <c r="O6" t="inlineStr"/>
      <c r="P6" t="inlineStr"/>
      <c r="Q6" t="inlineStr"/>
    </row>
    <row r="7">
      <c r="A7" t="inlineStr">
        <is>
          <t>10:30</t>
        </is>
      </c>
      <c r="B7" t="inlineStr">
        <is>
          <t>Agentforce - Customer Success</t>
        </is>
      </c>
      <c r="C7" t="inlineStr"/>
      <c r="D7" t="inlineStr">
        <is>
          <t>Taquanta python reports meeting</t>
        </is>
      </c>
      <c r="E7" t="inlineStr">
        <is>
          <t>Wonga Work Plan, Agentforce - Customer Success, Agentforce - Customer Success</t>
        </is>
      </c>
      <c r="F7" t="inlineStr"/>
      <c r="G7" t="inlineStr"/>
      <c r="H7" t="inlineStr"/>
      <c r="I7" t="inlineStr"/>
      <c r="J7" t="inlineStr">
        <is>
          <t>Athena - Tablprodapp1 and 3 setup, [SLA - Shoprite - Tableau] Shoprite - Tableau - SLA</t>
        </is>
      </c>
      <c r="K7" t="inlineStr"/>
      <c r="L7" t="inlineStr">
        <is>
          <t xml:space="preserve">Allocated Shoprite SLA - Alteryx </t>
        </is>
      </c>
      <c r="M7" t="inlineStr">
        <is>
          <t>Taquanta python reports meeting</t>
        </is>
      </c>
      <c r="N7" t="inlineStr">
        <is>
          <t>PMO Process Review and Documents Handover, Resource Utilisation Review</t>
        </is>
      </c>
      <c r="O7" t="inlineStr">
        <is>
          <t>Agentforce - Customer Success</t>
        </is>
      </c>
      <c r="P7" t="inlineStr">
        <is>
          <t>Wonga Work Plan</t>
        </is>
      </c>
      <c r="Q7" t="inlineStr"/>
    </row>
    <row r="8">
      <c r="A8" t="inlineStr">
        <is>
          <t>11:00</t>
        </is>
      </c>
      <c r="B8" t="inlineStr">
        <is>
          <t>Agentforce - Customer Success</t>
        </is>
      </c>
      <c r="C8" t="inlineStr"/>
      <c r="D8" t="inlineStr">
        <is>
          <t>Wonga - dim loan detail</t>
        </is>
      </c>
      <c r="E8" t="inlineStr">
        <is>
          <t>Agentforce - Customer Success, Agentforce - Customer Success</t>
        </is>
      </c>
      <c r="F8" t="inlineStr"/>
      <c r="G8" t="inlineStr"/>
      <c r="H8" t="inlineStr"/>
      <c r="I8" t="inlineStr"/>
      <c r="J8" t="inlineStr">
        <is>
          <t>[SLA - Shoprite - Tableau] Shoprite - Tableau - SLA</t>
        </is>
      </c>
      <c r="K8" t="inlineStr"/>
      <c r="L8" t="inlineStr">
        <is>
          <t>Allocated Shoprite SLA - Alteryx , Robin &lt;&gt; Nate - 1:1</t>
        </is>
      </c>
      <c r="M8" t="inlineStr"/>
      <c r="N8" t="inlineStr"/>
      <c r="O8" t="inlineStr">
        <is>
          <t>Agentforce - Customer Success</t>
        </is>
      </c>
      <c r="P8" t="inlineStr"/>
      <c r="Q8" t="inlineStr">
        <is>
          <t>SnowPro Core Certification</t>
        </is>
      </c>
    </row>
    <row r="9">
      <c r="A9" t="inlineStr">
        <is>
          <t>11:30</t>
        </is>
      </c>
      <c r="B9" t="inlineStr"/>
      <c r="C9" t="inlineStr"/>
      <c r="D9" t="inlineStr">
        <is>
          <t>Wonga - dim loan detail</t>
        </is>
      </c>
      <c r="E9" t="inlineStr">
        <is>
          <t>UAT Session</t>
        </is>
      </c>
      <c r="F9" t="inlineStr"/>
      <c r="G9" t="inlineStr"/>
      <c r="H9" t="inlineStr"/>
      <c r="I9" t="inlineStr"/>
      <c r="J9" t="inlineStr">
        <is>
          <t>[SLA - Shoprite - Tableau] Shoprite - Tableau - SLA, Canceled: Palesa &lt;&gt; Nate - 1:1</t>
        </is>
      </c>
      <c r="K9" t="inlineStr">
        <is>
          <t>UAT Session</t>
        </is>
      </c>
      <c r="L9" t="inlineStr">
        <is>
          <t xml:space="preserve">Allocated Shoprite SLA - Alteryx </t>
        </is>
      </c>
      <c r="M9" t="inlineStr"/>
      <c r="N9" t="inlineStr"/>
      <c r="O9" t="inlineStr"/>
      <c r="P9" t="inlineStr"/>
      <c r="Q9" t="inlineStr">
        <is>
          <t>SnowPro Core Certification</t>
        </is>
      </c>
    </row>
    <row r="10">
      <c r="A10" t="inlineStr">
        <is>
          <t>12:00</t>
        </is>
      </c>
      <c r="B10" t="inlineStr">
        <is>
          <t>Taquanta: Weekly SLA &amp; Projects update (Client meeting)</t>
        </is>
      </c>
      <c r="C10" t="inlineStr">
        <is>
          <t>Canceled: ShopRite SLA Report Monthly Prep (Tableau, Alteryx, B2B), Taquanta: Weekly SLA &amp; Projects update (Client meeting)</t>
        </is>
      </c>
      <c r="D10" t="inlineStr">
        <is>
          <t>Taquanta: Weekly SLA &amp; Projects update (Client meeting)</t>
        </is>
      </c>
      <c r="E10" t="inlineStr"/>
      <c r="F10" t="inlineStr">
        <is>
          <t>Taquanta: Weekly SLA &amp; Projects update (Client meeting)</t>
        </is>
      </c>
      <c r="G10" t="inlineStr"/>
      <c r="H10" t="inlineStr">
        <is>
          <t>Masjid</t>
        </is>
      </c>
      <c r="I10" t="inlineStr">
        <is>
          <t>Taquanta: Weekly SLA &amp; Projects update (Client meeting)</t>
        </is>
      </c>
      <c r="J10" t="inlineStr">
        <is>
          <t>[SLA - Shoprite - Tableau] Shoprite - Tableau - SLA, Canceled: ShopRite SLA Report Monthly Prep (Tableau, Alteryx, B2B)</t>
        </is>
      </c>
      <c r="K10" t="inlineStr">
        <is>
          <t>Wonga Session</t>
        </is>
      </c>
      <c r="L10" t="inlineStr">
        <is>
          <t>Wonga Session</t>
        </is>
      </c>
      <c r="M10" t="inlineStr"/>
      <c r="N10" t="inlineStr">
        <is>
          <t>Taquanta: Weekly SLA &amp; Projects update (Client meeting)</t>
        </is>
      </c>
      <c r="O10" t="inlineStr"/>
      <c r="P10" t="inlineStr"/>
      <c r="Q10" t="inlineStr">
        <is>
          <t>SnowPro Core Certification</t>
        </is>
      </c>
    </row>
    <row r="11">
      <c r="A11" t="inlineStr">
        <is>
          <t>12:30</t>
        </is>
      </c>
      <c r="B11" t="inlineStr"/>
      <c r="C11" t="inlineStr"/>
      <c r="D11" t="inlineStr">
        <is>
          <t>Wonga - dim loan detail</t>
        </is>
      </c>
      <c r="E11" t="inlineStr">
        <is>
          <t>snowflake</t>
        </is>
      </c>
      <c r="F11" t="inlineStr"/>
      <c r="G11" t="inlineStr"/>
      <c r="H11" t="inlineStr">
        <is>
          <t>Masjid</t>
        </is>
      </c>
      <c r="I11" t="inlineStr"/>
      <c r="J11" t="inlineStr">
        <is>
          <t>Wonga History data load to the Data Lake</t>
        </is>
      </c>
      <c r="K11" t="inlineStr"/>
      <c r="L11" t="inlineStr">
        <is>
          <t>Alteryx - Decomissioning Assessment, Lunch Break</t>
        </is>
      </c>
      <c r="M11" t="inlineStr"/>
      <c r="N11" t="inlineStr">
        <is>
          <t xml:space="preserve">Monthly Tech Team Leave Discussion </t>
        </is>
      </c>
      <c r="O11" t="inlineStr"/>
      <c r="P11" t="inlineStr"/>
      <c r="Q11" t="inlineStr">
        <is>
          <t>SnowPro Core Certification</t>
        </is>
      </c>
    </row>
    <row r="12">
      <c r="A12" t="inlineStr">
        <is>
          <t>13:00</t>
        </is>
      </c>
      <c r="B12" t="inlineStr"/>
      <c r="C12" t="inlineStr"/>
      <c r="D12" t="inlineStr">
        <is>
          <t xml:space="preserve">Wonga - primary key review </t>
        </is>
      </c>
      <c r="E12" t="inlineStr">
        <is>
          <t>URGENT confirmation for Deploy !</t>
        </is>
      </c>
      <c r="F12" t="inlineStr"/>
      <c r="G12" t="inlineStr">
        <is>
          <t>DPD Training and upskilling</t>
        </is>
      </c>
      <c r="H12" t="inlineStr">
        <is>
          <t>Masjid</t>
        </is>
      </c>
      <c r="I12" t="inlineStr"/>
      <c r="J12" t="inlineStr">
        <is>
          <t>Wonga History data load to the Data Lake</t>
        </is>
      </c>
      <c r="K12" t="inlineStr">
        <is>
          <t xml:space="preserve">Wonga - primary key review </t>
        </is>
      </c>
      <c r="L12" t="inlineStr">
        <is>
          <t>Lunch Break</t>
        </is>
      </c>
      <c r="M12" t="inlineStr"/>
      <c r="N12" t="inlineStr">
        <is>
          <t>Discovery Plan Update + emails</t>
        </is>
      </c>
      <c r="O12" t="inlineStr"/>
      <c r="P12" t="inlineStr"/>
      <c r="Q12" t="inlineStr">
        <is>
          <t>SnowPro Core Certification</t>
        </is>
      </c>
    </row>
    <row r="13">
      <c r="A13" t="inlineStr">
        <is>
          <t>13:30</t>
        </is>
      </c>
      <c r="B13" t="inlineStr"/>
      <c r="C13" t="inlineStr"/>
      <c r="D13" t="inlineStr">
        <is>
          <t xml:space="preserve">Wonga - primary key review </t>
        </is>
      </c>
      <c r="E13" t="inlineStr"/>
      <c r="F13" t="inlineStr"/>
      <c r="G13" t="inlineStr">
        <is>
          <t>DPD Training and upskilling</t>
        </is>
      </c>
      <c r="H13" t="inlineStr">
        <is>
          <t>Masjid</t>
        </is>
      </c>
      <c r="I13" t="inlineStr"/>
      <c r="J13" t="inlineStr">
        <is>
          <t>Wonga History data load to the Data Lake</t>
        </is>
      </c>
      <c r="K13" t="inlineStr">
        <is>
          <t xml:space="preserve">Wonga - primary key review , Canceled: Riyad &lt;&gt; Nate - 1:1 </t>
        </is>
      </c>
      <c r="L13" t="inlineStr">
        <is>
          <t>Internal Projects - SLA Reporting Project, Tableau Server to Cloud Migration Work and other</t>
        </is>
      </c>
      <c r="M13" t="inlineStr"/>
      <c r="N13" t="inlineStr">
        <is>
          <t xml:space="preserve">Shoprite Plan Update </t>
        </is>
      </c>
      <c r="O13" t="inlineStr"/>
      <c r="P13" t="inlineStr"/>
      <c r="Q13" t="inlineStr">
        <is>
          <t>AWS Solutions Architect Associate</t>
        </is>
      </c>
    </row>
    <row r="14">
      <c r="A14" t="inlineStr">
        <is>
          <t>14:00</t>
        </is>
      </c>
      <c r="B14" t="inlineStr"/>
      <c r="C14" t="inlineStr"/>
      <c r="D14" t="inlineStr">
        <is>
          <t>Alteryx - planning</t>
        </is>
      </c>
      <c r="E14" t="inlineStr">
        <is>
          <t>Blocked</t>
        </is>
      </c>
      <c r="F14" t="inlineStr"/>
      <c r="G14" t="inlineStr">
        <is>
          <t>DPD Training and upskilling</t>
        </is>
      </c>
      <c r="H14" t="inlineStr"/>
      <c r="I14" t="inlineStr"/>
      <c r="J14" t="inlineStr">
        <is>
          <t>Wonga History data load to the Data Lake</t>
        </is>
      </c>
      <c r="K14" t="inlineStr">
        <is>
          <t>Dim_country_tax review</t>
        </is>
      </c>
      <c r="L14" t="inlineStr">
        <is>
          <t>Internal Projects - SLA Reporting Project, Tableau Server to Cloud Migration Work and other</t>
        </is>
      </c>
      <c r="M14" t="inlineStr"/>
      <c r="N14" t="inlineStr">
        <is>
          <t>Personal Development Plan (Study and Exams)https://alison.com/topic</t>
        </is>
      </c>
      <c r="O14" t="inlineStr"/>
      <c r="P14" t="inlineStr">
        <is>
          <t>Dim_country_tax review</t>
        </is>
      </c>
      <c r="Q14" t="inlineStr">
        <is>
          <t>AWS Solutions Architect Associate</t>
        </is>
      </c>
    </row>
    <row r="15">
      <c r="A15" t="inlineStr">
        <is>
          <t>14:30</t>
        </is>
      </c>
      <c r="B15" t="inlineStr"/>
      <c r="C15" t="inlineStr"/>
      <c r="D15" t="inlineStr"/>
      <c r="E15" t="inlineStr">
        <is>
          <t>Blocked, Canceled: Digital Automation Weekly Coffee</t>
        </is>
      </c>
      <c r="F15" t="inlineStr"/>
      <c r="G15" t="inlineStr"/>
      <c r="H15" t="inlineStr"/>
      <c r="I15" t="inlineStr"/>
      <c r="J15" t="inlineStr">
        <is>
          <t>Wonga History data load to the Data Lake</t>
        </is>
      </c>
      <c r="K15" t="inlineStr">
        <is>
          <t>Dim_country_tax review</t>
        </is>
      </c>
      <c r="L15" t="inlineStr">
        <is>
          <t>Internal Projects - SLA Reporting Project, Tableau Server to Cloud Migration Work and other</t>
        </is>
      </c>
      <c r="M15" t="inlineStr">
        <is>
          <t>Canceled: Ruan &lt;&gt; Nate - 1:1</t>
        </is>
      </c>
      <c r="N15" t="inlineStr">
        <is>
          <t>Personal Development Plan (Study and Exams)https://alison.com/topic</t>
        </is>
      </c>
      <c r="O15" t="inlineStr">
        <is>
          <t>Canceled: Digital Automation Weekly Coffee</t>
        </is>
      </c>
      <c r="P15" t="inlineStr">
        <is>
          <t>Dim_country_tax review</t>
        </is>
      </c>
      <c r="Q15" t="inlineStr">
        <is>
          <t>AWS Solutions Architect Associate</t>
        </is>
      </c>
    </row>
    <row r="16">
      <c r="A16" t="inlineStr">
        <is>
          <t>15:00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Graduate Progress Catch-up, Wonga History data load to the Data Lake</t>
        </is>
      </c>
      <c r="K16" t="inlineStr"/>
      <c r="L16" t="inlineStr">
        <is>
          <t>Graduate Progress Catch-up</t>
        </is>
      </c>
      <c r="M16" t="inlineStr"/>
      <c r="N16" t="inlineStr">
        <is>
          <t>Slipstream - IPD - Internal Projects  ( Slipstream Data ) (Harvest Timesheets and Reports, ClickUp Tasks and Reports, Billing, Training, Emails, Documentation, Reports)</t>
        </is>
      </c>
      <c r="O16" t="inlineStr"/>
      <c r="P16" t="inlineStr"/>
      <c r="Q16" t="inlineStr"/>
    </row>
    <row r="17">
      <c r="A17" t="inlineStr">
        <is>
          <t>15:30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Salesforce Mulesoft Developer - Exam Preparation (High Priority)</t>
        </is>
      </c>
      <c r="M17" t="inlineStr"/>
      <c r="N17" t="inlineStr">
        <is>
          <t>Slipstream - IPD - Internal Projects  ( Slipstream Data ) (Harvest Timesheets and Reports, ClickUp Tasks and Reports, Billing, Training, Emails, Documentation, Reports)</t>
        </is>
      </c>
      <c r="O17" t="inlineStr"/>
      <c r="P17" t="inlineStr"/>
      <c r="Q17" t="inlineStr"/>
    </row>
    <row r="18">
      <c r="A18" t="inlineStr">
        <is>
          <t>16:00</t>
        </is>
      </c>
      <c r="B18" t="inlineStr">
        <is>
          <t>DSY DW - Daily standup</t>
        </is>
      </c>
      <c r="C18" t="inlineStr"/>
      <c r="D18" t="inlineStr">
        <is>
          <t>DSY DW - Daily standup</t>
        </is>
      </c>
      <c r="E18" t="inlineStr">
        <is>
          <t xml:space="preserve">URGENT - Tableau Solution continuation </t>
        </is>
      </c>
      <c r="F18" t="inlineStr"/>
      <c r="G18" t="inlineStr">
        <is>
          <t>Following: DSY DW - Daily standup</t>
        </is>
      </c>
      <c r="H18" t="inlineStr"/>
      <c r="I18" t="inlineStr"/>
      <c r="J18" t="inlineStr"/>
      <c r="K18" t="inlineStr">
        <is>
          <t>DSY DW - Daily standup</t>
        </is>
      </c>
      <c r="L18" t="inlineStr">
        <is>
          <t>Salesforce Mulesoft Developer - Exam Preparation (High Priority)</t>
        </is>
      </c>
      <c r="M18" t="inlineStr">
        <is>
          <t>DSY DW - Daily standup</t>
        </is>
      </c>
      <c r="N18" t="inlineStr">
        <is>
          <t>DSY DW - Daily standup</t>
        </is>
      </c>
      <c r="O18" t="inlineStr"/>
      <c r="P18" t="inlineStr"/>
      <c r="Q18" t="inlineStr">
        <is>
          <t>Check Internal Work</t>
        </is>
      </c>
    </row>
    <row r="19">
      <c r="A19" t="inlineStr">
        <is>
          <t>16:30</t>
        </is>
      </c>
      <c r="B19" t="inlineStr"/>
      <c r="C19" t="inlineStr">
        <is>
          <t>Admin Work To wrap up the day</t>
        </is>
      </c>
      <c r="D19" t="inlineStr"/>
      <c r="E19" t="inlineStr">
        <is>
          <t>URGENT - Tableau Solution continuation , AlteryxServer_AlteryxServerUsageReports + TableauSalesforceCerts+TableauSupport+WhereScapeUniversity+SnowflakePartnerSalesAccreditation+AWSCoursesPlanning+TableauProductManagement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Salesforce Mulesoft Developer - Exam Preparation (High Priority)</t>
        </is>
      </c>
      <c r="M19" t="inlineStr"/>
      <c r="N19" t="inlineStr">
        <is>
          <t>Taquanta October report daily tasks update + emails</t>
        </is>
      </c>
      <c r="O19" t="inlineStr"/>
      <c r="P19" t="inlineStr"/>
      <c r="Q19" t="inlineStr">
        <is>
          <t>Check Internal Work</t>
        </is>
      </c>
    </row>
    <row r="20">
      <c r="A20" t="inlineStr">
        <is>
          <t>17:00</t>
        </is>
      </c>
      <c r="B20" t="inlineStr"/>
      <c r="C20" t="inlineStr"/>
      <c r="D20" t="inlineStr"/>
      <c r="E20" t="inlineStr">
        <is>
          <t>AlteryxServer_AlteryxServerUsageReports + TableauSalesforceCerts+TableauSupport+WhereScapeUniversity+SnowflakePartnerSalesAccreditation+AWSCoursesPlanning+TableauProductManagement</t>
        </is>
      </c>
      <c r="F20" t="inlineStr"/>
      <c r="G20" t="inlineStr"/>
      <c r="H20" t="inlineStr"/>
      <c r="I20" t="inlineStr"/>
      <c r="J20" t="inlineStr">
        <is>
          <t>Data Cloud Monthly Technical Release Enablement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17:30</t>
        </is>
      </c>
      <c r="B21" t="inlineStr"/>
      <c r="C21" t="inlineStr"/>
      <c r="D21" t="inlineStr"/>
      <c r="E21" t="inlineStr">
        <is>
          <t>AlteryxServer_AlteryxServerUsageReports + TableauSalesforceCerts+TableauSupport+WhereScapeUniversity+SnowflakePartnerSalesAccreditation+AWSCoursesPlanning+TableauProductManagement</t>
        </is>
      </c>
      <c r="F21" t="inlineStr"/>
      <c r="G21" t="inlineStr"/>
      <c r="H21" t="inlineStr"/>
      <c r="I21" t="inlineStr"/>
      <c r="J21" t="inlineStr">
        <is>
          <t>Data Cloud Monthly Technical Release Enablement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 %</t>
        </is>
      </c>
      <c r="B24">
        <f>ROUND(COUNTIF(B2:B19,"&lt;&gt;")/18,4)</f>
        <v/>
      </c>
      <c r="C24">
        <f>ROUND(COUNTIF(C2:C19,"&lt;&gt;")/18,4)</f>
        <v/>
      </c>
      <c r="D24">
        <f>ROUND(COUNTIF(D2:D19,"&lt;&gt;")/18,4)</f>
        <v/>
      </c>
      <c r="E24">
        <f>ROUND(COUNTIF(E2:E19,"&lt;&gt;")/18,4)</f>
        <v/>
      </c>
      <c r="F24">
        <f>ROUND(COUNTIF(F2:F19,"&lt;&gt;")/18,4)</f>
        <v/>
      </c>
      <c r="G24">
        <f>ROUND(COUNTIF(G2:G19,"&lt;&gt;")/18,4)</f>
        <v/>
      </c>
      <c r="H24">
        <f>ROUND(COUNTIF(H2:H19,"&lt;&gt;")/18,4)</f>
        <v/>
      </c>
      <c r="I24">
        <f>ROUND(COUNTIF(I2:I19,"&lt;&gt;")/18,4)</f>
        <v/>
      </c>
      <c r="J24">
        <f>ROUND(COUNTIF(J2:J19,"&lt;&gt;")/18,4)</f>
        <v/>
      </c>
      <c r="K24">
        <f>ROUND(COUNTIF(K2:K19,"&lt;&gt;")/18,4)</f>
        <v/>
      </c>
      <c r="L24">
        <f>ROUND(COUNTIF(L2:L19,"&lt;&gt;")/18,4)</f>
        <v/>
      </c>
      <c r="M24">
        <f>ROUND(COUNTIF(M2:M19,"&lt;&gt;")/18,4)</f>
        <v/>
      </c>
      <c r="N24">
        <f>ROUND(COUNTIF(N2:N19,"&lt;&gt;")/18,4)</f>
        <v/>
      </c>
      <c r="O24">
        <f>ROUND(COUNTIF(O2:O19,"&lt;&gt;")/18,4)</f>
        <v/>
      </c>
      <c r="P24">
        <f>ROUND(COUNTIF(P2:P19,"&lt;&gt;")/18,4)</f>
        <v/>
      </c>
      <c r="Q24">
        <f>ROUND(COUNTIF(Q2:Q19,"&lt;&gt;")/18,4)</f>
        <v/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Tasks per Assignee</t>
        </is>
      </c>
      <c r="B27" t="inlineStr">
        <is>
          <t>Andrew Milner</t>
        </is>
      </c>
      <c r="C27" t="inlineStr">
        <is>
          <t>Azabenathi Pupuma</t>
        </is>
      </c>
      <c r="D27" t="inlineStr">
        <is>
          <t>Ben Brooker</t>
        </is>
      </c>
      <c r="E27" t="inlineStr">
        <is>
          <t>Flora Kundaeli</t>
        </is>
      </c>
      <c r="F27" t="inlineStr">
        <is>
          <t>Mark Gelman</t>
        </is>
      </c>
      <c r="G27" t="inlineStr">
        <is>
          <t>Michael Malia</t>
        </is>
      </c>
      <c r="H27" t="inlineStr">
        <is>
          <t>Muhammad Chothia</t>
        </is>
      </c>
      <c r="I27" t="inlineStr">
        <is>
          <t>Ntsako Mavuyangwa</t>
        </is>
      </c>
      <c r="J27" t="inlineStr">
        <is>
          <t>Palesa Maboeei</t>
        </is>
      </c>
      <c r="K27" t="inlineStr">
        <is>
          <t>Riyadh Leonard</t>
        </is>
      </c>
      <c r="L27" t="inlineStr">
        <is>
          <t>Robin April</t>
        </is>
      </c>
      <c r="M27" t="inlineStr">
        <is>
          <t>Ruan Van der Merwe</t>
        </is>
      </c>
      <c r="N27" t="inlineStr">
        <is>
          <t>Sandisiwe Manquma</t>
        </is>
      </c>
      <c r="O27" t="inlineStr">
        <is>
          <t>Suzanne Edlmann</t>
        </is>
      </c>
      <c r="P27" t="inlineStr">
        <is>
          <t>Thando Calana</t>
        </is>
      </c>
      <c r="Q27" t="inlineStr">
        <is>
          <t>Thembani Faleni</t>
        </is>
      </c>
      <c r="R27" t="inlineStr">
        <is>
          <t>Unassigned</t>
        </is>
      </c>
    </row>
    <row r="28">
      <c r="A28" t="inlineStr"/>
      <c r="B28">
        <f>HYPERLINK("https://app.clickup.com/t/8698jrq4e", "[slipstream - data warehouse solution - git (productization)] Support. Includes platform optimisation, query optimisation etc.")</f>
        <v/>
      </c>
      <c r="C28">
        <f>HYPERLINK("https://app.clickup.com/t/86995td5m", "[slipstream - data warehouse solution - git (productization)] Build the data deployment pipelines for DEV to QA")</f>
        <v/>
      </c>
      <c r="D28">
        <f>HYPERLINK("https://app.clickup.com/t/86995td5m", "[slipstream - data warehouse solution - git (productization)] Build the data deployment pipelines for DEV to QA")</f>
        <v/>
      </c>
      <c r="E28" t="inlineStr"/>
      <c r="F28">
        <f>HYPERLINK("https://app.clickup.com/t/869a2knmy", "[slipstream - data warehouse solution - git (productization)] Create views as exploitation layer out of data lake")</f>
        <v/>
      </c>
      <c r="G28">
        <f>HYPERLINK("https://app.clickup.com/t/869474qb4", "[internal projects] Commit code to GitHub")</f>
        <v/>
      </c>
      <c r="H28">
        <f>HYPERLINK("https://app.clickup.com/t/869474qb4", "[internal projects] Commit code to GitHub")</f>
        <v/>
      </c>
      <c r="I28">
        <f>HYPERLINK("https://app.clickup.com/t/8699bn8u6", "[test freshdesk replacement] 1264 ZARONIA Cube update AccYield to Overnight Compound Rate")</f>
        <v/>
      </c>
      <c r="J28">
        <f>HYPERLINK("https://app.clickup.com/t/86969dbxk", "[shoprite sla  report] Tableau Support")</f>
        <v/>
      </c>
      <c r="K28">
        <f>HYPERLINK("https://app.clickup.com/t/8698jrq49", "[slipstream - data warehouse solution - git (productization)] Testing - data Audit processes")</f>
        <v/>
      </c>
      <c r="L28">
        <f>HYPERLINK("https://app.clickup.com/t/8698jupt0", "[slipstream - data warehouse solution - git (productization)] Build the PowerBI reports for monitoring data Stage progress")</f>
        <v/>
      </c>
      <c r="M28" t="inlineStr"/>
      <c r="N28" t="inlineStr"/>
      <c r="O28">
        <f>HYPERLINK("https://app.clickup.com/t/869474qb4", "[internal projects] Commit code to GitHub")</f>
        <v/>
      </c>
      <c r="P28">
        <f>HYPERLINK("https://app.clickup.com/t/869apxtwb", "[wonga: data warehouse development &amp; migration onto snowflake project] Dim_Transaction_Detail")</f>
        <v/>
      </c>
      <c r="Q28" t="inlineStr"/>
      <c r="R28">
        <f>HYPERLINK("https://app.clickup.com/t/8698jrq49", "[slipstream - data warehouse solution - git (productization)] Testing - data Audit processes")</f>
        <v/>
      </c>
    </row>
    <row r="29">
      <c r="A29" t="inlineStr"/>
      <c r="B29">
        <f>HYPERLINK("https://app.clickup.com/t/8698jrq35", "[slipstream - data warehouse solution - git (productization)] Audit Tables and Process up to Data lake")</f>
        <v/>
      </c>
      <c r="C29">
        <f>HYPERLINK("https://app.clickup.com/t/86969dbxk", "[shoprite sla  report] Tableau Support")</f>
        <v/>
      </c>
      <c r="D29">
        <f>HYPERLINK("https://app.clickup.com/t/869474qb4", "[internal projects] Commit code to GitHub")</f>
        <v/>
      </c>
      <c r="E29" t="inlineStr"/>
      <c r="F29">
        <f>HYPERLINK("https://app.clickup.com/t/8698jrq40", "[slipstream - data warehouse solution - git (productization)] Optimisation and Enhancemnets post testing")</f>
        <v/>
      </c>
      <c r="G29">
        <f>HYPERLINK("https://app.clickup.com/t/8696twreb", "[discovery invest - dw maintenance] Solution Design Doc")</f>
        <v/>
      </c>
      <c r="H29">
        <f>HYPERLINK("https://app.clickup.com/t/862k4g368", "[internal projects] Integrate data to Tableau report")</f>
        <v/>
      </c>
      <c r="I29">
        <f>HYPERLINK("https://app.clickup.com/t/86992yrpc", "[test freshdesk replacement] 1246 ZARONIA changes to Titan and the CUBE")</f>
        <v/>
      </c>
      <c r="J29">
        <f>HYPERLINK("https://app.clickup.com/t/8696q3a3m", "[internal projects] Team Skills")</f>
        <v/>
      </c>
      <c r="K29">
        <f>HYPERLINK("https://app.clickup.com/t/8698jrq40", "[slipstream - data warehouse solution - git (productization)] Optimisation and Enhancemnets post testing")</f>
        <v/>
      </c>
      <c r="L29">
        <f>HYPERLINK("https://app.clickup.com/t/869a5344p", "[freshdesk] Documentation")</f>
        <v/>
      </c>
      <c r="M29" t="inlineStr"/>
      <c r="N29" t="inlineStr"/>
      <c r="O29">
        <f>HYPERLINK("https://app.clickup.com/t/86967utha", "[om: outsourced resources work projects] OM: CBR Dashboards")</f>
        <v/>
      </c>
      <c r="P29">
        <f>HYPERLINK("https://app.clickup.com/t/869a2n4qu", "[wonga: data warehouse development &amp; migration onto snowflake project] Develop load processes for all dimensions")</f>
        <v/>
      </c>
      <c r="Q29" t="inlineStr"/>
      <c r="R29">
        <f>HYPERLINK("https://app.clickup.com/t/8698jrq35", "[slipstream - data warehouse solution - git (productization)] Audit Tables and Process up to Data lake")</f>
        <v/>
      </c>
    </row>
    <row r="30">
      <c r="A30" t="inlineStr"/>
      <c r="B30">
        <f>HYPERLINK("https://app.clickup.com/t/869474qb4", "[internal projects] Commit code to GitHub")</f>
        <v/>
      </c>
      <c r="C30">
        <f>HYPERLINK("https://app.clickup.com/t/8695qbamh", "[internal projects] Testing")</f>
        <v/>
      </c>
      <c r="D30">
        <f>HYPERLINK("https://app.clickup.com/t/8696twxhf", "[discovery invest - dw maintenance] Handover of All reports")</f>
        <v/>
      </c>
      <c r="E30" t="inlineStr"/>
      <c r="F30">
        <f>HYPERLINK("https://app.clickup.com/t/869474qb4", "[internal projects] Commit code to GitHub")</f>
        <v/>
      </c>
      <c r="G30">
        <f>HYPERLINK("https://app.clickup.com/t/8696c93m9", "[discovery invest - dw maintenance] Change LAst_seed_Process = 2 for 7 tables")</f>
        <v/>
      </c>
      <c r="H30" t="inlineStr"/>
      <c r="I30">
        <f>HYPERLINK("https://app.clickup.com/t/869474qb4", "[internal projects] Commit code to GitHub")</f>
        <v/>
      </c>
      <c r="J30">
        <f>HYPERLINK("https://app.clickup.com/t/8696kqh8k", "[internal projects] Tableau server Microsoft Teams app set up")</f>
        <v/>
      </c>
      <c r="K30">
        <f>HYPERLINK("https://app.clickup.com/t/8698jrq35", "[slipstream - data warehouse solution - git (productization)] Audit Tables and Process up to Data lake")</f>
        <v/>
      </c>
      <c r="L30">
        <f>HYPERLINK("https://app.clickup.com/t/869aakx8b", "[certification] Salesforce Certified Mulesoft Developer 1")</f>
        <v/>
      </c>
      <c r="M30" t="inlineStr"/>
      <c r="N30" t="inlineStr"/>
      <c r="O30">
        <f>HYPERLINK("https://app.clickup.com/t/869a9nmh7", "[om: fatca 2.0 design implementation project (jira tasks)] CDC-2626 Setup Non-prod and Prod space on Alteryx Servers")</f>
        <v/>
      </c>
      <c r="P30" t="inlineStr"/>
      <c r="Q30" t="inlineStr"/>
      <c r="R30">
        <f>HYPERLINK("https://app.clickup.com/t/869ag79ab", "[internal projects] Test Framework UAT doc")</f>
        <v/>
      </c>
    </row>
    <row r="31">
      <c r="A31" t="inlineStr"/>
      <c r="B31">
        <f>HYPERLINK("https://app.clickup.com/t/8696twxyk", "[discovery invest - dw maintenance] Handover of All Documentation")</f>
        <v/>
      </c>
      <c r="C31">
        <f>HYPERLINK("https://app.clickup.com/t/869474qb4", "[internal projects] Commit code to GitHub")</f>
        <v/>
      </c>
      <c r="D31">
        <f>HYPERLINK("https://app.clickup.com/t/869aa0t2j", "[wonga: data warehouse development &amp; migration onto snowflake project] Dim_loan_detail")</f>
        <v/>
      </c>
      <c r="E31" t="inlineStr"/>
      <c r="F31">
        <f>HYPERLINK("https://app.clickup.com/t/8699wxnyg", "[freshdesk] 1323 Orderable_UOM query")</f>
        <v/>
      </c>
      <c r="G31" t="inlineStr"/>
      <c r="H31" t="inlineStr"/>
      <c r="I31">
        <f>HYPERLINK("https://app.clickup.com/t/869ar5vng", "[freshdesk] 1393 XML creation issue in Zaronia python job")</f>
        <v/>
      </c>
      <c r="J31">
        <f>HYPERLINK("https://app.clickup.com/t/869474qb4", "[internal projects] Commit code to GitHub")</f>
        <v/>
      </c>
      <c r="K31">
        <f>HYPERLINK("https://app.clickup.com/t/869474qb4", "[internal projects] Commit code to GitHub")</f>
        <v/>
      </c>
      <c r="L31">
        <f>HYPERLINK("https://app.clickup.com/t/869aafmh1", "[certification] AWS Data Engineer - Associate")</f>
        <v/>
      </c>
      <c r="M31" t="inlineStr"/>
      <c r="N31" t="inlineStr"/>
      <c r="O31">
        <f>HYPERLINK("https://app.clickup.com/t/869a6vnq6", "[om: fatca 2.0 design implementation project (jira tasks)] CDC-2757 Market Conduct: Provide time estimates for deliverables")</f>
        <v/>
      </c>
      <c r="P31" t="inlineStr"/>
      <c r="Q31" t="inlineStr"/>
      <c r="R31">
        <f>HYPERLINK("https://app.clickup.com/t/869a70f9p", "[internal projects] Billed VS Invoiced VS SLA")</f>
        <v/>
      </c>
    </row>
    <row r="32">
      <c r="A32" t="inlineStr"/>
      <c r="B32">
        <f>HYPERLINK("https://app.clickup.com/t/8696twxhf", "[discovery invest - dw maintenance] Handover of All reports")</f>
        <v/>
      </c>
      <c r="C32">
        <f>HYPERLINK("https://app.clickup.com/t/862k18nwr", "[internal projects] SLA performance for each customer")</f>
        <v/>
      </c>
      <c r="D32" t="inlineStr"/>
      <c r="E32" t="inlineStr"/>
      <c r="F32">
        <f>HYPERLINK("https://app.clickup.com/t/8699ub870", "[freshdesk] 1319 Shoprite Tableau Server Monday morning user throttling")</f>
        <v/>
      </c>
      <c r="G32" t="inlineStr"/>
      <c r="H32" t="inlineStr"/>
      <c r="I32">
        <f>HYPERLINK("https://app.clickup.com/t/869apy0re", "[freshdesk] 1393 XML creation issue in Zaronia python job")</f>
        <v/>
      </c>
      <c r="J32">
        <f>HYPERLINK("https://app.clickup.com/t/869arezr8", "[freshdesk] 1396 AWS2.0 Tableau Migration - Athena Native Connector Error")</f>
        <v/>
      </c>
      <c r="K32">
        <f>HYPERLINK("https://app.clickup.com/t/86931cq9x", "[certification] Matillion")</f>
        <v/>
      </c>
      <c r="L32">
        <f>HYPERLINK("https://app.clickup.com/t/8699r7kxh", "[investec pvt bank 80 hours support] Client Meetings")</f>
        <v/>
      </c>
      <c r="M32" t="inlineStr"/>
      <c r="N32" t="inlineStr"/>
      <c r="O32">
        <f>HYPERLINK("https://app.clickup.com/t/869a1x6nk", "[om: fatca 2.0 design implementation project (jira tasks)] CDC-2062 Highlight where field values do not map to static reference tables in the raw schema")</f>
        <v/>
      </c>
      <c r="P32" t="inlineStr"/>
      <c r="Q32" t="inlineStr"/>
      <c r="R32">
        <f>HYPERLINK("https://app.clickup.com/t/8697xudfa", "[internal projects] Income statement dashboard")</f>
        <v/>
      </c>
    </row>
    <row r="33">
      <c r="A33" t="inlineStr"/>
      <c r="B33">
        <f>HYPERLINK("https://app.clickup.com/t/8696twreb", "[discovery invest - dw maintenance] Solution Design Doc")</f>
        <v/>
      </c>
      <c r="C33">
        <f>HYPERLINK("https://app.clickup.com/t/869ar5vng", "[freshdesk] 1393 XML creation issue in Zaronia python job")</f>
        <v/>
      </c>
      <c r="D33" t="inlineStr"/>
      <c r="E33" t="inlineStr"/>
      <c r="F33">
        <f>HYPERLINK("https://app.clickup.com/t/8698kuxvw", "[wonga: data warehouse development &amp; migration onto snowflake project] Design Document")</f>
        <v/>
      </c>
      <c r="G33" t="inlineStr"/>
      <c r="H33" t="inlineStr"/>
      <c r="I33">
        <f>HYPERLINK("https://app.clickup.com/t/869any9vy", "[freshdesk] 1375 FPM Look through results compared to Reg30 rounding differences")</f>
        <v/>
      </c>
      <c r="J33">
        <f>HYPERLINK("https://app.clickup.com/t/869ar5vmr", "[freshdesk] 1395 Tableau Server Migration to AWS 2.0")</f>
        <v/>
      </c>
      <c r="K33">
        <f>HYPERLINK("https://app.clickup.com/t/86971xvd4", "[discovery invest - dw maintenance] Run the file extracts")</f>
        <v/>
      </c>
      <c r="L33">
        <f>HYPERLINK("https://app.clickup.com/t/8699r74mq", "[investec pvt bank 80 hours support] Technical Standups")</f>
        <v/>
      </c>
      <c r="M33" t="inlineStr"/>
      <c r="N33" t="inlineStr"/>
      <c r="O33">
        <f>HYPERLINK("https://app.clickup.com/t/869a1bu7g", "[om: fatca 2.0 design implementation project (jira tasks)] CDC-2563 Business Rule - Tax Free investments")</f>
        <v/>
      </c>
      <c r="P33" t="inlineStr"/>
      <c r="Q33" t="inlineStr"/>
      <c r="R33">
        <f>HYPERLINK("https://app.clickup.com/t/8697t8mu2", "[internal projects] Sales Dashboard Additional requirements")</f>
        <v/>
      </c>
    </row>
    <row r="34">
      <c r="A34" t="inlineStr"/>
      <c r="B34">
        <f>HYPERLINK("https://app.clickup.com/t/869a0bt86", "[wonga: data warehouse development &amp; migration onto snowflake project] Modification for physical model")</f>
        <v/>
      </c>
      <c r="C34">
        <f>HYPERLINK("https://app.clickup.com/t/869apy0re", "[freshdesk] 1393 XML creation issue in Zaronia python job")</f>
        <v/>
      </c>
      <c r="D34" t="inlineStr"/>
      <c r="E34" t="inlineStr"/>
      <c r="F34">
        <f>HYPERLINK("https://app.clickup.com/t/8698jrq42", "[wonga: data warehouse development &amp; migration onto snowflake project] Documentation")</f>
        <v/>
      </c>
      <c r="G34" t="inlineStr"/>
      <c r="H34" t="inlineStr"/>
      <c r="I34">
        <f>HYPERLINK("https://app.clickup.com/t/869any9u2", "[freshdesk] 1386 ZARONIA add a date UDF field")</f>
        <v/>
      </c>
      <c r="J34">
        <f>HYPERLINK("https://app.clickup.com/t/869ar5jq8", "[freshdesk] 1395 Tableau Server Migration to AWS 2.0")</f>
        <v/>
      </c>
      <c r="K34">
        <f>HYPERLINK("https://app.clickup.com/t/86971xv4x", "[discovery invest - dw maintenance] Validating the marts")</f>
        <v/>
      </c>
      <c r="L34">
        <f>HYPERLINK("https://app.clickup.com/t/8699r720y", "[investec pvt bank 80 hours support] Investec - Project Meetings")</f>
        <v/>
      </c>
      <c r="M34" t="inlineStr"/>
      <c r="N34" t="inlineStr"/>
      <c r="O34">
        <f>HYPERLINK("https://app.clickup.com/t/869a01gfm", "[om: fatca 2.0 design implementation project (jira tasks)] CDC-2509 Investigate subset where controlling person and entity has different entity_ids")</f>
        <v/>
      </c>
      <c r="P34" t="inlineStr"/>
      <c r="Q34" t="inlineStr"/>
      <c r="R34">
        <f>HYPERLINK("https://app.clickup.com/t/8697my8gd", "[internal projects] Financial and Sales Dashboard enhancement")</f>
        <v/>
      </c>
    </row>
    <row r="35">
      <c r="A35" t="inlineStr"/>
      <c r="B35">
        <f>HYPERLINK("https://app.clickup.com/t/869a0bqez", "[wonga: data warehouse development &amp; migration onto snowflake project] Physical model design")</f>
        <v/>
      </c>
      <c r="C35">
        <f>HYPERLINK("https://app.clickup.com/t/869any9vy", "[freshdesk] 1375 FPM Look through results compared to Reg30 rounding differences")</f>
        <v/>
      </c>
      <c r="D35" t="inlineStr"/>
      <c r="E35" t="inlineStr"/>
      <c r="F35" t="inlineStr"/>
      <c r="G35" t="inlineStr"/>
      <c r="H35" t="inlineStr"/>
      <c r="I35">
        <f>HYPERLINK("https://app.clickup.com/t/869anxwgq", "[freshdesk] 1375 FPM Look through results compared to Reg30 rounding differences")</f>
        <v/>
      </c>
      <c r="J35">
        <f>HYPERLINK("https://app.clickup.com/t/8698rmb2r", "[certification] AWS Certified Solutions Architect - Associate")</f>
        <v/>
      </c>
      <c r="K35">
        <f>HYPERLINK("https://app.clickup.com/t/86971xv04", "[discovery invest - dw maintenance] Run mart code")</f>
        <v/>
      </c>
      <c r="L35" t="inlineStr"/>
      <c r="M35" t="inlineStr"/>
      <c r="N35" t="inlineStr"/>
      <c r="O35">
        <f>HYPERLINK("https://app.clickup.com/t/8699yvvh7", "[om: fatca 2.0 design implementation project (jira tasks)] CDC-2560 SARS TPAH Template Update the rule to avoid referencing the database table")</f>
        <v/>
      </c>
      <c r="P35" t="inlineStr"/>
      <c r="Q35" t="inlineStr"/>
      <c r="R35">
        <f>HYPERLINK("https://app.clickup.com/t/8696yar98", "[internal projects] Resource Utilization Dashboard Refinements")</f>
        <v/>
      </c>
    </row>
    <row r="36">
      <c r="A36" t="inlineStr"/>
      <c r="B36">
        <f>HYPERLINK("https://app.clickup.com/t/8698kuxvw", "[wonga: data warehouse development &amp; migration onto snowflake project] Design Document")</f>
        <v/>
      </c>
      <c r="C36">
        <f>HYPERLINK("https://app.clickup.com/t/869any9u2", "[freshdesk] 1386 ZARONIA add a date UDF field")</f>
        <v/>
      </c>
      <c r="D36" t="inlineStr"/>
      <c r="E36" t="inlineStr"/>
      <c r="F36" t="inlineStr"/>
      <c r="G36" t="inlineStr"/>
      <c r="H36" t="inlineStr"/>
      <c r="I36" t="inlineStr"/>
      <c r="J36">
        <f>HYPERLINK("https://app.clickup.com/t/8693mtrc6", "[om: outsourced resources work projects] Anti-Money Laundering (AML) Initiatives(Leezaam/Terry-lisa/Tracey)")</f>
        <v/>
      </c>
      <c r="K36">
        <f>HYPERLINK("https://app.clickup.com/t/86971xur8", "[discovery invest - dw maintenance] Run implied deletes code")</f>
        <v/>
      </c>
      <c r="L36" t="inlineStr"/>
      <c r="M36" t="inlineStr"/>
      <c r="N36" t="inlineStr"/>
      <c r="O36">
        <f>HYPERLINK("https://app.clickup.com/t/8699yvveh", "[om: fatca 2.0 design implementation project (jira tasks)] CDC-2559 SARS TPAH Template Remove all spaces and special characters")</f>
        <v/>
      </c>
      <c r="P36" t="inlineStr"/>
      <c r="Q36" t="inlineStr"/>
      <c r="R36">
        <f>HYPERLINK("https://app.clickup.com/t/8696u6wyy", "[internal projects] Alteryx Server SLA Report process")</f>
        <v/>
      </c>
    </row>
    <row r="37">
      <c r="A37" t="inlineStr"/>
      <c r="B37">
        <f>HYPERLINK("https://app.clickup.com/t/8698jrq42", "[wonga: data warehouse development &amp; migration onto snowflake project] Documentation")</f>
        <v/>
      </c>
      <c r="C37">
        <f>HYPERLINK("https://app.clickup.com/t/869anxwgq", "[freshdesk] 1375 FPM Look through results compared to Reg30 rounding differences")</f>
        <v/>
      </c>
      <c r="D37" t="inlineStr"/>
      <c r="E37" t="inlineStr"/>
      <c r="F37" t="inlineStr"/>
      <c r="G37" t="inlineStr"/>
      <c r="H37" t="inlineStr"/>
      <c r="I37" t="inlineStr"/>
      <c r="J37">
        <f>HYPERLINK("https://app.clickup.com/t/869aq2vy0", "[wonga: data warehouse development &amp; migration onto snowflake project] customer")</f>
        <v/>
      </c>
      <c r="K37">
        <f>HYPERLINK("https://app.clickup.com/t/86971xtt3", "[discovery invest - dw maintenance] Validating the DWH")</f>
        <v/>
      </c>
      <c r="L37" t="inlineStr"/>
      <c r="M37" t="inlineStr"/>
      <c r="N37" t="inlineStr"/>
      <c r="O37">
        <f>HYPERLINK("https://app.clickup.com/t/8699yvv6w", "[om: fatca 2.0 design implementation project (jira tasks)] CDC-2556 For active entities on the Indicia Template, the "CRS Type" should be CRS103")</f>
        <v/>
      </c>
      <c r="P37" t="inlineStr"/>
      <c r="Q37" t="inlineStr"/>
      <c r="R37">
        <f>HYPERLINK("https://app.clickup.com/t/8695mj63r", "[internal projects] Shoprite B2B SLA Document")</f>
        <v/>
      </c>
    </row>
    <row r="38">
      <c r="A38" t="inlineStr"/>
      <c r="B38" t="inlineStr"/>
      <c r="C38">
        <f>HYPERLINK("https://app.clickup.com/t/8699z4wjq", "[freshdesk] 1335 ZARONIA python job")</f>
        <v/>
      </c>
      <c r="D38" t="inlineStr"/>
      <c r="E38" t="inlineStr"/>
      <c r="F38" t="inlineStr"/>
      <c r="G38" t="inlineStr"/>
      <c r="H38" t="inlineStr"/>
      <c r="I38" t="inlineStr"/>
      <c r="J38">
        <f>HYPERLINK("https://app.clickup.com/t/869aq2uw3", "[wonga: data warehouse development &amp; migration onto snowflake project] Adjust Yazeed scripts to Snowflake sql")</f>
        <v/>
      </c>
      <c r="K38">
        <f>HYPERLINK("https://app.clickup.com/t/8696twxyk", "[discovery invest - dw maintenance] Handover of All Documentation")</f>
        <v/>
      </c>
      <c r="L38" t="inlineStr"/>
      <c r="M38" t="inlineStr"/>
      <c r="N38" t="inlineStr"/>
      <c r="O38">
        <f>HYPERLINK("https://app.clickup.com/t/8699yvuqh", "[om: fatca 2.0 design implementation project (jira tasks)] CDC-2555 Entities former COB")</f>
        <v/>
      </c>
      <c r="P38" t="inlineStr"/>
      <c r="Q38" t="inlineStr"/>
      <c r="R38">
        <f>HYPERLINK("https://app.clickup.com/t/869474qb4", "[internal projects] Commit code to GitHub")</f>
        <v/>
      </c>
    </row>
    <row r="39">
      <c r="A39" t="inlineStr"/>
      <c r="B39" t="inlineStr"/>
      <c r="C39">
        <f>HYPERLINK("https://app.clickup.com/t/869ahmf7u", "[certification] Salesforce Certified Agentforce Specialist")</f>
        <v/>
      </c>
      <c r="D39" t="inlineStr"/>
      <c r="E39" t="inlineStr"/>
      <c r="F39" t="inlineStr"/>
      <c r="G39" t="inlineStr"/>
      <c r="H39" t="inlineStr"/>
      <c r="I39" t="inlineStr"/>
      <c r="J39">
        <f>HYPERLINK("https://app.clickup.com/t/869aq2udy", "[wonga: data warehouse development &amp; migration onto snowflake project] Historic data load into datalake")</f>
        <v/>
      </c>
      <c r="K39">
        <f>HYPERLINK("https://app.clickup.com/t/8696twrv7", "[discovery invest - dw maintenance] Extract Sign-Off Document")</f>
        <v/>
      </c>
      <c r="L39" t="inlineStr"/>
      <c r="M39" t="inlineStr"/>
      <c r="N39" t="inlineStr"/>
      <c r="O39">
        <f>HYPERLINK("https://app.clickup.com/t/8699yvtjg", "[om: fatca 2.0 design implementation project (jira tasks)] CDC-2553 Flexcube SARS Templates - rename the RFI to source system code at scheme level")</f>
        <v/>
      </c>
      <c r="P39" t="inlineStr"/>
      <c r="Q39" t="inlineStr"/>
      <c r="R39">
        <f>HYPERLINK("https://app.clickup.com/t/869ar5vna", "[freshdesk] 1394 Alteryx - AWS 1.0 Decomissioning Assessment")</f>
        <v/>
      </c>
    </row>
    <row r="40">
      <c r="A40" t="inlineStr"/>
      <c r="B40" t="inlineStr"/>
      <c r="C40">
        <f>HYPERLINK("https://app.clickup.com/t/869ab1fx3", "[certification] AWS Data Engineer - Associate")</f>
        <v/>
      </c>
      <c r="D40" t="inlineStr"/>
      <c r="E40" t="inlineStr"/>
      <c r="F40" t="inlineStr"/>
      <c r="G40" t="inlineStr"/>
      <c r="H40" t="inlineStr"/>
      <c r="I40" t="inlineStr"/>
      <c r="J40" t="inlineStr"/>
      <c r="K40">
        <f>HYPERLINK("https://app.clickup.com/t/8696twreb", "[discovery invest - dw maintenance] Solution Design Doc")</f>
        <v/>
      </c>
      <c r="L40" t="inlineStr"/>
      <c r="M40" t="inlineStr"/>
      <c r="N40" t="inlineStr"/>
      <c r="O40">
        <f>HYPERLINK("https://app.clickup.com/t/8699yvruw", "[om: fatca 2.0 design implementation project (jira tasks)] CDC-2561 Diminmus rules to be applied at scheme level and not at OMUT level")</f>
        <v/>
      </c>
      <c r="P40" t="inlineStr"/>
      <c r="Q40" t="inlineStr"/>
      <c r="R40">
        <f>HYPERLINK("https://app.clickup.com/t/869ar5jq7", "[freshdesk] 1394 Alteryx - AWS 1.0 Decomissioning Assessment")</f>
        <v/>
      </c>
    </row>
    <row r="41">
      <c r="A41" t="inlineStr"/>
      <c r="B41" t="inlineStr"/>
      <c r="C41">
        <f>HYPERLINK("https://app.clickup.com/t/8693mtrc6", "[om: outsourced resources work projects] Anti-Money Laundering (AML) Initiatives(Leezaam/Terry-lisa/Tracey)")</f>
        <v/>
      </c>
      <c r="D41" t="inlineStr"/>
      <c r="E41" t="inlineStr"/>
      <c r="F41" t="inlineStr"/>
      <c r="G41" t="inlineStr"/>
      <c r="H41" t="inlineStr"/>
      <c r="I41" t="inlineStr"/>
      <c r="J41" t="inlineStr"/>
      <c r="K41">
        <f>HYPERLINK("https://app.clickup.com/t/869a0c8wn", "[wonga: data warehouse development &amp; migration onto snowflake project] Finance report analysis for source field mappings")</f>
        <v/>
      </c>
      <c r="L41" t="inlineStr"/>
      <c r="M41" t="inlineStr"/>
      <c r="N41" t="inlineStr"/>
      <c r="O41">
        <f>HYPERLINK("https://app.clickup.com/t/8699yvra6", "[om: fatca 2.0 design implementation project (jira tasks)] CDC-2554 Entities COB")</f>
        <v/>
      </c>
      <c r="P41" t="inlineStr"/>
      <c r="Q41" t="inlineStr"/>
      <c r="R41">
        <f>HYPERLINK("https://app.clickup.com/t/869anxwh1", "[freshdesk] 1391 Alteryx ODBC Connection Issue (AWS) on Designer")</f>
        <v/>
      </c>
    </row>
    <row r="42">
      <c r="A42" t="inlineStr"/>
      <c r="B42" t="inlineStr"/>
      <c r="C42">
        <f>HYPERLINK("https://app.clickup.com/t/869a2n4qu", "[wonga: data warehouse development &amp; migration onto snowflake project] Develop load processes for all dimensions")</f>
        <v/>
      </c>
      <c r="D42" t="inlineStr"/>
      <c r="E42" t="inlineStr"/>
      <c r="F42" t="inlineStr"/>
      <c r="G42" t="inlineStr"/>
      <c r="H42" t="inlineStr"/>
      <c r="I42" t="inlineStr"/>
      <c r="J42" t="inlineStr"/>
      <c r="K42">
        <f>HYPERLINK("https://app.clickup.com/t/869a0bt86", "[wonga: data warehouse development &amp; migration onto snowflake project] Modification for physical model")</f>
        <v/>
      </c>
      <c r="L42" t="inlineStr"/>
      <c r="M42" t="inlineStr"/>
      <c r="N42" t="inlineStr"/>
      <c r="O42">
        <f>HYPERLINK("https://app.clickup.com/t/8697kj2hy", "[old mutual] Cura Dashboard")</f>
        <v/>
      </c>
      <c r="P42" t="inlineStr"/>
      <c r="Q42" t="inlineStr"/>
      <c r="R42">
        <f>HYPERLINK("https://app.clickup.com/t/869ag29hh", "[freshdesk] 1383 Vulnerability Findings")</f>
        <v/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>
        <f>HYPERLINK("https://app.clickup.com/t/869a0bqez", "[wonga: data warehouse development &amp; migration onto snowflake project] Physical model design")</f>
        <v/>
      </c>
      <c r="L43" t="inlineStr"/>
      <c r="M43" t="inlineStr"/>
      <c r="N43" t="inlineStr"/>
      <c r="O43" t="inlineStr"/>
      <c r="P43" t="inlineStr"/>
      <c r="Q43" t="inlineStr"/>
      <c r="R43">
        <f>HYPERLINK("https://app.clickup.com/t/869aex2gu", "[freshdesk] 1377 RE: Case# 10255414: Re: Slipstream - Melomed Tableau Renewal - August 2025_2026 - ref:!00D300XvE.!500QK0TQuQt:ref")</f>
        <v/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>
        <f>HYPERLINK("https://app.clickup.com/t/8698jrq42", "[wonga: data warehouse development &amp; migration onto snowflake project] Documentation")</f>
        <v/>
      </c>
      <c r="L44" t="inlineStr"/>
      <c r="M44" t="inlineStr"/>
      <c r="N44" t="inlineStr"/>
      <c r="O44" t="inlineStr"/>
      <c r="P44" t="inlineStr"/>
      <c r="Q44" t="inlineStr"/>
      <c r="R44">
        <f>HYPERLINK("https://app.clickup.com/t/869aex2g4", "[freshdesk] 1378 Subject Re: Support Portal user activation - Case# 10257279 - ref:!00D300XvE.!500QK0TYCyw:ref")</f>
        <v/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>
        <f>HYPERLINK("https://app.clickup.com/t/869aex2fj", "[freshdesk] 1379 Subject Re: 1377 has been logged - RE: Case# 10255414: Re: Slipstream - Melomed Tableau Renewal - August 2025_2026 - ref:!00D300XvE.!500QK0TQuQt:ref - Case# 10257277 - ref:!00D300XvE.!500QK0TYBhw:ref")</f>
        <v/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>
        <f>HYPERLINK("https://app.clickup.com/t/869a70j4m", "[freshdesk] 1363 Date_Last_Ordered is Empty")</f>
        <v/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>
        <f>HYPERLINK("https://app.clickup.com/t/8699xjruw", "[freshdesk] 1331 Missing records")</f>
        <v/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>
        <f>HYPERLINK("https://app.clickup.com/t/8699x7dzg", "[freshdesk] 1322 Automatic reply: AWS 2.0 ODBC Connection Error - Tableau Extract Failure")</f>
        <v/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>
        <f>HYPERLINK("https://app.clickup.com/t/8699qgn8u", "[freshdesk] Fake Task - DO NOT DELETE")</f>
        <v/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>
        <f>HYPERLINK("https://app.clickup.com/t/869ahmcqj", "[certification] Salesforce Certified Mulesoft Developer 1")</f>
        <v/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>
        <f>HYPERLINK("https://app.clickup.com/t/869agp147", "[certification] Snowflake Sales Professional")</f>
        <v/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>
        <f>HYPERLINK("https://app.clickup.com/t/869agp0uz", "[certification] Snowflake Technical Sales Professional")</f>
        <v/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>
        <f>HYPERLINK("https://app.clickup.com/t/869af829t", "[certification] Salesforce Certified Mulesoft Developer 1")</f>
        <v/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>
        <f>HYPERLINK("https://app.clickup.com/t/869af7qma", "[certification] SnowPro Core")</f>
        <v/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>
        <f>HYPERLINK("https://app.clickup.com/t/869af7nme", "[certification] AWS Certified Solutions Architect - Associate")</f>
        <v/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>
        <f>HYPERLINK("https://app.clickup.com/t/869ab9g7u", "[certification] AWS Data Engineer - Associate")</f>
        <v/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>
        <f>HYPERLINK("https://app.clickup.com/t/86939ktp9", "[om: outsourced resources work projects] OMAR Dashboard Dev Work &amp; Meetings")</f>
        <v/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>
        <f>HYPERLINK("https://app.clickup.com/t/869386ec2", "[om: outsourced resources work projects] OM Standups")</f>
        <v/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>
        <f>HYPERLINK("https://app.clickup.com/t/869380mmf", "[om: outsourced resources work projects] Cura Reg Change Data Analysis, Documentation &amp; Meetings")</f>
        <v/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>
        <f>HYPERLINK("https://app.clickup.com/t/869arkz3a", "[om: fatca 2.0 design implementation project (jira tasks)] CDC-2914 Create Test Cases Cura Reg Change (Framework) Dashboard")</f>
        <v/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>
        <f>HYPERLINK("https://app.clickup.com/t/869am7mt7", "[om: fatca 2.0 design implementation project (jira tasks)] CDC-2913 Cura Reg Change Dashboard Modifications")</f>
        <v/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>
        <f>HYPERLINK("https://app.clickup.com/t/86960v70w", "[old mutual] CBR dashboard resolving access error")</f>
        <v/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>
        <f>HYPERLINK("https://app.clickup.com/t/8695vxhyy", "[old mutual] token expired error")</f>
        <v/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>
        <f>HYPERLINK("https://app.clickup.com/t/8695vgpzt", "[old mutual] old mutual conversation")</f>
        <v/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>
        <f>HYPERLINK("https://app.clickup.com/t/869aa0ejp", "[wonga: data warehouse development &amp; migration onto snowflake project] Create SQL logic to load the data from history database into data lake (COMPLEX Mappings)")</f>
        <v/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>
        <f>HYPERLINK("https://app.clickup.com/t/869aa0ejf", "[wonga: data warehouse development &amp; migration onto snowflake project] History mapping- from old data to new data structure (COMPLEX Mappings)")</f>
        <v/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>
        <f>HYPERLINK("https://app.clickup.com/t/869a73e81", "[wonga: data warehouse development &amp; migration onto snowflake project] History mapping- from old data to new data structure (1 to 1 tables)")</f>
        <v/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>
        <f>HYPERLINK("https://app.clickup.com/t/869a2n4qu", "[wonga: data warehouse development &amp; migration onto snowflake project] Develop load processes for all dimensions")</f>
        <v/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>
        <f>HYPERLINK("https://app.clickup.com/t/869a2kfr3", "[wonga: data warehouse development &amp; migration onto snowflake project] Create SQL logic to load the data from history database into data lake (1 to 1 tables)")</f>
        <v/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>
        <f>HYPERLINK("https://app.clickup.com/t/86997f0t5", "[wonga: data warehouse development &amp; migration onto snowflake project] History take-on from Nexus  into data lake")</f>
        <v/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>
        <f>HYPERLINK("https://app.clickup.com/t/8698jrq42", "[wonga: data warehouse development &amp; migration onto snowflake project] Documentation")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47" customWidth="1" min="17" max="17"/>
    <col width="50" customWidth="1" min="18" max="18"/>
  </cols>
  <sheetData>
    <row r="1">
      <c r="A1" t="inlineStr">
        <is>
          <t>Time</t>
        </is>
      </c>
      <c r="B1" t="inlineStr">
        <is>
          <t>Andrew</t>
        </is>
      </c>
      <c r="C1" t="inlineStr">
        <is>
          <t>Azabenathi Pupuma</t>
        </is>
      </c>
      <c r="D1" t="inlineStr">
        <is>
          <t>Ben Brooker</t>
        </is>
      </c>
      <c r="E1" t="inlineStr">
        <is>
          <t>Flora Kundaeli</t>
        </is>
      </c>
      <c r="F1" t="inlineStr">
        <is>
          <t>Mark</t>
        </is>
      </c>
      <c r="G1" t="inlineStr">
        <is>
          <t>Michael Malia</t>
        </is>
      </c>
      <c r="H1" t="inlineStr">
        <is>
          <t>Muhammad Chothia</t>
        </is>
      </c>
      <c r="I1" t="inlineStr">
        <is>
          <t>Ntsako Mavuyangwa</t>
        </is>
      </c>
      <c r="J1" t="inlineStr">
        <is>
          <t>Palesa Maboeei</t>
        </is>
      </c>
      <c r="K1" t="inlineStr">
        <is>
          <t>Riyadh Leonard</t>
        </is>
      </c>
      <c r="L1" t="inlineStr">
        <is>
          <t>Robin April</t>
        </is>
      </c>
      <c r="M1" t="inlineStr">
        <is>
          <t>Ruan Vandermerwe</t>
        </is>
      </c>
      <c r="N1" t="inlineStr">
        <is>
          <t>Sandisiwe Manquma</t>
        </is>
      </c>
      <c r="O1" t="inlineStr">
        <is>
          <t>Suzanne Edlmann</t>
        </is>
      </c>
      <c r="P1" t="inlineStr">
        <is>
          <t>Thando Calana</t>
        </is>
      </c>
      <c r="Q1" t="inlineStr">
        <is>
          <t>Thembani Faleni</t>
        </is>
      </c>
    </row>
    <row r="2">
      <c r="A2" t="inlineStr">
        <is>
          <t>08:00</t>
        </is>
      </c>
      <c r="B2" t="inlineStr"/>
      <c r="C2" t="inlineStr"/>
      <c r="D2" t="inlineStr"/>
      <c r="E2" t="inlineStr">
        <is>
          <t>Focus time</t>
        </is>
      </c>
      <c r="F2" t="inlineStr"/>
      <c r="G2" t="inlineStr"/>
      <c r="H2" t="inlineStr"/>
      <c r="I2" t="inlineStr">
        <is>
          <t>Check emails and update timesheet</t>
        </is>
      </c>
      <c r="J2" t="inlineStr"/>
      <c r="K2" t="inlineStr"/>
      <c r="L2" t="inlineStr">
        <is>
          <t>Daily Admin, Prep Tasks and Communications</t>
        </is>
      </c>
      <c r="M2" t="inlineStr"/>
      <c r="N2" t="inlineStr"/>
      <c r="O2" t="inlineStr"/>
      <c r="P2" t="inlineStr"/>
      <c r="Q2" t="inlineStr"/>
    </row>
    <row r="3">
      <c r="A3" t="inlineStr">
        <is>
          <t>08:30</t>
        </is>
      </c>
      <c r="B3" t="inlineStr">
        <is>
          <t>Daily Stand Up</t>
        </is>
      </c>
      <c r="C3" t="inlineStr">
        <is>
          <t>Daily Stand Up</t>
        </is>
      </c>
      <c r="D3" t="inlineStr">
        <is>
          <t>Daily Stand Up</t>
        </is>
      </c>
      <c r="E3" t="inlineStr">
        <is>
          <t>Daily Stand Up</t>
        </is>
      </c>
      <c r="F3" t="inlineStr">
        <is>
          <t>Daily Stand Up</t>
        </is>
      </c>
      <c r="G3" t="inlineStr">
        <is>
          <t>Daily Stand Up</t>
        </is>
      </c>
      <c r="H3" t="inlineStr">
        <is>
          <t>Daily Stand Up</t>
        </is>
      </c>
      <c r="I3" t="inlineStr">
        <is>
          <t>Daily Stand Up, SS Tech Team Daily check-in</t>
        </is>
      </c>
      <c r="J3" t="inlineStr">
        <is>
          <t>Daily Stand Up</t>
        </is>
      </c>
      <c r="K3" t="inlineStr">
        <is>
          <t>Daily Stand Up</t>
        </is>
      </c>
      <c r="L3" t="inlineStr">
        <is>
          <t>Daily Stand Up</t>
        </is>
      </c>
      <c r="M3" t="inlineStr">
        <is>
          <t>Daily Stand Up</t>
        </is>
      </c>
      <c r="N3" t="inlineStr">
        <is>
          <t>Daily Stand Up</t>
        </is>
      </c>
      <c r="O3" t="inlineStr">
        <is>
          <t>Daily Stand Up</t>
        </is>
      </c>
      <c r="P3" t="inlineStr">
        <is>
          <t>Daily Stand Up</t>
        </is>
      </c>
      <c r="Q3" t="inlineStr">
        <is>
          <t>Daily Stand Up</t>
        </is>
      </c>
    </row>
    <row r="4">
      <c r="A4" t="inlineStr">
        <is>
          <t>09:00</t>
        </is>
      </c>
      <c r="B4" t="inlineStr">
        <is>
          <t>DSY DW - Daily standup</t>
        </is>
      </c>
      <c r="C4" t="inlineStr"/>
      <c r="D4" t="inlineStr">
        <is>
          <t>DSY DW - Daily standup</t>
        </is>
      </c>
      <c r="E4" t="inlineStr"/>
      <c r="F4" t="inlineStr"/>
      <c r="G4" t="inlineStr">
        <is>
          <t>DSY DW - Daily standup</t>
        </is>
      </c>
      <c r="H4" t="inlineStr"/>
      <c r="I4" t="inlineStr"/>
      <c r="J4" t="inlineStr"/>
      <c r="K4" t="inlineStr">
        <is>
          <t>DSY DW - Daily standup</t>
        </is>
      </c>
      <c r="L4" t="inlineStr"/>
      <c r="M4" t="inlineStr">
        <is>
          <t>DSY DW - Daily standup</t>
        </is>
      </c>
      <c r="N4" t="inlineStr">
        <is>
          <t>DSY DW - Daily standup</t>
        </is>
      </c>
      <c r="O4" t="inlineStr"/>
      <c r="P4" t="inlineStr"/>
      <c r="Q4" t="inlineStr"/>
    </row>
    <row r="5">
      <c r="A5" t="inlineStr">
        <is>
          <t>09:30</t>
        </is>
      </c>
      <c r="B5" t="inlineStr">
        <is>
          <t>Wonga: DWH Project Tech Team Weekly Various Topics Collaboration Session **Client Onsite Meeting**, Canceled: Wonga: DWH development &amp; migration on Snowflake Project Daily Standup**With Client**</t>
        </is>
      </c>
      <c r="C5" t="inlineStr">
        <is>
          <t>Wonga: DWH Project Tech Team Weekly Various Topics Collaboration Session **Client Onsite Meeting**, Canceled: Wonga: DWH development &amp; migration on Snowflake Project Daily Standup**With Client**</t>
        </is>
      </c>
      <c r="D5" t="inlineStr">
        <is>
          <t>Wonga: DWH Project Tech Team Weekly Various Topics Collaboration Session **Client Onsite Meeting**, Canceled: Wonga: DWH development &amp; migration on Snowflake Project Daily Standup**With Client**</t>
        </is>
      </c>
      <c r="E5" t="inlineStr">
        <is>
          <t>URGENT Tableau Solution , Wonga: DWH Project Tech Team Weekly Various Topics Collaboration Session **Client Onsite Meeting**, Canceled: Wonga: DWH development &amp; migration on Snowflake Project Daily Standup**With Client**</t>
        </is>
      </c>
      <c r="F5" t="inlineStr">
        <is>
          <t>Wonga: DWH Project Tech Team Weekly Various Topics Collaboration Session **Client Onsite Meeting**, Canceled: Wonga: DWH development &amp; migration on Snowflake Project Daily Standup**With Client**</t>
        </is>
      </c>
      <c r="G5" t="inlineStr">
        <is>
          <t>Ongoing: Daily operational tasks DSY</t>
        </is>
      </c>
      <c r="H5" t="inlineStr"/>
      <c r="I5" t="inlineStr"/>
      <c r="J5" t="inlineStr">
        <is>
          <t>Wonga: DWH Project Tech Team Weekly Various Topics Collaboration Session **Client Onsite Meeting**, Canceled: Wonga: DWH development &amp; migration on Snowflake Project Daily Standup**With Client**</t>
        </is>
      </c>
      <c r="K5" t="inlineStr">
        <is>
          <t>Wonga: DWH Project Tech Team Weekly Various Topics Collaboration Session **Client Onsite Meeting**</t>
        </is>
      </c>
      <c r="L5" t="inlineStr">
        <is>
          <t>Wonga: DWH Project Tech Team Weekly Various Topics Collaboration Session **Client Onsite Meeting**, Canceled: Wonga: DWH development &amp; migration on Snowflake Project Daily Standup**With Client**</t>
        </is>
      </c>
      <c r="M5" t="inlineStr">
        <is>
          <t>Canceled: Wonga: DWH development &amp; migration on Snowflake Project Daily Standup**With Client**</t>
        </is>
      </c>
      <c r="N5" t="inlineStr">
        <is>
          <t>Wonga: DWH Project Tech Team Weekly Various Topics Collaboration Session **Client Onsite Meeting**</t>
        </is>
      </c>
      <c r="O5" t="inlineStr"/>
      <c r="P5" t="inlineStr">
        <is>
          <t>Wonga: DWH Project Tech Team Weekly Various Topics Collaboration Session **Client Onsite Meeting**, Canceled: Wonga: DWH development &amp; migration on Snowflake Project Daily Standup**With Client**</t>
        </is>
      </c>
      <c r="Q5" t="inlineStr"/>
    </row>
    <row r="6">
      <c r="A6" t="inlineStr">
        <is>
          <t>10:00</t>
        </is>
      </c>
      <c r="B6" t="inlineStr">
        <is>
          <t>Wonga: DWH Project Tech Team Weekly Various Topics Collaboration Session **Client Onsite Meeting**, Shoprite Analytics|| Cloud BI Daily Stand Up</t>
        </is>
      </c>
      <c r="C6" t="inlineStr">
        <is>
          <t>Shoprite Analytics|| Cloud BI Daily Stand Up, Wonga: DWH Project Tech Team Weekly Various Topics Collaboration Session **Client Onsite Meeting**</t>
        </is>
      </c>
      <c r="D6" t="inlineStr">
        <is>
          <t>Wonga: DWH Project Tech Team Weekly Various Topics Collaboration Session **Client Onsite Meeting**, Shoprite Analytics|| Cloud BI Daily Stand Up</t>
        </is>
      </c>
      <c r="E6" t="inlineStr">
        <is>
          <t>URGENT Tableau Solution , Wonga: DWH Project Tech Team Weekly Various Topics Collaboration Session **Client Onsite Meeting**</t>
        </is>
      </c>
      <c r="F6" t="inlineStr">
        <is>
          <t>Shoprite Analytics|| Cloud BI Daily Stand Up, Wonga: DWH Project Tech Team Weekly Various Topics Collaboration Session **Client Onsite Meeting**, Cloud BI Daily Stand Up</t>
        </is>
      </c>
      <c r="G6" t="inlineStr"/>
      <c r="H6" t="inlineStr"/>
      <c r="I6" t="inlineStr"/>
      <c r="J6" t="inlineStr">
        <is>
          <t>Wonga: DWH Project Tech Team Weekly Various Topics Collaboration Session **Client Onsite Meeting**, Shoprite Analytics|| Cloud BI Daily Stand Up</t>
        </is>
      </c>
      <c r="K6" t="inlineStr">
        <is>
          <t>Wonga: DWH Project Tech Team Weekly Various Topics Collaboration Session **Client Onsite Meeting**</t>
        </is>
      </c>
      <c r="L6" t="inlineStr">
        <is>
          <t>Wonga: DWH Project Tech Team Weekly Various Topics Collaboration Session **Client Onsite Meeting**, Allocated Shoprite SLA - Alteryx , Shoprite Analytics|| Cloud BI Daily Stand Up</t>
        </is>
      </c>
      <c r="M6" t="inlineStr"/>
      <c r="N6" t="inlineStr">
        <is>
          <t>Shoprite Analytics|| Cloud BI Daily Stand Up, Wonga: DWH Project Tech Team Weekly Various Topics Collaboration Session **Client Onsite Meeting**</t>
        </is>
      </c>
      <c r="O6" t="inlineStr"/>
      <c r="P6" t="inlineStr">
        <is>
          <t>Wonga: DWH Project Tech Team Weekly Various Topics Collaboration Session **Client Onsite Meeting**</t>
        </is>
      </c>
      <c r="Q6" t="inlineStr"/>
    </row>
    <row r="7">
      <c r="A7" t="inlineStr">
        <is>
          <t>10:30</t>
        </is>
      </c>
      <c r="B7" t="inlineStr"/>
      <c r="C7" t="inlineStr"/>
      <c r="D7" t="inlineStr"/>
      <c r="E7" t="inlineStr">
        <is>
          <t xml:space="preserve">URGENT Tableau Solution </t>
        </is>
      </c>
      <c r="F7" t="inlineStr"/>
      <c r="G7" t="inlineStr"/>
      <c r="H7" t="inlineStr"/>
      <c r="I7" t="inlineStr"/>
      <c r="J7" t="inlineStr">
        <is>
          <t>[SLA - Shoprite - Tableau] Shoprite - Tableau - SLA</t>
        </is>
      </c>
      <c r="K7" t="inlineStr"/>
      <c r="L7" t="inlineStr">
        <is>
          <t xml:space="preserve">Allocated Shoprite SLA - Alteryx </t>
        </is>
      </c>
      <c r="M7" t="inlineStr"/>
      <c r="N7" t="inlineStr"/>
      <c r="O7" t="inlineStr"/>
      <c r="P7" t="inlineStr"/>
      <c r="Q7" t="inlineStr"/>
    </row>
    <row r="8">
      <c r="A8" t="inlineStr">
        <is>
          <t>11:00</t>
        </is>
      </c>
      <c r="B8" t="inlineStr">
        <is>
          <t>DBT staging setup</t>
        </is>
      </c>
      <c r="C8" t="inlineStr">
        <is>
          <t>DBT staging setup</t>
        </is>
      </c>
      <c r="D8" t="inlineStr">
        <is>
          <t>DBT staging setup</t>
        </is>
      </c>
      <c r="E8" t="inlineStr">
        <is>
          <t>Flora&lt;&gt;Nate - 1:1 Continued, DBT staging setup</t>
        </is>
      </c>
      <c r="F8" t="inlineStr">
        <is>
          <t>DBT staging setup</t>
        </is>
      </c>
      <c r="G8" t="inlineStr">
        <is>
          <t>Promote Scripts to Prod CICD</t>
        </is>
      </c>
      <c r="H8" t="inlineStr"/>
      <c r="I8" t="inlineStr"/>
      <c r="J8" t="inlineStr">
        <is>
          <t>DBT staging setup, [SLA - Shoprite - Tableau] Shoprite - Tableau - SLA</t>
        </is>
      </c>
      <c r="K8" t="inlineStr">
        <is>
          <t>DBT staging setup, Canceled: Wonga: DWH development &amp; migration on Snowflake Project Weekly Check-In **Client Meeting**</t>
        </is>
      </c>
      <c r="L8" t="inlineStr">
        <is>
          <t xml:space="preserve">DBT staging setup, Allocated Shoprite SLA - Alteryx </t>
        </is>
      </c>
      <c r="M8" t="inlineStr">
        <is>
          <t>DBT staging setup</t>
        </is>
      </c>
      <c r="N8" t="inlineStr">
        <is>
          <t>DBT staging setup</t>
        </is>
      </c>
      <c r="O8" t="inlineStr"/>
      <c r="P8" t="inlineStr">
        <is>
          <t>DBT staging setup</t>
        </is>
      </c>
      <c r="Q8" t="inlineStr">
        <is>
          <t>DBT staging setup, SnowPro Core Certification</t>
        </is>
      </c>
    </row>
    <row r="9">
      <c r="A9" t="inlineStr">
        <is>
          <t>11:30</t>
        </is>
      </c>
      <c r="B9" t="inlineStr">
        <is>
          <t>DBT staging setup</t>
        </is>
      </c>
      <c r="C9" t="inlineStr">
        <is>
          <t>DBT staging setup</t>
        </is>
      </c>
      <c r="D9" t="inlineStr">
        <is>
          <t>DBT staging setup</t>
        </is>
      </c>
      <c r="E9" t="inlineStr">
        <is>
          <t>DBT staging setup</t>
        </is>
      </c>
      <c r="F9" t="inlineStr">
        <is>
          <t>DBT staging setup</t>
        </is>
      </c>
      <c r="G9" t="inlineStr"/>
      <c r="H9" t="inlineStr"/>
      <c r="I9" t="inlineStr"/>
      <c r="J9" t="inlineStr">
        <is>
          <t>DBT staging setup, [SLA - Shoprite - Tableau] Shoprite - Tableau - SLA</t>
        </is>
      </c>
      <c r="K9" t="inlineStr">
        <is>
          <t>DBT staging setup</t>
        </is>
      </c>
      <c r="L9" t="inlineStr">
        <is>
          <t xml:space="preserve">DBT staging setup, Alteryx Decomissioning, Allocated Shoprite SLA - Alteryx </t>
        </is>
      </c>
      <c r="M9" t="inlineStr">
        <is>
          <t>DBT staging setup</t>
        </is>
      </c>
      <c r="N9" t="inlineStr">
        <is>
          <t>DBT staging setup</t>
        </is>
      </c>
      <c r="O9" t="inlineStr">
        <is>
          <t>Suzanne &lt;&gt; Nate - 1:1</t>
        </is>
      </c>
      <c r="P9" t="inlineStr">
        <is>
          <t>DBT staging setup</t>
        </is>
      </c>
      <c r="Q9" t="inlineStr">
        <is>
          <t>DBT staging setup, SnowPro Core Certification</t>
        </is>
      </c>
    </row>
    <row r="10">
      <c r="A10" t="inlineStr">
        <is>
          <t>12:00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Masjid</t>
        </is>
      </c>
      <c r="I10" t="inlineStr"/>
      <c r="J10" t="inlineStr">
        <is>
          <t>[SLA - Shoprite - Tableau] Shoprite - Tableau - SLA</t>
        </is>
      </c>
      <c r="K10" t="inlineStr"/>
      <c r="L10" t="inlineStr"/>
      <c r="M10" t="inlineStr"/>
      <c r="N10" t="inlineStr">
        <is>
          <t>ClickUp &amp; Slipstream Data: QBR</t>
        </is>
      </c>
      <c r="O10" t="inlineStr"/>
      <c r="P10" t="inlineStr"/>
      <c r="Q10" t="inlineStr">
        <is>
          <t>SnowPro Core Certification</t>
        </is>
      </c>
    </row>
    <row r="11">
      <c r="A11" t="inlineStr">
        <is>
          <t>12:30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Masjid</t>
        </is>
      </c>
      <c r="I11" t="inlineStr"/>
      <c r="J11" t="inlineStr">
        <is>
          <t>Wonga History data load to the Data Lake</t>
        </is>
      </c>
      <c r="K11" t="inlineStr"/>
      <c r="L11" t="inlineStr">
        <is>
          <t>Lunch Break</t>
        </is>
      </c>
      <c r="M11" t="inlineStr"/>
      <c r="N11" t="inlineStr">
        <is>
          <t>ClickUp &amp; Slipstream Data: QBR</t>
        </is>
      </c>
      <c r="O11" t="inlineStr"/>
      <c r="P11" t="inlineStr"/>
      <c r="Q11" t="inlineStr">
        <is>
          <t>SnowPro Core Certification</t>
        </is>
      </c>
    </row>
    <row r="12">
      <c r="A12" t="inlineStr">
        <is>
          <t>13:00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Masjid</t>
        </is>
      </c>
      <c r="I12" t="inlineStr"/>
      <c r="J12" t="inlineStr">
        <is>
          <t>Wonga History data load to the Data Lake</t>
        </is>
      </c>
      <c r="K12" t="inlineStr"/>
      <c r="L12" t="inlineStr">
        <is>
          <t>Lunch Break</t>
        </is>
      </c>
      <c r="M12" t="inlineStr"/>
      <c r="N12" t="inlineStr">
        <is>
          <t>Discovery Plan Update + emails</t>
        </is>
      </c>
      <c r="O12" t="inlineStr"/>
      <c r="P12" t="inlineStr"/>
      <c r="Q12" t="inlineStr">
        <is>
          <t>SnowPro Core Certification</t>
        </is>
      </c>
    </row>
    <row r="13">
      <c r="A13" t="inlineStr">
        <is>
          <t>13:30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Masjid</t>
        </is>
      </c>
      <c r="I13" t="inlineStr"/>
      <c r="J13" t="inlineStr">
        <is>
          <t>Wonga History data load to the Data Lake</t>
        </is>
      </c>
      <c r="K13" t="inlineStr"/>
      <c r="L13" t="inlineStr">
        <is>
          <t>Internal Projects - SLA Reporting Project, Tableau Server to Cloud Migration Work and other</t>
        </is>
      </c>
      <c r="M13" t="inlineStr"/>
      <c r="N13" t="inlineStr">
        <is>
          <t xml:space="preserve">Shoprite Plan Update </t>
        </is>
      </c>
      <c r="O13" t="inlineStr"/>
      <c r="P13" t="inlineStr"/>
      <c r="Q13" t="inlineStr">
        <is>
          <t>AWS Solutions Architect Associate</t>
        </is>
      </c>
    </row>
    <row r="14">
      <c r="A14" t="inlineStr">
        <is>
          <t>14:00</t>
        </is>
      </c>
      <c r="B14" t="inlineStr"/>
      <c r="C14" t="inlineStr"/>
      <c r="D14" t="inlineStr"/>
      <c r="E14" t="inlineStr">
        <is>
          <t>Canceled: Placeholder| Cura Reg Changes Dashboard Demo &amp; Testing Handover for Non-Prod</t>
        </is>
      </c>
      <c r="F14" t="inlineStr"/>
      <c r="G14" t="inlineStr"/>
      <c r="H14" t="inlineStr"/>
      <c r="I14" t="inlineStr"/>
      <c r="J14" t="inlineStr">
        <is>
          <t>Wonga History data load to the Data Lake</t>
        </is>
      </c>
      <c r="K14" t="inlineStr"/>
      <c r="L14" t="inlineStr">
        <is>
          <t>Internal Projects - SLA Reporting Project, Tableau Server to Cloud Migration Work and other</t>
        </is>
      </c>
      <c r="M14" t="inlineStr"/>
      <c r="N14" t="inlineStr">
        <is>
          <t>Investec PVT Bank 80 Hours Support Project Weekly Report , Personal Development Plan (Study and Exams)https://alison.com/topic</t>
        </is>
      </c>
      <c r="O14" t="inlineStr"/>
      <c r="P14" t="inlineStr"/>
      <c r="Q14" t="inlineStr">
        <is>
          <t>AWS Solutions Architect Associate</t>
        </is>
      </c>
    </row>
    <row r="15">
      <c r="A15" t="inlineStr">
        <is>
          <t>14:30</t>
        </is>
      </c>
      <c r="B15" t="inlineStr"/>
      <c r="C15" t="inlineStr"/>
      <c r="D15" t="inlineStr"/>
      <c r="E15" t="inlineStr">
        <is>
          <t>Canceled: Placeholder| Cura Reg Changes Dashboard Demo &amp; Testing Handover for Non-Prod</t>
        </is>
      </c>
      <c r="F15" t="inlineStr"/>
      <c r="G15" t="inlineStr"/>
      <c r="H15" t="inlineStr"/>
      <c r="I15" t="inlineStr"/>
      <c r="J15" t="inlineStr">
        <is>
          <t>Wonga History data load to the Data Lake</t>
        </is>
      </c>
      <c r="K15" t="inlineStr"/>
      <c r="L15" t="inlineStr">
        <is>
          <t>Internal Projects - SLA Reporting Project, Tableau Server to Cloud Migration Work and other</t>
        </is>
      </c>
      <c r="M15" t="inlineStr"/>
      <c r="N15" t="inlineStr">
        <is>
          <t xml:space="preserve">Personal Development Plan (Study and Exams)https://alison.com/topic, Wonga Plan Update </t>
        </is>
      </c>
      <c r="O15" t="inlineStr"/>
      <c r="P15" t="inlineStr"/>
      <c r="Q15" t="inlineStr">
        <is>
          <t>AWS Solutions Architect Associate</t>
        </is>
      </c>
    </row>
    <row r="16">
      <c r="A16" t="inlineStr">
        <is>
          <t>15:00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Wonga History data load to the Data Lake</t>
        </is>
      </c>
      <c r="K16" t="inlineStr"/>
      <c r="L16" t="inlineStr"/>
      <c r="M16" t="inlineStr"/>
      <c r="N16" t="inlineStr">
        <is>
          <t>Slipstream - IPD - Internal Projects  ( Slipstream Data ) (Harvest Timesheets and Reports, ClickUp Tasks and Reports, Billing, Training, Emails, Documentation, Reports)</t>
        </is>
      </c>
      <c r="O16" t="inlineStr"/>
      <c r="P16" t="inlineStr"/>
      <c r="Q16" t="inlineStr"/>
    </row>
    <row r="17">
      <c r="A17" t="inlineStr">
        <is>
          <t>15:30</t>
        </is>
      </c>
      <c r="B17" t="inlineStr"/>
      <c r="C17" t="inlineStr">
        <is>
          <t>Wherescape Tribe Training – Scheduling First Session</t>
        </is>
      </c>
      <c r="D17" t="inlineStr"/>
      <c r="E17" t="inlineStr">
        <is>
          <t>Wherescape Tribe Training – Scheduling First Session</t>
        </is>
      </c>
      <c r="F17" t="inlineStr"/>
      <c r="G17" t="inlineStr"/>
      <c r="H17" t="inlineStr"/>
      <c r="I17" t="inlineStr">
        <is>
          <t>Wherescape Tribe Training – Scheduling First Session</t>
        </is>
      </c>
      <c r="J17" t="inlineStr">
        <is>
          <t>Wherescape Tribe Training – Scheduling First Session</t>
        </is>
      </c>
      <c r="K17" t="inlineStr"/>
      <c r="L17" t="inlineStr">
        <is>
          <t>Salesforce Mulesoft Developer - Exam Preparation (High Priority), Wherescape Tribe Training – Scheduling First Session</t>
        </is>
      </c>
      <c r="M17" t="inlineStr"/>
      <c r="N17" t="inlineStr">
        <is>
          <t>Slipstream - IPD - Internal Projects  ( Slipstream Data ) (Harvest Timesheets and Reports, ClickUp Tasks and Reports, Billing, Training, Emails, Documentation, Reports)</t>
        </is>
      </c>
      <c r="O17" t="inlineStr"/>
      <c r="P17" t="inlineStr"/>
      <c r="Q17" t="inlineStr"/>
    </row>
    <row r="18">
      <c r="A18" t="inlineStr">
        <is>
          <t>16:00</t>
        </is>
      </c>
      <c r="B18" t="inlineStr">
        <is>
          <t>Data Cloud Implentation Questions, DSY DW - Daily standup</t>
        </is>
      </c>
      <c r="C18" t="inlineStr">
        <is>
          <t>Wherescape Tribe Training – Scheduling First Session</t>
        </is>
      </c>
      <c r="D18" t="inlineStr">
        <is>
          <t>DSY DW - Daily standup</t>
        </is>
      </c>
      <c r="E18" t="inlineStr">
        <is>
          <t>Wherescape Tribe Training – Scheduling First Session</t>
        </is>
      </c>
      <c r="F18" t="inlineStr"/>
      <c r="G18" t="inlineStr">
        <is>
          <t>Following: DSY DW - Daily standup</t>
        </is>
      </c>
      <c r="H18" t="inlineStr"/>
      <c r="I18" t="inlineStr">
        <is>
          <t>Wherescape Tribe Training – Scheduling First Session</t>
        </is>
      </c>
      <c r="J18" t="inlineStr">
        <is>
          <t>Wherescape Tribe Training – Scheduling First Session</t>
        </is>
      </c>
      <c r="K18" t="inlineStr">
        <is>
          <t>DSY DW - Daily standup</t>
        </is>
      </c>
      <c r="L18" t="inlineStr">
        <is>
          <t>Salesforce Mulesoft Developer - Exam Preparation (High Priority), Wherescape Tribe Training – Scheduling First Session</t>
        </is>
      </c>
      <c r="M18" t="inlineStr">
        <is>
          <t>DSY DW - Daily standup</t>
        </is>
      </c>
      <c r="N18" t="inlineStr">
        <is>
          <t>DSY DW - Daily standup</t>
        </is>
      </c>
      <c r="O18" t="inlineStr">
        <is>
          <t>Data Cloud Implentation Questions</t>
        </is>
      </c>
      <c r="P18" t="inlineStr"/>
      <c r="Q18" t="inlineStr">
        <is>
          <t>Check Internal Work</t>
        </is>
      </c>
    </row>
    <row r="19">
      <c r="A19" t="inlineStr">
        <is>
          <t>16:30</t>
        </is>
      </c>
      <c r="B19" t="inlineStr">
        <is>
          <t>Data Cloud Implentation Questions</t>
        </is>
      </c>
      <c r="C19" t="inlineStr">
        <is>
          <t>Admin Work To wrap up the day</t>
        </is>
      </c>
      <c r="D19" t="inlineStr"/>
      <c r="E19" t="inlineStr">
        <is>
          <t>AlteryxServer_AlteryxServerUsageReports + TableauSalesforceCerts+TableauSupport+WhereScapeUniversity+SnowflakePartnerSalesAccreditation+AWSCoursesPlanning+TableauProductManagement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Salesforce Mulesoft Developer - Exam Preparation (High Priority)</t>
        </is>
      </c>
      <c r="M19" t="inlineStr"/>
      <c r="N19" t="inlineStr">
        <is>
          <t>Taquanta October report daily tasks update + emails</t>
        </is>
      </c>
      <c r="O19" t="inlineStr">
        <is>
          <t>Data Cloud Implentation Questions</t>
        </is>
      </c>
      <c r="P19" t="inlineStr"/>
      <c r="Q19" t="inlineStr">
        <is>
          <t>Check Internal Work</t>
        </is>
      </c>
    </row>
    <row r="20">
      <c r="A20" t="inlineStr">
        <is>
          <t>17:00</t>
        </is>
      </c>
      <c r="B20" t="inlineStr"/>
      <c r="C20" t="inlineStr"/>
      <c r="D20" t="inlineStr"/>
      <c r="E20" t="inlineStr">
        <is>
          <t>AlteryxServer_AlteryxServerUsageReports + TableauSalesforceCerts+TableauSupport+WhereScapeUniversity+SnowflakePartnerSalesAccreditation+AWSCoursesPlanning+TableauProductManagement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17:30</t>
        </is>
      </c>
      <c r="B21" t="inlineStr"/>
      <c r="C21" t="inlineStr"/>
      <c r="D21" t="inlineStr"/>
      <c r="E21" t="inlineStr">
        <is>
          <t>AlteryxServer_AlteryxServerUsageReports + TableauSalesforceCerts+TableauSupport+WhereScapeUniversity+SnowflakePartnerSalesAccreditation+AWSCoursesPlanning+TableauProductManagement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 %</t>
        </is>
      </c>
      <c r="B24">
        <f>ROUND(COUNTIF(B2:B19,"&lt;&gt;")/18,4)</f>
        <v/>
      </c>
      <c r="C24">
        <f>ROUND(COUNTIF(C2:C19,"&lt;&gt;")/18,4)</f>
        <v/>
      </c>
      <c r="D24">
        <f>ROUND(COUNTIF(D2:D19,"&lt;&gt;")/18,4)</f>
        <v/>
      </c>
      <c r="E24">
        <f>ROUND(COUNTIF(E2:E19,"&lt;&gt;")/18,4)</f>
        <v/>
      </c>
      <c r="F24">
        <f>ROUND(COUNTIF(F2:F19,"&lt;&gt;")/18,4)</f>
        <v/>
      </c>
      <c r="G24">
        <f>ROUND(COUNTIF(G2:G19,"&lt;&gt;")/18,4)</f>
        <v/>
      </c>
      <c r="H24">
        <f>ROUND(COUNTIF(H2:H19,"&lt;&gt;")/18,4)</f>
        <v/>
      </c>
      <c r="I24">
        <f>ROUND(COUNTIF(I2:I19,"&lt;&gt;")/18,4)</f>
        <v/>
      </c>
      <c r="J24">
        <f>ROUND(COUNTIF(J2:J19,"&lt;&gt;")/18,4)</f>
        <v/>
      </c>
      <c r="K24">
        <f>ROUND(COUNTIF(K2:K19,"&lt;&gt;")/18,4)</f>
        <v/>
      </c>
      <c r="L24">
        <f>ROUND(COUNTIF(L2:L19,"&lt;&gt;")/18,4)</f>
        <v/>
      </c>
      <c r="M24">
        <f>ROUND(COUNTIF(M2:M19,"&lt;&gt;")/18,4)</f>
        <v/>
      </c>
      <c r="N24">
        <f>ROUND(COUNTIF(N2:N19,"&lt;&gt;")/18,4)</f>
        <v/>
      </c>
      <c r="O24">
        <f>ROUND(COUNTIF(O2:O19,"&lt;&gt;")/18,4)</f>
        <v/>
      </c>
      <c r="P24">
        <f>ROUND(COUNTIF(P2:P19,"&lt;&gt;")/18,4)</f>
        <v/>
      </c>
      <c r="Q24">
        <f>ROUND(COUNTIF(Q2:Q19,"&lt;&gt;")/18,4)</f>
        <v/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Tasks per Assignee</t>
        </is>
      </c>
      <c r="B27" t="inlineStr">
        <is>
          <t>Andrew Milner</t>
        </is>
      </c>
      <c r="C27" t="inlineStr">
        <is>
          <t>Azabenathi Pupuma</t>
        </is>
      </c>
      <c r="D27" t="inlineStr">
        <is>
          <t>Ben Brooker</t>
        </is>
      </c>
      <c r="E27" t="inlineStr">
        <is>
          <t>Flora Kundaeli</t>
        </is>
      </c>
      <c r="F27" t="inlineStr">
        <is>
          <t>Mark Gelman</t>
        </is>
      </c>
      <c r="G27" t="inlineStr">
        <is>
          <t>Michael Malia</t>
        </is>
      </c>
      <c r="H27" t="inlineStr">
        <is>
          <t>Muhammad Chothia</t>
        </is>
      </c>
      <c r="I27" t="inlineStr">
        <is>
          <t>Ntsako Mavuyangwa</t>
        </is>
      </c>
      <c r="J27" t="inlineStr">
        <is>
          <t>Palesa Maboeei</t>
        </is>
      </c>
      <c r="K27" t="inlineStr">
        <is>
          <t>Riyadh Leonard</t>
        </is>
      </c>
      <c r="L27" t="inlineStr">
        <is>
          <t>Robin April</t>
        </is>
      </c>
      <c r="M27" t="inlineStr">
        <is>
          <t>Ruan Van der Merwe</t>
        </is>
      </c>
      <c r="N27" t="inlineStr">
        <is>
          <t>Sandisiwe Manquma</t>
        </is>
      </c>
      <c r="O27" t="inlineStr">
        <is>
          <t>Suzanne Edlmann</t>
        </is>
      </c>
      <c r="P27" t="inlineStr">
        <is>
          <t>Thando Calana</t>
        </is>
      </c>
      <c r="Q27" t="inlineStr">
        <is>
          <t>Thembani Faleni</t>
        </is>
      </c>
      <c r="R27" t="inlineStr">
        <is>
          <t>Unassigned</t>
        </is>
      </c>
    </row>
    <row r="28">
      <c r="A28" t="inlineStr"/>
      <c r="B28">
        <f>HYPERLINK("https://app.clickup.com/t/8698jrq4e", "[slipstream - data warehouse solution - git (productization)] Support. Includes platform optimisation, query optimisation etc.")</f>
        <v/>
      </c>
      <c r="C28">
        <f>HYPERLINK("https://app.clickup.com/t/86995td5m", "[slipstream - data warehouse solution - git (productization)] Build the data deployment pipelines for DEV to QA")</f>
        <v/>
      </c>
      <c r="D28">
        <f>HYPERLINK("https://app.clickup.com/t/86995td5m", "[slipstream - data warehouse solution - git (productization)] Build the data deployment pipelines for DEV to QA")</f>
        <v/>
      </c>
      <c r="E28" t="inlineStr"/>
      <c r="F28">
        <f>HYPERLINK("https://app.clickup.com/t/869a2knmy", "[slipstream - data warehouse solution - git (productization)] Create views as exploitation layer out of data lake")</f>
        <v/>
      </c>
      <c r="G28">
        <f>HYPERLINK("https://app.clickup.com/t/869474qb4", "[internal projects] Commit code to GitHub")</f>
        <v/>
      </c>
      <c r="H28">
        <f>HYPERLINK("https://app.clickup.com/t/869474qb4", "[internal projects] Commit code to GitHub")</f>
        <v/>
      </c>
      <c r="I28">
        <f>HYPERLINK("https://app.clickup.com/t/8699bn8u6", "[test freshdesk replacement] 1264 ZARONIA Cube update AccYield to Overnight Compound Rate")</f>
        <v/>
      </c>
      <c r="J28">
        <f>HYPERLINK("https://app.clickup.com/t/86969dbxk", "[shoprite sla  report] Tableau Support")</f>
        <v/>
      </c>
      <c r="K28">
        <f>HYPERLINK("https://app.clickup.com/t/8698jrq49", "[slipstream - data warehouse solution - git (productization)] Testing - data Audit processes")</f>
        <v/>
      </c>
      <c r="L28">
        <f>HYPERLINK("https://app.clickup.com/t/8698jupt0", "[slipstream - data warehouse solution - git (productization)] Build the PowerBI reports for monitoring data Stage progress")</f>
        <v/>
      </c>
      <c r="M28" t="inlineStr"/>
      <c r="N28" t="inlineStr"/>
      <c r="O28">
        <f>HYPERLINK("https://app.clickup.com/t/869474qb4", "[internal projects] Commit code to GitHub")</f>
        <v/>
      </c>
      <c r="P28">
        <f>HYPERLINK("https://app.clickup.com/t/869apxtwb", "[wonga: data warehouse development &amp; migration onto snowflake project] Dim_Transaction_Detail")</f>
        <v/>
      </c>
      <c r="Q28" t="inlineStr"/>
      <c r="R28">
        <f>HYPERLINK("https://app.clickup.com/t/8698jrq49", "[slipstream - data warehouse solution - git (productization)] Testing - data Audit processes")</f>
        <v/>
      </c>
    </row>
    <row r="29">
      <c r="A29" t="inlineStr"/>
      <c r="B29">
        <f>HYPERLINK("https://app.clickup.com/t/8698jrq35", "[slipstream - data warehouse solution - git (productization)] Audit Tables and Process up to Data lake")</f>
        <v/>
      </c>
      <c r="C29">
        <f>HYPERLINK("https://app.clickup.com/t/86969dbxk", "[shoprite sla  report] Tableau Support")</f>
        <v/>
      </c>
      <c r="D29">
        <f>HYPERLINK("https://app.clickup.com/t/869474qb4", "[internal projects] Commit code to GitHub")</f>
        <v/>
      </c>
      <c r="E29" t="inlineStr"/>
      <c r="F29">
        <f>HYPERLINK("https://app.clickup.com/t/8698jrq40", "[slipstream - data warehouse solution - git (productization)] Optimisation and Enhancemnets post testing")</f>
        <v/>
      </c>
      <c r="G29">
        <f>HYPERLINK("https://app.clickup.com/t/8696twreb", "[discovery invest - dw maintenance] Solution Design Doc")</f>
        <v/>
      </c>
      <c r="H29">
        <f>HYPERLINK("https://app.clickup.com/t/862k4g368", "[internal projects] Integrate data to Tableau report")</f>
        <v/>
      </c>
      <c r="I29">
        <f>HYPERLINK("https://app.clickup.com/t/86992yrpc", "[test freshdesk replacement] 1246 ZARONIA changes to Titan and the CUBE")</f>
        <v/>
      </c>
      <c r="J29">
        <f>HYPERLINK("https://app.clickup.com/t/8696q3a3m", "[internal projects] Team Skills")</f>
        <v/>
      </c>
      <c r="K29">
        <f>HYPERLINK("https://app.clickup.com/t/8698jrq40", "[slipstream - data warehouse solution - git (productization)] Optimisation and Enhancemnets post testing")</f>
        <v/>
      </c>
      <c r="L29">
        <f>HYPERLINK("https://app.clickup.com/t/869a5344p", "[freshdesk] Documentation")</f>
        <v/>
      </c>
      <c r="M29" t="inlineStr"/>
      <c r="N29" t="inlineStr"/>
      <c r="O29">
        <f>HYPERLINK("https://app.clickup.com/t/86967utha", "[om: outsourced resources work projects] OM: CBR Dashboards")</f>
        <v/>
      </c>
      <c r="P29">
        <f>HYPERLINK("https://app.clickup.com/t/869a2n4qu", "[wonga: data warehouse development &amp; migration onto snowflake project] Develop load processes for all dimensions")</f>
        <v/>
      </c>
      <c r="Q29" t="inlineStr"/>
      <c r="R29">
        <f>HYPERLINK("https://app.clickup.com/t/8698jrq35", "[slipstream - data warehouse solution - git (productization)] Audit Tables and Process up to Data lake")</f>
        <v/>
      </c>
    </row>
    <row r="30">
      <c r="A30" t="inlineStr"/>
      <c r="B30">
        <f>HYPERLINK("https://app.clickup.com/t/869474qb4", "[internal projects] Commit code to GitHub")</f>
        <v/>
      </c>
      <c r="C30">
        <f>HYPERLINK("https://app.clickup.com/t/8695qbamh", "[internal projects] Testing")</f>
        <v/>
      </c>
      <c r="D30">
        <f>HYPERLINK("https://app.clickup.com/t/8696twxhf", "[discovery invest - dw maintenance] Handover of All reports")</f>
        <v/>
      </c>
      <c r="E30" t="inlineStr"/>
      <c r="F30">
        <f>HYPERLINK("https://app.clickup.com/t/869474qb4", "[internal projects] Commit code to GitHub")</f>
        <v/>
      </c>
      <c r="G30">
        <f>HYPERLINK("https://app.clickup.com/t/8696c93m9", "[discovery invest - dw maintenance] Change LAst_seed_Process = 2 for 7 tables")</f>
        <v/>
      </c>
      <c r="H30" t="inlineStr"/>
      <c r="I30">
        <f>HYPERLINK("https://app.clickup.com/t/869474qb4", "[internal projects] Commit code to GitHub")</f>
        <v/>
      </c>
      <c r="J30">
        <f>HYPERLINK("https://app.clickup.com/t/8696kqh8k", "[internal projects] Tableau server Microsoft Teams app set up")</f>
        <v/>
      </c>
      <c r="K30">
        <f>HYPERLINK("https://app.clickup.com/t/8698jrq35", "[slipstream - data warehouse solution - git (productization)] Audit Tables and Process up to Data lake")</f>
        <v/>
      </c>
      <c r="L30">
        <f>HYPERLINK("https://app.clickup.com/t/869aakx8b", "[certification] Salesforce Certified Mulesoft Developer 1")</f>
        <v/>
      </c>
      <c r="M30" t="inlineStr"/>
      <c r="N30" t="inlineStr"/>
      <c r="O30">
        <f>HYPERLINK("https://app.clickup.com/t/869a9nmh7", "[om: fatca 2.0 design implementation project (jira tasks)] CDC-2626 Setup Non-prod and Prod space on Alteryx Servers")</f>
        <v/>
      </c>
      <c r="P30" t="inlineStr"/>
      <c r="Q30" t="inlineStr"/>
      <c r="R30">
        <f>HYPERLINK("https://app.clickup.com/t/869ag79ab", "[internal projects] Test Framework UAT doc")</f>
        <v/>
      </c>
    </row>
    <row r="31">
      <c r="A31" t="inlineStr"/>
      <c r="B31">
        <f>HYPERLINK("https://app.clickup.com/t/8696twxyk", "[discovery invest - dw maintenance] Handover of All Documentation")</f>
        <v/>
      </c>
      <c r="C31">
        <f>HYPERLINK("https://app.clickup.com/t/869474qb4", "[internal projects] Commit code to GitHub")</f>
        <v/>
      </c>
      <c r="D31">
        <f>HYPERLINK("https://app.clickup.com/t/869aa0t2j", "[wonga: data warehouse development &amp; migration onto snowflake project] Dim_loan_detail")</f>
        <v/>
      </c>
      <c r="E31" t="inlineStr"/>
      <c r="F31">
        <f>HYPERLINK("https://app.clickup.com/t/8699wxnyg", "[freshdesk] 1323 Orderable_UOM query")</f>
        <v/>
      </c>
      <c r="G31" t="inlineStr"/>
      <c r="H31" t="inlineStr"/>
      <c r="I31">
        <f>HYPERLINK("https://app.clickup.com/t/869ar5vng", "[freshdesk] 1393 XML creation issue in Zaronia python job")</f>
        <v/>
      </c>
      <c r="J31">
        <f>HYPERLINK("https://app.clickup.com/t/869474qb4", "[internal projects] Commit code to GitHub")</f>
        <v/>
      </c>
      <c r="K31">
        <f>HYPERLINK("https://app.clickup.com/t/869474qb4", "[internal projects] Commit code to GitHub")</f>
        <v/>
      </c>
      <c r="L31">
        <f>HYPERLINK("https://app.clickup.com/t/869aafmh1", "[certification] AWS Data Engineer - Associate")</f>
        <v/>
      </c>
      <c r="M31" t="inlineStr"/>
      <c r="N31" t="inlineStr"/>
      <c r="O31">
        <f>HYPERLINK("https://app.clickup.com/t/869a6vnq6", "[om: fatca 2.0 design implementation project (jira tasks)] CDC-2757 Market Conduct: Provide time estimates for deliverables")</f>
        <v/>
      </c>
      <c r="P31" t="inlineStr"/>
      <c r="Q31" t="inlineStr"/>
      <c r="R31">
        <f>HYPERLINK("https://app.clickup.com/t/869a70f9p", "[internal projects] Billed VS Invoiced VS SLA")</f>
        <v/>
      </c>
    </row>
    <row r="32">
      <c r="A32" t="inlineStr"/>
      <c r="B32">
        <f>HYPERLINK("https://app.clickup.com/t/8696twxhf", "[discovery invest - dw maintenance] Handover of All reports")</f>
        <v/>
      </c>
      <c r="C32">
        <f>HYPERLINK("https://app.clickup.com/t/862k18nwr", "[internal projects] SLA performance for each customer")</f>
        <v/>
      </c>
      <c r="D32" t="inlineStr"/>
      <c r="E32" t="inlineStr"/>
      <c r="F32">
        <f>HYPERLINK("https://app.clickup.com/t/8699ub870", "[freshdesk] 1319 Shoprite Tableau Server Monday morning user throttling")</f>
        <v/>
      </c>
      <c r="G32" t="inlineStr"/>
      <c r="H32" t="inlineStr"/>
      <c r="I32">
        <f>HYPERLINK("https://app.clickup.com/t/869apy0re", "[freshdesk] 1393 XML creation issue in Zaronia python job")</f>
        <v/>
      </c>
      <c r="J32">
        <f>HYPERLINK("https://app.clickup.com/t/869arezr8", "[freshdesk] 1396 AWS2.0 Tableau Migration - Athena Native Connector Error")</f>
        <v/>
      </c>
      <c r="K32">
        <f>HYPERLINK("https://app.clickup.com/t/86931cq9x", "[certification] Matillion")</f>
        <v/>
      </c>
      <c r="L32">
        <f>HYPERLINK("https://app.clickup.com/t/8699r7kxh", "[investec pvt bank 80 hours support] Client Meetings")</f>
        <v/>
      </c>
      <c r="M32" t="inlineStr"/>
      <c r="N32" t="inlineStr"/>
      <c r="O32">
        <f>HYPERLINK("https://app.clickup.com/t/869a1x6nk", "[om: fatca 2.0 design implementation project (jira tasks)] CDC-2062 Highlight where field values do not map to static reference tables in the raw schema")</f>
        <v/>
      </c>
      <c r="P32" t="inlineStr"/>
      <c r="Q32" t="inlineStr"/>
      <c r="R32">
        <f>HYPERLINK("https://app.clickup.com/t/8697xudfa", "[internal projects] Income statement dashboard")</f>
        <v/>
      </c>
    </row>
    <row r="33">
      <c r="A33" t="inlineStr"/>
      <c r="B33">
        <f>HYPERLINK("https://app.clickup.com/t/8696twreb", "[discovery invest - dw maintenance] Solution Design Doc")</f>
        <v/>
      </c>
      <c r="C33">
        <f>HYPERLINK("https://app.clickup.com/t/869ar5vng", "[freshdesk] 1393 XML creation issue in Zaronia python job")</f>
        <v/>
      </c>
      <c r="D33" t="inlineStr"/>
      <c r="E33" t="inlineStr"/>
      <c r="F33">
        <f>HYPERLINK("https://app.clickup.com/t/8698kuxvw", "[wonga: data warehouse development &amp; migration onto snowflake project] Design Document")</f>
        <v/>
      </c>
      <c r="G33" t="inlineStr"/>
      <c r="H33" t="inlineStr"/>
      <c r="I33">
        <f>HYPERLINK("https://app.clickup.com/t/869any9vy", "[freshdesk] 1375 FPM Look through results compared to Reg30 rounding differences")</f>
        <v/>
      </c>
      <c r="J33">
        <f>HYPERLINK("https://app.clickup.com/t/869ar5vmr", "[freshdesk] 1395 Tableau Server Migration to AWS 2.0")</f>
        <v/>
      </c>
      <c r="K33">
        <f>HYPERLINK("https://app.clickup.com/t/86971xvd4", "[discovery invest - dw maintenance] Run the file extracts")</f>
        <v/>
      </c>
      <c r="L33">
        <f>HYPERLINK("https://app.clickup.com/t/8699r74mq", "[investec pvt bank 80 hours support] Technical Standups")</f>
        <v/>
      </c>
      <c r="M33" t="inlineStr"/>
      <c r="N33" t="inlineStr"/>
      <c r="O33">
        <f>HYPERLINK("https://app.clickup.com/t/869a1bu7g", "[om: fatca 2.0 design implementation project (jira tasks)] CDC-2563 Business Rule - Tax Free investments")</f>
        <v/>
      </c>
      <c r="P33" t="inlineStr"/>
      <c r="Q33" t="inlineStr"/>
      <c r="R33">
        <f>HYPERLINK("https://app.clickup.com/t/8697t8mu2", "[internal projects] Sales Dashboard Additional requirements")</f>
        <v/>
      </c>
    </row>
    <row r="34">
      <c r="A34" t="inlineStr"/>
      <c r="B34">
        <f>HYPERLINK("https://app.clickup.com/t/869a0bt86", "[wonga: data warehouse development &amp; migration onto snowflake project] Modification for physical model")</f>
        <v/>
      </c>
      <c r="C34">
        <f>HYPERLINK("https://app.clickup.com/t/869apy0re", "[freshdesk] 1393 XML creation issue in Zaronia python job")</f>
        <v/>
      </c>
      <c r="D34" t="inlineStr"/>
      <c r="E34" t="inlineStr"/>
      <c r="F34">
        <f>HYPERLINK("https://app.clickup.com/t/8698jrq42", "[wonga: data warehouse development &amp; migration onto snowflake project] Documentation")</f>
        <v/>
      </c>
      <c r="G34" t="inlineStr"/>
      <c r="H34" t="inlineStr"/>
      <c r="I34">
        <f>HYPERLINK("https://app.clickup.com/t/869any9u2", "[freshdesk] 1386 ZARONIA add a date UDF field")</f>
        <v/>
      </c>
      <c r="J34">
        <f>HYPERLINK("https://app.clickup.com/t/869ar5jq8", "[freshdesk] 1395 Tableau Server Migration to AWS 2.0")</f>
        <v/>
      </c>
      <c r="K34">
        <f>HYPERLINK("https://app.clickup.com/t/86971xv4x", "[discovery invest - dw maintenance] Validating the marts")</f>
        <v/>
      </c>
      <c r="L34">
        <f>HYPERLINK("https://app.clickup.com/t/8699r720y", "[investec pvt bank 80 hours support] Investec - Project Meetings")</f>
        <v/>
      </c>
      <c r="M34" t="inlineStr"/>
      <c r="N34" t="inlineStr"/>
      <c r="O34">
        <f>HYPERLINK("https://app.clickup.com/t/869a01gfm", "[om: fatca 2.0 design implementation project (jira tasks)] CDC-2509 Investigate subset where controlling person and entity has different entity_ids")</f>
        <v/>
      </c>
      <c r="P34" t="inlineStr"/>
      <c r="Q34" t="inlineStr"/>
      <c r="R34">
        <f>HYPERLINK("https://app.clickup.com/t/8697my8gd", "[internal projects] Financial and Sales Dashboard enhancement")</f>
        <v/>
      </c>
    </row>
    <row r="35">
      <c r="A35" t="inlineStr"/>
      <c r="B35">
        <f>HYPERLINK("https://app.clickup.com/t/869a0bqez", "[wonga: data warehouse development &amp; migration onto snowflake project] Physical model design")</f>
        <v/>
      </c>
      <c r="C35">
        <f>HYPERLINK("https://app.clickup.com/t/869any9vy", "[freshdesk] 1375 FPM Look through results compared to Reg30 rounding differences")</f>
        <v/>
      </c>
      <c r="D35" t="inlineStr"/>
      <c r="E35" t="inlineStr"/>
      <c r="F35" t="inlineStr"/>
      <c r="G35" t="inlineStr"/>
      <c r="H35" t="inlineStr"/>
      <c r="I35">
        <f>HYPERLINK("https://app.clickup.com/t/869anxwgq", "[freshdesk] 1375 FPM Look through results compared to Reg30 rounding differences")</f>
        <v/>
      </c>
      <c r="J35">
        <f>HYPERLINK("https://app.clickup.com/t/8698rmb2r", "[certification] AWS Certified Solutions Architect - Associate")</f>
        <v/>
      </c>
      <c r="K35">
        <f>HYPERLINK("https://app.clickup.com/t/86971xv04", "[discovery invest - dw maintenance] Run mart code")</f>
        <v/>
      </c>
      <c r="L35" t="inlineStr"/>
      <c r="M35" t="inlineStr"/>
      <c r="N35" t="inlineStr"/>
      <c r="O35">
        <f>HYPERLINK("https://app.clickup.com/t/8699yvvh7", "[om: fatca 2.0 design implementation project (jira tasks)] CDC-2560 SARS TPAH Template Update the rule to avoid referencing the database table")</f>
        <v/>
      </c>
      <c r="P35" t="inlineStr"/>
      <c r="Q35" t="inlineStr"/>
      <c r="R35">
        <f>HYPERLINK("https://app.clickup.com/t/8696yar98", "[internal projects] Resource Utilization Dashboard Refinements")</f>
        <v/>
      </c>
    </row>
    <row r="36">
      <c r="A36" t="inlineStr"/>
      <c r="B36">
        <f>HYPERLINK("https://app.clickup.com/t/8698kuxvw", "[wonga: data warehouse development &amp; migration onto snowflake project] Design Document")</f>
        <v/>
      </c>
      <c r="C36">
        <f>HYPERLINK("https://app.clickup.com/t/869any9u2", "[freshdesk] 1386 ZARONIA add a date UDF field")</f>
        <v/>
      </c>
      <c r="D36" t="inlineStr"/>
      <c r="E36" t="inlineStr"/>
      <c r="F36" t="inlineStr"/>
      <c r="G36" t="inlineStr"/>
      <c r="H36" t="inlineStr"/>
      <c r="I36" t="inlineStr"/>
      <c r="J36">
        <f>HYPERLINK("https://app.clickup.com/t/8693mtrc6", "[om: outsourced resources work projects] Anti-Money Laundering (AML) Initiatives(Leezaam/Terry-lisa/Tracey)")</f>
        <v/>
      </c>
      <c r="K36">
        <f>HYPERLINK("https://app.clickup.com/t/86971xur8", "[discovery invest - dw maintenance] Run implied deletes code")</f>
        <v/>
      </c>
      <c r="L36" t="inlineStr"/>
      <c r="M36" t="inlineStr"/>
      <c r="N36" t="inlineStr"/>
      <c r="O36">
        <f>HYPERLINK("https://app.clickup.com/t/8699yvveh", "[om: fatca 2.0 design implementation project (jira tasks)] CDC-2559 SARS TPAH Template Remove all spaces and special characters")</f>
        <v/>
      </c>
      <c r="P36" t="inlineStr"/>
      <c r="Q36" t="inlineStr"/>
      <c r="R36">
        <f>HYPERLINK("https://app.clickup.com/t/8696u6wyy", "[internal projects] Alteryx Server SLA Report process")</f>
        <v/>
      </c>
    </row>
    <row r="37">
      <c r="A37" t="inlineStr"/>
      <c r="B37">
        <f>HYPERLINK("https://app.clickup.com/t/8698jrq42", "[wonga: data warehouse development &amp; migration onto snowflake project] Documentation")</f>
        <v/>
      </c>
      <c r="C37">
        <f>HYPERLINK("https://app.clickup.com/t/869anxwgq", "[freshdesk] 1375 FPM Look through results compared to Reg30 rounding differences")</f>
        <v/>
      </c>
      <c r="D37" t="inlineStr"/>
      <c r="E37" t="inlineStr"/>
      <c r="F37" t="inlineStr"/>
      <c r="G37" t="inlineStr"/>
      <c r="H37" t="inlineStr"/>
      <c r="I37" t="inlineStr"/>
      <c r="J37">
        <f>HYPERLINK("https://app.clickup.com/t/869aq2vy0", "[wonga: data warehouse development &amp; migration onto snowflake project] customer")</f>
        <v/>
      </c>
      <c r="K37">
        <f>HYPERLINK("https://app.clickup.com/t/86971xtt3", "[discovery invest - dw maintenance] Validating the DWH")</f>
        <v/>
      </c>
      <c r="L37" t="inlineStr"/>
      <c r="M37" t="inlineStr"/>
      <c r="N37" t="inlineStr"/>
      <c r="O37">
        <f>HYPERLINK("https://app.clickup.com/t/8699yvv6w", "[om: fatca 2.0 design implementation project (jira tasks)] CDC-2556 For active entities on the Indicia Template, the "CRS Type" should be CRS103")</f>
        <v/>
      </c>
      <c r="P37" t="inlineStr"/>
      <c r="Q37" t="inlineStr"/>
      <c r="R37">
        <f>HYPERLINK("https://app.clickup.com/t/8695mj63r", "[internal projects] Shoprite B2B SLA Document")</f>
        <v/>
      </c>
    </row>
    <row r="38">
      <c r="A38" t="inlineStr"/>
      <c r="B38" t="inlineStr"/>
      <c r="C38">
        <f>HYPERLINK("https://app.clickup.com/t/8699z4wjq", "[freshdesk] 1335 ZARONIA python job")</f>
        <v/>
      </c>
      <c r="D38" t="inlineStr"/>
      <c r="E38" t="inlineStr"/>
      <c r="F38" t="inlineStr"/>
      <c r="G38" t="inlineStr"/>
      <c r="H38" t="inlineStr"/>
      <c r="I38" t="inlineStr"/>
      <c r="J38">
        <f>HYPERLINK("https://app.clickup.com/t/869aq2uw3", "[wonga: data warehouse development &amp; migration onto snowflake project] Adjust Yazeed scripts to Snowflake sql")</f>
        <v/>
      </c>
      <c r="K38">
        <f>HYPERLINK("https://app.clickup.com/t/8696twxyk", "[discovery invest - dw maintenance] Handover of All Documentation")</f>
        <v/>
      </c>
      <c r="L38" t="inlineStr"/>
      <c r="M38" t="inlineStr"/>
      <c r="N38" t="inlineStr"/>
      <c r="O38">
        <f>HYPERLINK("https://app.clickup.com/t/8699yvuqh", "[om: fatca 2.0 design implementation project (jira tasks)] CDC-2555 Entities former COB")</f>
        <v/>
      </c>
      <c r="P38" t="inlineStr"/>
      <c r="Q38" t="inlineStr"/>
      <c r="R38">
        <f>HYPERLINK("https://app.clickup.com/t/869474qb4", "[internal projects] Commit code to GitHub")</f>
        <v/>
      </c>
    </row>
    <row r="39">
      <c r="A39" t="inlineStr"/>
      <c r="B39" t="inlineStr"/>
      <c r="C39">
        <f>HYPERLINK("https://app.clickup.com/t/869ahmf7u", "[certification] Salesforce Certified Agentforce Specialist")</f>
        <v/>
      </c>
      <c r="D39" t="inlineStr"/>
      <c r="E39" t="inlineStr"/>
      <c r="F39" t="inlineStr"/>
      <c r="G39" t="inlineStr"/>
      <c r="H39" t="inlineStr"/>
      <c r="I39" t="inlineStr"/>
      <c r="J39">
        <f>HYPERLINK("https://app.clickup.com/t/869aq2udy", "[wonga: data warehouse development &amp; migration onto snowflake project] Historic data load into datalake")</f>
        <v/>
      </c>
      <c r="K39">
        <f>HYPERLINK("https://app.clickup.com/t/8696twrv7", "[discovery invest - dw maintenance] Extract Sign-Off Document")</f>
        <v/>
      </c>
      <c r="L39" t="inlineStr"/>
      <c r="M39" t="inlineStr"/>
      <c r="N39" t="inlineStr"/>
      <c r="O39">
        <f>HYPERLINK("https://app.clickup.com/t/8699yvtjg", "[om: fatca 2.0 design implementation project (jira tasks)] CDC-2553 Flexcube SARS Templates - rename the RFI to source system code at scheme level")</f>
        <v/>
      </c>
      <c r="P39" t="inlineStr"/>
      <c r="Q39" t="inlineStr"/>
      <c r="R39">
        <f>HYPERLINK("https://app.clickup.com/t/869ar5vna", "[freshdesk] 1394 Alteryx - AWS 1.0 Decomissioning Assessment")</f>
        <v/>
      </c>
    </row>
    <row r="40">
      <c r="A40" t="inlineStr"/>
      <c r="B40" t="inlineStr"/>
      <c r="C40">
        <f>HYPERLINK("https://app.clickup.com/t/869ab1fx3", "[certification] AWS Data Engineer - Associate")</f>
        <v/>
      </c>
      <c r="D40" t="inlineStr"/>
      <c r="E40" t="inlineStr"/>
      <c r="F40" t="inlineStr"/>
      <c r="G40" t="inlineStr"/>
      <c r="H40" t="inlineStr"/>
      <c r="I40" t="inlineStr"/>
      <c r="J40" t="inlineStr"/>
      <c r="K40">
        <f>HYPERLINK("https://app.clickup.com/t/8696twreb", "[discovery invest - dw maintenance] Solution Design Doc")</f>
        <v/>
      </c>
      <c r="L40" t="inlineStr"/>
      <c r="M40" t="inlineStr"/>
      <c r="N40" t="inlineStr"/>
      <c r="O40">
        <f>HYPERLINK("https://app.clickup.com/t/8699yvruw", "[om: fatca 2.0 design implementation project (jira tasks)] CDC-2561 Diminmus rules to be applied at scheme level and not at OMUT level")</f>
        <v/>
      </c>
      <c r="P40" t="inlineStr"/>
      <c r="Q40" t="inlineStr"/>
      <c r="R40">
        <f>HYPERLINK("https://app.clickup.com/t/869ar5jq7", "[freshdesk] 1394 Alteryx - AWS 1.0 Decomissioning Assessment")</f>
        <v/>
      </c>
    </row>
    <row r="41">
      <c r="A41" t="inlineStr"/>
      <c r="B41" t="inlineStr"/>
      <c r="C41">
        <f>HYPERLINK("https://app.clickup.com/t/8693mtrc6", "[om: outsourced resources work projects] Anti-Money Laundering (AML) Initiatives(Leezaam/Terry-lisa/Tracey)")</f>
        <v/>
      </c>
      <c r="D41" t="inlineStr"/>
      <c r="E41" t="inlineStr"/>
      <c r="F41" t="inlineStr"/>
      <c r="G41" t="inlineStr"/>
      <c r="H41" t="inlineStr"/>
      <c r="I41" t="inlineStr"/>
      <c r="J41" t="inlineStr"/>
      <c r="K41">
        <f>HYPERLINK("https://app.clickup.com/t/869a0c8wn", "[wonga: data warehouse development &amp; migration onto snowflake project] Finance report analysis for source field mappings")</f>
        <v/>
      </c>
      <c r="L41" t="inlineStr"/>
      <c r="M41" t="inlineStr"/>
      <c r="N41" t="inlineStr"/>
      <c r="O41">
        <f>HYPERLINK("https://app.clickup.com/t/8699yvra6", "[om: fatca 2.0 design implementation project (jira tasks)] CDC-2554 Entities COB")</f>
        <v/>
      </c>
      <c r="P41" t="inlineStr"/>
      <c r="Q41" t="inlineStr"/>
      <c r="R41">
        <f>HYPERLINK("https://app.clickup.com/t/869anxwh1", "[freshdesk] 1391 Alteryx ODBC Connection Issue (AWS) on Designer")</f>
        <v/>
      </c>
    </row>
    <row r="42">
      <c r="A42" t="inlineStr"/>
      <c r="B42" t="inlineStr"/>
      <c r="C42">
        <f>HYPERLINK("https://app.clickup.com/t/869a2n4qu", "[wonga: data warehouse development &amp; migration onto snowflake project] Develop load processes for all dimensions")</f>
        <v/>
      </c>
      <c r="D42" t="inlineStr"/>
      <c r="E42" t="inlineStr"/>
      <c r="F42" t="inlineStr"/>
      <c r="G42" t="inlineStr"/>
      <c r="H42" t="inlineStr"/>
      <c r="I42" t="inlineStr"/>
      <c r="J42" t="inlineStr"/>
      <c r="K42">
        <f>HYPERLINK("https://app.clickup.com/t/869a0bt86", "[wonga: data warehouse development &amp; migration onto snowflake project] Modification for physical model")</f>
        <v/>
      </c>
      <c r="L42" t="inlineStr"/>
      <c r="M42" t="inlineStr"/>
      <c r="N42" t="inlineStr"/>
      <c r="O42">
        <f>HYPERLINK("https://app.clickup.com/t/8697kj2hy", "[old mutual] Cura Dashboard")</f>
        <v/>
      </c>
      <c r="P42" t="inlineStr"/>
      <c r="Q42" t="inlineStr"/>
      <c r="R42">
        <f>HYPERLINK("https://app.clickup.com/t/869ag29hh", "[freshdesk] 1383 Vulnerability Findings")</f>
        <v/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>
        <f>HYPERLINK("https://app.clickup.com/t/869a0bqez", "[wonga: data warehouse development &amp; migration onto snowflake project] Physical model design")</f>
        <v/>
      </c>
      <c r="L43" t="inlineStr"/>
      <c r="M43" t="inlineStr"/>
      <c r="N43" t="inlineStr"/>
      <c r="O43" t="inlineStr"/>
      <c r="P43" t="inlineStr"/>
      <c r="Q43" t="inlineStr"/>
      <c r="R43">
        <f>HYPERLINK("https://app.clickup.com/t/869aex2gu", "[freshdesk] 1377 RE: Case# 10255414: Re: Slipstream - Melomed Tableau Renewal - August 2025_2026 - ref:!00D300XvE.!500QK0TQuQt:ref")</f>
        <v/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>
        <f>HYPERLINK("https://app.clickup.com/t/8698jrq42", "[wonga: data warehouse development &amp; migration onto snowflake project] Documentation")</f>
        <v/>
      </c>
      <c r="L44" t="inlineStr"/>
      <c r="M44" t="inlineStr"/>
      <c r="N44" t="inlineStr"/>
      <c r="O44" t="inlineStr"/>
      <c r="P44" t="inlineStr"/>
      <c r="Q44" t="inlineStr"/>
      <c r="R44">
        <f>HYPERLINK("https://app.clickup.com/t/869aex2g4", "[freshdesk] 1378 Subject Re: Support Portal user activation - Case# 10257279 - ref:!00D300XvE.!500QK0TYCyw:ref")</f>
        <v/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>
        <f>HYPERLINK("https://app.clickup.com/t/869aex2fj", "[freshdesk] 1379 Subject Re: 1377 has been logged - RE: Case# 10255414: Re: Slipstream - Melomed Tableau Renewal - August 2025_2026 - ref:!00D300XvE.!500QK0TQuQt:ref - Case# 10257277 - ref:!00D300XvE.!500QK0TYBhw:ref")</f>
        <v/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>
        <f>HYPERLINK("https://app.clickup.com/t/869a70j4m", "[freshdesk] 1363 Date_Last_Ordered is Empty")</f>
        <v/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>
        <f>HYPERLINK("https://app.clickup.com/t/8699xjruw", "[freshdesk] 1331 Missing records")</f>
        <v/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>
        <f>HYPERLINK("https://app.clickup.com/t/8699x7dzg", "[freshdesk] 1322 Automatic reply: AWS 2.0 ODBC Connection Error - Tableau Extract Failure")</f>
        <v/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>
        <f>HYPERLINK("https://app.clickup.com/t/8699qgn8u", "[freshdesk] Fake Task - DO NOT DELETE")</f>
        <v/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>
        <f>HYPERLINK("https://app.clickup.com/t/869ahmcqj", "[certification] Salesforce Certified Mulesoft Developer 1")</f>
        <v/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>
        <f>HYPERLINK("https://app.clickup.com/t/869agp147", "[certification] Snowflake Sales Professional")</f>
        <v/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>
        <f>HYPERLINK("https://app.clickup.com/t/869agp0uz", "[certification] Snowflake Technical Sales Professional")</f>
        <v/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>
        <f>HYPERLINK("https://app.clickup.com/t/869af829t", "[certification] Salesforce Certified Mulesoft Developer 1")</f>
        <v/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>
        <f>HYPERLINK("https://app.clickup.com/t/869af7qma", "[certification] SnowPro Core")</f>
        <v/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>
        <f>HYPERLINK("https://app.clickup.com/t/869af7nme", "[certification] AWS Certified Solutions Architect - Associate")</f>
        <v/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>
        <f>HYPERLINK("https://app.clickup.com/t/869ab9g7u", "[certification] AWS Data Engineer - Associate")</f>
        <v/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>
        <f>HYPERLINK("https://app.clickup.com/t/86939ktp9", "[om: outsourced resources work projects] OMAR Dashboard Dev Work &amp; Meetings")</f>
        <v/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>
        <f>HYPERLINK("https://app.clickup.com/t/869386ec2", "[om: outsourced resources work projects] OM Standups")</f>
        <v/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>
        <f>HYPERLINK("https://app.clickup.com/t/869380mmf", "[om: outsourced resources work projects] Cura Reg Change Data Analysis, Documentation &amp; Meetings")</f>
        <v/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>
        <f>HYPERLINK("https://app.clickup.com/t/869arkz3a", "[om: fatca 2.0 design implementation project (jira tasks)] CDC-2914 Create Test Cases Cura Reg Change (Framework) Dashboard")</f>
        <v/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>
        <f>HYPERLINK("https://app.clickup.com/t/869am7mt7", "[om: fatca 2.0 design implementation project (jira tasks)] CDC-2913 Cura Reg Change Dashboard Modifications")</f>
        <v/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>
        <f>HYPERLINK("https://app.clickup.com/t/86960v70w", "[old mutual] CBR dashboard resolving access error")</f>
        <v/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>
        <f>HYPERLINK("https://app.clickup.com/t/8695vxhyy", "[old mutual] token expired error")</f>
        <v/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>
        <f>HYPERLINK("https://app.clickup.com/t/8695vgpzt", "[old mutual] old mutual conversation")</f>
        <v/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>
        <f>HYPERLINK("https://app.clickup.com/t/869aa0ejp", "[wonga: data warehouse development &amp; migration onto snowflake project] Create SQL logic to load the data from history database into data lake (COMPLEX Mappings)")</f>
        <v/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>
        <f>HYPERLINK("https://app.clickup.com/t/869aa0ejf", "[wonga: data warehouse development &amp; migration onto snowflake project] History mapping- from old data to new data structure (COMPLEX Mappings)")</f>
        <v/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>
        <f>HYPERLINK("https://app.clickup.com/t/869a73e81", "[wonga: data warehouse development &amp; migration onto snowflake project] History mapping- from old data to new data structure (1 to 1 tables)")</f>
        <v/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>
        <f>HYPERLINK("https://app.clickup.com/t/869a2n4qu", "[wonga: data warehouse development &amp; migration onto snowflake project] Develop load processes for all dimensions")</f>
        <v/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>
        <f>HYPERLINK("https://app.clickup.com/t/869a2kfr3", "[wonga: data warehouse development &amp; migration onto snowflake project] Create SQL logic to load the data from history database into data lake (1 to 1 tables)")</f>
        <v/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>
        <f>HYPERLINK("https://app.clickup.com/t/86997f0t5", "[wonga: data warehouse development &amp; migration onto snowflake project] History take-on from Nexus  into data lake")</f>
        <v/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>
        <f>HYPERLINK("https://app.clickup.com/t/8698jrq42", "[wonga: data warehouse development &amp; migration onto snowflake project] Documentation")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</cols>
  <sheetData>
    <row r="1">
      <c r="A1" t="inlineStr">
        <is>
          <t>Time</t>
        </is>
      </c>
      <c r="B1" t="inlineStr">
        <is>
          <t>Andrew</t>
        </is>
      </c>
      <c r="C1" t="inlineStr">
        <is>
          <t>Azabenathi Pupuma</t>
        </is>
      </c>
      <c r="D1" t="inlineStr">
        <is>
          <t>Ben Brooker</t>
        </is>
      </c>
      <c r="E1" t="inlineStr">
        <is>
          <t>Flora Kundaeli</t>
        </is>
      </c>
      <c r="F1" t="inlineStr">
        <is>
          <t>Mark</t>
        </is>
      </c>
      <c r="G1" t="inlineStr">
        <is>
          <t>Michael Malia</t>
        </is>
      </c>
      <c r="H1" t="inlineStr">
        <is>
          <t>Muhammad Chothia</t>
        </is>
      </c>
      <c r="I1" t="inlineStr">
        <is>
          <t>Ntsako Mavuyangwa</t>
        </is>
      </c>
      <c r="J1" t="inlineStr">
        <is>
          <t>Palesa Maboeei</t>
        </is>
      </c>
      <c r="K1" t="inlineStr">
        <is>
          <t>Riyadh Leonard</t>
        </is>
      </c>
      <c r="L1" t="inlineStr">
        <is>
          <t>Robin April</t>
        </is>
      </c>
      <c r="M1" t="inlineStr">
        <is>
          <t>Ruan Vandermerwe</t>
        </is>
      </c>
      <c r="N1" t="inlineStr">
        <is>
          <t>Sandisiwe Manquma</t>
        </is>
      </c>
      <c r="O1" t="inlineStr">
        <is>
          <t>Suzanne Edlmann</t>
        </is>
      </c>
      <c r="P1" t="inlineStr">
        <is>
          <t>Thando Calana</t>
        </is>
      </c>
      <c r="Q1" t="inlineStr">
        <is>
          <t>Thembani Faleni</t>
        </is>
      </c>
    </row>
    <row r="2">
      <c r="A2" t="inlineStr">
        <is>
          <t>08:00</t>
        </is>
      </c>
      <c r="B2" t="inlineStr"/>
      <c r="C2" t="inlineStr"/>
      <c r="D2" t="inlineStr"/>
      <c r="E2" t="inlineStr">
        <is>
          <t>Focus time</t>
        </is>
      </c>
      <c r="F2" t="inlineStr"/>
      <c r="G2" t="inlineStr"/>
      <c r="H2" t="inlineStr"/>
      <c r="I2" t="inlineStr">
        <is>
          <t>Check emails and update timesheet</t>
        </is>
      </c>
      <c r="J2" t="inlineStr"/>
      <c r="K2" t="inlineStr"/>
      <c r="L2" t="inlineStr">
        <is>
          <t>Daily Admin, Prep Tasks and Communications</t>
        </is>
      </c>
      <c r="M2" t="inlineStr"/>
      <c r="N2" t="inlineStr"/>
      <c r="O2" t="inlineStr"/>
      <c r="P2" t="inlineStr"/>
      <c r="Q2" t="inlineStr"/>
    </row>
    <row r="3">
      <c r="A3" t="inlineStr">
        <is>
          <t>08:30</t>
        </is>
      </c>
      <c r="B3" t="inlineStr">
        <is>
          <t>Daily Stand Up</t>
        </is>
      </c>
      <c r="C3" t="inlineStr">
        <is>
          <t>Daily Stand Up</t>
        </is>
      </c>
      <c r="D3" t="inlineStr">
        <is>
          <t>Daily Stand Up</t>
        </is>
      </c>
      <c r="E3" t="inlineStr">
        <is>
          <t>Daily Stand Up</t>
        </is>
      </c>
      <c r="F3" t="inlineStr">
        <is>
          <t>Daily Stand Up</t>
        </is>
      </c>
      <c r="G3" t="inlineStr">
        <is>
          <t>Daily Stand Up</t>
        </is>
      </c>
      <c r="H3" t="inlineStr">
        <is>
          <t>Daily Stand Up</t>
        </is>
      </c>
      <c r="I3" t="inlineStr">
        <is>
          <t>Daily Stand Up, SS Tech Team Daily check-in</t>
        </is>
      </c>
      <c r="J3" t="inlineStr">
        <is>
          <t>Daily Stand Up</t>
        </is>
      </c>
      <c r="K3" t="inlineStr">
        <is>
          <t>Daily Stand Up</t>
        </is>
      </c>
      <c r="L3" t="inlineStr">
        <is>
          <t>Daily Stand Up</t>
        </is>
      </c>
      <c r="M3" t="inlineStr">
        <is>
          <t>Daily Stand Up</t>
        </is>
      </c>
      <c r="N3" t="inlineStr">
        <is>
          <t>Daily Stand Up</t>
        </is>
      </c>
      <c r="O3" t="inlineStr">
        <is>
          <t>Daily Stand Up</t>
        </is>
      </c>
      <c r="P3" t="inlineStr">
        <is>
          <t>Daily Stand Up</t>
        </is>
      </c>
      <c r="Q3" t="inlineStr">
        <is>
          <t>Daily Stand Up</t>
        </is>
      </c>
    </row>
    <row r="4">
      <c r="A4" t="inlineStr">
        <is>
          <t>09:00</t>
        </is>
      </c>
      <c r="B4" t="inlineStr">
        <is>
          <t>DSY DW - Daily standup, Strategy and solution Day</t>
        </is>
      </c>
      <c r="C4" t="inlineStr"/>
      <c r="D4" t="inlineStr">
        <is>
          <t>DSY DW - Daily standup</t>
        </is>
      </c>
      <c r="E4" t="inlineStr"/>
      <c r="F4" t="inlineStr"/>
      <c r="G4" t="inlineStr">
        <is>
          <t>DSY DW - Daily standup</t>
        </is>
      </c>
      <c r="H4" t="inlineStr"/>
      <c r="I4" t="inlineStr"/>
      <c r="J4" t="inlineStr"/>
      <c r="K4" t="inlineStr">
        <is>
          <t>DSY DW - Daily standup</t>
        </is>
      </c>
      <c r="L4" t="inlineStr"/>
      <c r="M4" t="inlineStr">
        <is>
          <t>DSY DW - Daily standup</t>
        </is>
      </c>
      <c r="N4" t="inlineStr">
        <is>
          <t>DSY DW - Daily standup</t>
        </is>
      </c>
      <c r="O4" t="inlineStr"/>
      <c r="P4" t="inlineStr"/>
      <c r="Q4" t="inlineStr"/>
    </row>
    <row r="5">
      <c r="A5" t="inlineStr">
        <is>
          <t>09:30</t>
        </is>
      </c>
      <c r="B5" t="inlineStr">
        <is>
          <t>Wonga: DWH development &amp; migration on Snowflake Project Daily Standup**With Client**, Strategy and solution Day</t>
        </is>
      </c>
      <c r="C5" t="inlineStr">
        <is>
          <t>Wonga: DWH development &amp; migration on Snowflake Project Daily Standup**With Client**</t>
        </is>
      </c>
      <c r="D5" t="inlineStr">
        <is>
          <t>Wonga: DWH development &amp; migration on Snowflake Project Daily Standup**With Client**</t>
        </is>
      </c>
      <c r="E5" t="inlineStr">
        <is>
          <t>Wonga: DWH development &amp; migration on Snowflake Project Daily Standup**With Client**</t>
        </is>
      </c>
      <c r="F5" t="inlineStr">
        <is>
          <t>Wonga: DWH development &amp; migration on Snowflake Project Daily Standup**With Client**</t>
        </is>
      </c>
      <c r="G5" t="inlineStr">
        <is>
          <t>Ongoing: Daily operational tasks DSY</t>
        </is>
      </c>
      <c r="H5" t="inlineStr"/>
      <c r="I5" t="inlineStr"/>
      <c r="J5" t="inlineStr">
        <is>
          <t>Wonga: DWH development &amp; migration on Snowflake Project Daily Standup**With Client**</t>
        </is>
      </c>
      <c r="K5" t="inlineStr">
        <is>
          <t>Wonga: DWH development &amp; migration on Snowflake Project Daily Standup**With Client**</t>
        </is>
      </c>
      <c r="L5" t="inlineStr">
        <is>
          <t>Wonga: DWH development &amp; migration on Snowflake Project Daily Standup**With Client**</t>
        </is>
      </c>
      <c r="M5" t="inlineStr">
        <is>
          <t>Wonga: DWH development &amp; migration on Snowflake Project Daily Standup**With Client**</t>
        </is>
      </c>
      <c r="N5" t="inlineStr">
        <is>
          <t>Wonga: DWH development &amp; migration on Snowflake Project Daily Standup**With Client**</t>
        </is>
      </c>
      <c r="O5" t="inlineStr"/>
      <c r="P5" t="inlineStr">
        <is>
          <t>Wonga: DWH development &amp; migration on Snowflake Project Daily Standup**With Client**</t>
        </is>
      </c>
      <c r="Q5" t="inlineStr">
        <is>
          <t>Wonga: DWH development &amp; migration on Snowflake Project Daily Standup**With Client**</t>
        </is>
      </c>
    </row>
    <row r="6">
      <c r="A6" t="inlineStr">
        <is>
          <t>10:00</t>
        </is>
      </c>
      <c r="B6" t="inlineStr">
        <is>
          <t>Shoprite Analytics|| Cloud BI Daily Stand Up, Strategy and solution Day</t>
        </is>
      </c>
      <c r="C6" t="inlineStr"/>
      <c r="D6" t="inlineStr">
        <is>
          <t xml:space="preserve">Tableau Monitoring Reports, Shoprite Analytics|| Cloud BI Daily Stand Up, Canceled: Monthly SLA Review - Tableau/Alteryx/Snowflake b2b </t>
        </is>
      </c>
      <c r="E6" t="inlineStr"/>
      <c r="F6" t="inlineStr">
        <is>
          <t>Cloud BI Daily Stand Up</t>
        </is>
      </c>
      <c r="G6" t="inlineStr">
        <is>
          <t>Tableau Monitoring Reports</t>
        </is>
      </c>
      <c r="H6" t="inlineStr"/>
      <c r="I6" t="inlineStr"/>
      <c r="J6" t="inlineStr">
        <is>
          <t xml:space="preserve">Shoprite Analytics|| Cloud BI Daily Stand Up, Canceled: Monthly SLA Review - Tableau/Alteryx/Snowflake b2b </t>
        </is>
      </c>
      <c r="K6" t="inlineStr">
        <is>
          <t>Tableau Monitoring Reports</t>
        </is>
      </c>
      <c r="L6" t="inlineStr">
        <is>
          <t>Allocated Shoprite SLA - Alteryx , Shoprite Analytics|| Cloud BI Daily Stand Up</t>
        </is>
      </c>
      <c r="M6" t="inlineStr"/>
      <c r="N6" t="inlineStr"/>
      <c r="O6" t="inlineStr"/>
      <c r="P6" t="inlineStr"/>
      <c r="Q6" t="inlineStr"/>
    </row>
    <row r="7">
      <c r="A7" t="inlineStr">
        <is>
          <t>10:30</t>
        </is>
      </c>
      <c r="B7" t="inlineStr">
        <is>
          <t>Strategy and solution Day</t>
        </is>
      </c>
      <c r="C7" t="inlineStr"/>
      <c r="D7" t="inlineStr">
        <is>
          <t xml:space="preserve">Tableau Monitoring Reports, Canceled: Monthly SLA Review - Tableau/Alteryx/Snowflake b2b </t>
        </is>
      </c>
      <c r="E7" t="inlineStr"/>
      <c r="F7" t="inlineStr"/>
      <c r="G7" t="inlineStr">
        <is>
          <t>Tableau Monitoring Reports</t>
        </is>
      </c>
      <c r="H7" t="inlineStr"/>
      <c r="I7" t="inlineStr"/>
      <c r="J7" t="inlineStr">
        <is>
          <t xml:space="preserve">[SLA - Shoprite - Tableau] Shoprite - Tableau - SLA, Canceled: Monthly SLA Review - Tableau/Alteryx/Snowflake b2b </t>
        </is>
      </c>
      <c r="K7" t="inlineStr">
        <is>
          <t>Tableau Monitoring Reports</t>
        </is>
      </c>
      <c r="L7" t="inlineStr">
        <is>
          <t xml:space="preserve">Allocated Shoprite SLA - Alteryx </t>
        </is>
      </c>
      <c r="M7" t="inlineStr"/>
      <c r="N7" t="inlineStr"/>
      <c r="O7" t="inlineStr"/>
      <c r="P7" t="inlineStr"/>
      <c r="Q7" t="inlineStr"/>
    </row>
    <row r="8">
      <c r="A8" t="inlineStr">
        <is>
          <t>11:00</t>
        </is>
      </c>
      <c r="B8" t="inlineStr">
        <is>
          <t>Strategy and solution Day</t>
        </is>
      </c>
      <c r="C8" t="inlineStr"/>
      <c r="D8" t="inlineStr"/>
      <c r="E8" t="inlineStr">
        <is>
          <t>Wonga Work</t>
        </is>
      </c>
      <c r="F8" t="inlineStr"/>
      <c r="G8" t="inlineStr"/>
      <c r="H8" t="inlineStr"/>
      <c r="I8" t="inlineStr"/>
      <c r="J8" t="inlineStr">
        <is>
          <t>[SLA - Shoprite - Tableau] Shoprite - Tableau - SLA</t>
        </is>
      </c>
      <c r="K8" t="inlineStr"/>
      <c r="L8" t="inlineStr">
        <is>
          <t xml:space="preserve">Allocated Shoprite SLA - Alteryx </t>
        </is>
      </c>
      <c r="M8" t="inlineStr"/>
      <c r="N8" t="inlineStr"/>
      <c r="O8" t="inlineStr"/>
      <c r="P8" t="inlineStr">
        <is>
          <t>Wonga Work</t>
        </is>
      </c>
      <c r="Q8" t="inlineStr">
        <is>
          <t>SnowPro Core Certification</t>
        </is>
      </c>
    </row>
    <row r="9">
      <c r="A9" t="inlineStr">
        <is>
          <t>11:30</t>
        </is>
      </c>
      <c r="B9" t="inlineStr">
        <is>
          <t>Strategy and solution Day</t>
        </is>
      </c>
      <c r="C9" t="inlineStr"/>
      <c r="D9" t="inlineStr"/>
      <c r="E9" t="inlineStr">
        <is>
          <t>Wonga Work</t>
        </is>
      </c>
      <c r="F9" t="inlineStr"/>
      <c r="G9" t="inlineStr"/>
      <c r="H9" t="inlineStr"/>
      <c r="I9" t="inlineStr"/>
      <c r="J9" t="inlineStr">
        <is>
          <t>[SLA - Shoprite - Tableau] Shoprite - Tableau - SLA</t>
        </is>
      </c>
      <c r="K9" t="inlineStr"/>
      <c r="L9" t="inlineStr">
        <is>
          <t xml:space="preserve">Allocated Shoprite SLA - Alteryx </t>
        </is>
      </c>
      <c r="M9" t="inlineStr"/>
      <c r="N9" t="inlineStr">
        <is>
          <t xml:space="preserve">Wonga Plan Update </t>
        </is>
      </c>
      <c r="O9" t="inlineStr"/>
      <c r="P9" t="inlineStr">
        <is>
          <t>Wonga Work</t>
        </is>
      </c>
      <c r="Q9" t="inlineStr">
        <is>
          <t>SnowPro Core Certification</t>
        </is>
      </c>
    </row>
    <row r="10">
      <c r="A10" t="inlineStr">
        <is>
          <t>12:00</t>
        </is>
      </c>
      <c r="B10" t="inlineStr">
        <is>
          <t>Strategy and solution Day</t>
        </is>
      </c>
      <c r="C10" t="inlineStr"/>
      <c r="D10" t="inlineStr"/>
      <c r="E10" t="inlineStr">
        <is>
          <t>Wonga Work</t>
        </is>
      </c>
      <c r="F10" t="inlineStr"/>
      <c r="G10" t="inlineStr"/>
      <c r="H10" t="inlineStr">
        <is>
          <t>Masjid</t>
        </is>
      </c>
      <c r="I10" t="inlineStr"/>
      <c r="J10" t="inlineStr">
        <is>
          <t>[SLA - Shoprite - Tableau] Shoprite - Tableau - SLA</t>
        </is>
      </c>
      <c r="K10" t="inlineStr"/>
      <c r="L10" t="inlineStr"/>
      <c r="M10" t="inlineStr"/>
      <c r="N10" t="inlineStr">
        <is>
          <t>Personal Development Plan (Study and Exams)https://alison.com/topic</t>
        </is>
      </c>
      <c r="O10" t="inlineStr"/>
      <c r="P10" t="inlineStr">
        <is>
          <t>Wonga Work</t>
        </is>
      </c>
      <c r="Q10" t="inlineStr">
        <is>
          <t>SnowPro Core Certification</t>
        </is>
      </c>
    </row>
    <row r="11">
      <c r="A11" t="inlineStr">
        <is>
          <t>12:30</t>
        </is>
      </c>
      <c r="B11" t="inlineStr">
        <is>
          <t>Strategy and solution Day</t>
        </is>
      </c>
      <c r="C11" t="inlineStr"/>
      <c r="D11" t="inlineStr"/>
      <c r="E11" t="inlineStr"/>
      <c r="F11" t="inlineStr"/>
      <c r="G11" t="inlineStr"/>
      <c r="H11" t="inlineStr">
        <is>
          <t>Masjid</t>
        </is>
      </c>
      <c r="I11" t="inlineStr"/>
      <c r="J11" t="inlineStr"/>
      <c r="K11" t="inlineStr"/>
      <c r="L11" t="inlineStr">
        <is>
          <t>Lunch Break</t>
        </is>
      </c>
      <c r="M11" t="inlineStr"/>
      <c r="N11" t="inlineStr">
        <is>
          <t>Personal Development Plan (Study and Exams)https://alison.com/topic</t>
        </is>
      </c>
      <c r="O11" t="inlineStr"/>
      <c r="P11" t="inlineStr"/>
      <c r="Q11" t="inlineStr">
        <is>
          <t>SnowPro Core Certification</t>
        </is>
      </c>
    </row>
    <row r="12">
      <c r="A12" t="inlineStr">
        <is>
          <t>13:00</t>
        </is>
      </c>
      <c r="B12" t="inlineStr">
        <is>
          <t>Strategy and solution Day</t>
        </is>
      </c>
      <c r="C12" t="inlineStr"/>
      <c r="D12" t="inlineStr"/>
      <c r="E12" t="inlineStr"/>
      <c r="F12" t="inlineStr"/>
      <c r="G12" t="inlineStr"/>
      <c r="H12" t="inlineStr">
        <is>
          <t>Masjid</t>
        </is>
      </c>
      <c r="I12" t="inlineStr"/>
      <c r="J12" t="inlineStr"/>
      <c r="K12" t="inlineStr"/>
      <c r="L12" t="inlineStr">
        <is>
          <t>Lunch Break</t>
        </is>
      </c>
      <c r="M12" t="inlineStr"/>
      <c r="N12" t="inlineStr">
        <is>
          <t>Discovery Plan Update + emails</t>
        </is>
      </c>
      <c r="O12" t="inlineStr"/>
      <c r="P12" t="inlineStr"/>
      <c r="Q12" t="inlineStr">
        <is>
          <t>SnowPro Core Certification</t>
        </is>
      </c>
    </row>
    <row r="13">
      <c r="A13" t="inlineStr">
        <is>
          <t>13:30</t>
        </is>
      </c>
      <c r="B13" t="inlineStr">
        <is>
          <t>Strategy and solution Day</t>
        </is>
      </c>
      <c r="C13" t="inlineStr"/>
      <c r="D13" t="inlineStr"/>
      <c r="E13" t="inlineStr"/>
      <c r="F13" t="inlineStr"/>
      <c r="G13" t="inlineStr"/>
      <c r="H13" t="inlineStr">
        <is>
          <t>Masjid</t>
        </is>
      </c>
      <c r="I13" t="inlineStr"/>
      <c r="J13" t="inlineStr"/>
      <c r="K13" t="inlineStr"/>
      <c r="L13" t="inlineStr">
        <is>
          <t>Internal Projects - SLA Reporting Project, Tableau Server to Cloud Migration Work and other</t>
        </is>
      </c>
      <c r="M13" t="inlineStr"/>
      <c r="N13" t="inlineStr">
        <is>
          <t xml:space="preserve">Shoprite Plan Update </t>
        </is>
      </c>
      <c r="O13" t="inlineStr"/>
      <c r="P13" t="inlineStr"/>
      <c r="Q13" t="inlineStr">
        <is>
          <t>AWS Solutions Architect Associate</t>
        </is>
      </c>
    </row>
    <row r="14">
      <c r="A14" t="inlineStr">
        <is>
          <t>14:00</t>
        </is>
      </c>
      <c r="B14" t="inlineStr">
        <is>
          <t>Strategy and solution Day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Internal Projects - SLA Reporting Project, Tableau Server to Cloud Migration Work and other, Monthly Client Support Reports Process Implementation - Feedback Sessions</t>
        </is>
      </c>
      <c r="M14" t="inlineStr"/>
      <c r="N14" t="inlineStr">
        <is>
          <t>Monthly Client Support Reports Process Implementation - Feedback Sessions</t>
        </is>
      </c>
      <c r="O14" t="inlineStr"/>
      <c r="P14" t="inlineStr"/>
      <c r="Q14" t="inlineStr">
        <is>
          <t>AWS Solutions Architect Associate</t>
        </is>
      </c>
    </row>
    <row r="15">
      <c r="A15" t="inlineStr">
        <is>
          <t>14:30</t>
        </is>
      </c>
      <c r="B15" t="inlineStr">
        <is>
          <t>Strategy and solution Day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Internal Projects - SLA Reporting Project, Tableau Server to Cloud Migration Work and other</t>
        </is>
      </c>
      <c r="M15" t="inlineStr"/>
      <c r="N15" t="inlineStr"/>
      <c r="O15" t="inlineStr"/>
      <c r="P15" t="inlineStr"/>
      <c r="Q15" t="inlineStr">
        <is>
          <t>AWS Solutions Architect Associate</t>
        </is>
      </c>
    </row>
    <row r="16">
      <c r="A16" t="inlineStr">
        <is>
          <t>15:00</t>
        </is>
      </c>
      <c r="B16" t="inlineStr">
        <is>
          <t>Snowflake Training Series, Strategy and solution Day</t>
        </is>
      </c>
      <c r="C16" t="inlineStr">
        <is>
          <t>Snowflake Training Series</t>
        </is>
      </c>
      <c r="D16" t="inlineStr">
        <is>
          <t>Snowflake Training Series</t>
        </is>
      </c>
      <c r="E16" t="inlineStr">
        <is>
          <t>Snowflake Training Series</t>
        </is>
      </c>
      <c r="F16" t="inlineStr">
        <is>
          <t>Snowflake Training Series</t>
        </is>
      </c>
      <c r="G16" t="inlineStr">
        <is>
          <t>Snowflake Training Series</t>
        </is>
      </c>
      <c r="H16" t="inlineStr">
        <is>
          <t>Snowflake Training Series</t>
        </is>
      </c>
      <c r="I16" t="inlineStr">
        <is>
          <t>Snowflake Training Series</t>
        </is>
      </c>
      <c r="J16" t="inlineStr">
        <is>
          <t xml:space="preserve"> Snowflake Training Series</t>
        </is>
      </c>
      <c r="K16" t="inlineStr">
        <is>
          <t>Snowflake Training Series</t>
        </is>
      </c>
      <c r="L16" t="inlineStr">
        <is>
          <t>Snowflake Training Series</t>
        </is>
      </c>
      <c r="M16" t="inlineStr">
        <is>
          <t>Snowflake Training Series</t>
        </is>
      </c>
      <c r="N16" t="inlineStr">
        <is>
          <t>Slipstream - IPD - Internal Projects  ( Slipstream Data ) (Harvest Timesheets and Reports, ClickUp Tasks and Reports, Billing, Training, Emails, Documentation, Reports)</t>
        </is>
      </c>
      <c r="O16" t="inlineStr"/>
      <c r="P16" t="inlineStr">
        <is>
          <t>Snowflake Training Series</t>
        </is>
      </c>
      <c r="Q16" t="inlineStr">
        <is>
          <t>Snowflake Training Series</t>
        </is>
      </c>
    </row>
    <row r="17">
      <c r="A17" t="inlineStr">
        <is>
          <t>15:30</t>
        </is>
      </c>
      <c r="B17" t="inlineStr">
        <is>
          <t>Snowflake Training Series, Strategy and solution Day</t>
        </is>
      </c>
      <c r="C17" t="inlineStr">
        <is>
          <t>Snowflake Training Series</t>
        </is>
      </c>
      <c r="D17" t="inlineStr">
        <is>
          <t>Snowflake Training Series</t>
        </is>
      </c>
      <c r="E17" t="inlineStr">
        <is>
          <t>Snowflake Training Series</t>
        </is>
      </c>
      <c r="F17" t="inlineStr">
        <is>
          <t>Snowflake Training Series</t>
        </is>
      </c>
      <c r="G17" t="inlineStr">
        <is>
          <t>Snowflake Training Series</t>
        </is>
      </c>
      <c r="H17" t="inlineStr">
        <is>
          <t>Snowflake Training Series</t>
        </is>
      </c>
      <c r="I17" t="inlineStr">
        <is>
          <t>Snowflake Training Series</t>
        </is>
      </c>
      <c r="J17" t="inlineStr">
        <is>
          <t xml:space="preserve"> Snowflake Training Series</t>
        </is>
      </c>
      <c r="K17" t="inlineStr">
        <is>
          <t>Snowflake Training Series</t>
        </is>
      </c>
      <c r="L17" t="inlineStr">
        <is>
          <t>Salesforce Mulesoft Developer - Exam Preparation (High Priority), Snowflake Training Series</t>
        </is>
      </c>
      <c r="M17" t="inlineStr">
        <is>
          <t>Snowflake Training Series</t>
        </is>
      </c>
      <c r="N17" t="inlineStr">
        <is>
          <t>Slipstream - IPD - Internal Projects  ( Slipstream Data ) (Harvest Timesheets and Reports, ClickUp Tasks and Reports, Billing, Training, Emails, Documentation, Reports)</t>
        </is>
      </c>
      <c r="O17" t="inlineStr"/>
      <c r="P17" t="inlineStr">
        <is>
          <t>Snowflake Training Series</t>
        </is>
      </c>
      <c r="Q17" t="inlineStr">
        <is>
          <t>Snowflake Training Series</t>
        </is>
      </c>
    </row>
    <row r="18">
      <c r="A18" t="inlineStr">
        <is>
          <t>16:00</t>
        </is>
      </c>
      <c r="B18" t="inlineStr">
        <is>
          <t>Snowflake Training Series, DSY DW - Daily standup</t>
        </is>
      </c>
      <c r="C18" t="inlineStr">
        <is>
          <t>Snowflake Training Series</t>
        </is>
      </c>
      <c r="D18" t="inlineStr">
        <is>
          <t>Snowflake Training Series, DSY DW - Daily standup</t>
        </is>
      </c>
      <c r="E18" t="inlineStr">
        <is>
          <t>Snowflake Training Series</t>
        </is>
      </c>
      <c r="F18" t="inlineStr">
        <is>
          <t>Snowflake Training Series</t>
        </is>
      </c>
      <c r="G18" t="inlineStr">
        <is>
          <t>Snowflake Training Series, Following: DSY DW - Daily standup</t>
        </is>
      </c>
      <c r="H18" t="inlineStr">
        <is>
          <t>Snowflake Training Series</t>
        </is>
      </c>
      <c r="I18" t="inlineStr">
        <is>
          <t>Snowflake Training Series</t>
        </is>
      </c>
      <c r="J18" t="inlineStr">
        <is>
          <t xml:space="preserve"> Snowflake Training Series</t>
        </is>
      </c>
      <c r="K18" t="inlineStr">
        <is>
          <t>Snowflake Training Series, DSY DW - Daily standup</t>
        </is>
      </c>
      <c r="L18" t="inlineStr">
        <is>
          <t>Salesforce Mulesoft Developer - Exam Preparation (High Priority), Snowflake Training Series</t>
        </is>
      </c>
      <c r="M18" t="inlineStr">
        <is>
          <t>Snowflake Training Series, DSY DW - Daily standup</t>
        </is>
      </c>
      <c r="N18" t="inlineStr">
        <is>
          <t>DSY DW - Daily standup</t>
        </is>
      </c>
      <c r="O18" t="inlineStr"/>
      <c r="P18" t="inlineStr">
        <is>
          <t>Snowflake Training Series</t>
        </is>
      </c>
      <c r="Q18" t="inlineStr">
        <is>
          <t>Check Internal Work, Snowflake Training Series</t>
        </is>
      </c>
    </row>
    <row r="19">
      <c r="A19" t="inlineStr">
        <is>
          <t>16:30</t>
        </is>
      </c>
      <c r="B19" t="inlineStr"/>
      <c r="C19" t="inlineStr">
        <is>
          <t>Admin Work To wrap up the day</t>
        </is>
      </c>
      <c r="D19" t="inlineStr"/>
      <c r="E19" t="inlineStr">
        <is>
          <t>AlteryxServer_AlteryxServerUsageReports + TableauSalesforceCerts+TableauSupport+WhereScapeUniversity+SnowflakePartnerSalesAccreditation+AWSCoursesPlanning+TableauProductManagement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Salesforce Mulesoft Developer - Exam Preparation (High Priority)</t>
        </is>
      </c>
      <c r="M19" t="inlineStr"/>
      <c r="N19" t="inlineStr">
        <is>
          <t>Taquanta October report daily tasks update + emails</t>
        </is>
      </c>
      <c r="O19" t="inlineStr"/>
      <c r="P19" t="inlineStr"/>
      <c r="Q19" t="inlineStr">
        <is>
          <t>Check Internal Work</t>
        </is>
      </c>
    </row>
    <row r="20">
      <c r="A20" t="inlineStr">
        <is>
          <t>17:00</t>
        </is>
      </c>
      <c r="B20" t="inlineStr"/>
      <c r="C20" t="inlineStr"/>
      <c r="D20" t="inlineStr"/>
      <c r="E20" t="inlineStr">
        <is>
          <t>AlteryxServer_AlteryxServerUsageReports + TableauSalesforceCerts+TableauSupport+WhereScapeUniversity+SnowflakePartnerSalesAccreditation+AWSCoursesPlanning+TableauProductManagement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17:30</t>
        </is>
      </c>
      <c r="B21" t="inlineStr"/>
      <c r="C21" t="inlineStr"/>
      <c r="D21" t="inlineStr"/>
      <c r="E21" t="inlineStr">
        <is>
          <t>AlteryxServer_AlteryxServerUsageReports + TableauSalesforceCerts+TableauSupport+WhereScapeUniversity+SnowflakePartnerSalesAccreditation+AWSCoursesPlanning+TableauProductManagement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 %</t>
        </is>
      </c>
      <c r="B24">
        <f>ROUND(COUNTIF(B2:B19,"&lt;&gt;")/18,4)</f>
        <v/>
      </c>
      <c r="C24">
        <f>ROUND(COUNTIF(C2:C19,"&lt;&gt;")/18,4)</f>
        <v/>
      </c>
      <c r="D24">
        <f>ROUND(COUNTIF(D2:D19,"&lt;&gt;")/18,4)</f>
        <v/>
      </c>
      <c r="E24">
        <f>ROUND(COUNTIF(E2:E19,"&lt;&gt;")/18,4)</f>
        <v/>
      </c>
      <c r="F24">
        <f>ROUND(COUNTIF(F2:F19,"&lt;&gt;")/18,4)</f>
        <v/>
      </c>
      <c r="G24">
        <f>ROUND(COUNTIF(G2:G19,"&lt;&gt;")/18,4)</f>
        <v/>
      </c>
      <c r="H24">
        <f>ROUND(COUNTIF(H2:H19,"&lt;&gt;")/18,4)</f>
        <v/>
      </c>
      <c r="I24">
        <f>ROUND(COUNTIF(I2:I19,"&lt;&gt;")/18,4)</f>
        <v/>
      </c>
      <c r="J24">
        <f>ROUND(COUNTIF(J2:J19,"&lt;&gt;")/18,4)</f>
        <v/>
      </c>
      <c r="K24">
        <f>ROUND(COUNTIF(K2:K19,"&lt;&gt;")/18,4)</f>
        <v/>
      </c>
      <c r="L24">
        <f>ROUND(COUNTIF(L2:L19,"&lt;&gt;")/18,4)</f>
        <v/>
      </c>
      <c r="M24">
        <f>ROUND(COUNTIF(M2:M19,"&lt;&gt;")/18,4)</f>
        <v/>
      </c>
      <c r="N24">
        <f>ROUND(COUNTIF(N2:N19,"&lt;&gt;")/18,4)</f>
        <v/>
      </c>
      <c r="O24">
        <f>ROUND(COUNTIF(O2:O19,"&lt;&gt;")/18,4)</f>
        <v/>
      </c>
      <c r="P24">
        <f>ROUND(COUNTIF(P2:P19,"&lt;&gt;")/18,4)</f>
        <v/>
      </c>
      <c r="Q24">
        <f>ROUND(COUNTIF(Q2:Q19,"&lt;&gt;")/18,4)</f>
        <v/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Tasks per Assignee</t>
        </is>
      </c>
      <c r="B27" t="inlineStr">
        <is>
          <t>Andrew Milner</t>
        </is>
      </c>
      <c r="C27" t="inlineStr">
        <is>
          <t>Azabenathi Pupuma</t>
        </is>
      </c>
      <c r="D27" t="inlineStr">
        <is>
          <t>Ben Brooker</t>
        </is>
      </c>
      <c r="E27" t="inlineStr">
        <is>
          <t>Flora Kundaeli</t>
        </is>
      </c>
      <c r="F27" t="inlineStr">
        <is>
          <t>Mark Gelman</t>
        </is>
      </c>
      <c r="G27" t="inlineStr">
        <is>
          <t>Michael Malia</t>
        </is>
      </c>
      <c r="H27" t="inlineStr">
        <is>
          <t>Muhammad Chothia</t>
        </is>
      </c>
      <c r="I27" t="inlineStr">
        <is>
          <t>Ntsako Mavuyangwa</t>
        </is>
      </c>
      <c r="J27" t="inlineStr">
        <is>
          <t>Palesa Maboeei</t>
        </is>
      </c>
      <c r="K27" t="inlineStr">
        <is>
          <t>Riyadh Leonard</t>
        </is>
      </c>
      <c r="L27" t="inlineStr">
        <is>
          <t>Robin April</t>
        </is>
      </c>
      <c r="M27" t="inlineStr">
        <is>
          <t>Ruan Van der Merwe</t>
        </is>
      </c>
      <c r="N27" t="inlineStr">
        <is>
          <t>Sandisiwe Manquma</t>
        </is>
      </c>
      <c r="O27" t="inlineStr">
        <is>
          <t>Suzanne Edlmann</t>
        </is>
      </c>
      <c r="P27" t="inlineStr">
        <is>
          <t>Thando Calana</t>
        </is>
      </c>
      <c r="Q27" t="inlineStr">
        <is>
          <t>Thembani Faleni</t>
        </is>
      </c>
      <c r="R27" t="inlineStr">
        <is>
          <t>Unassigned</t>
        </is>
      </c>
    </row>
    <row r="28">
      <c r="A28" t="inlineStr"/>
      <c r="B28">
        <f>HYPERLINK("https://app.clickup.com/t/8698jrq4e", "[slipstream - data warehouse solution - git (productization)] Support. Includes platform optimisation, query optimisation etc.")</f>
        <v/>
      </c>
      <c r="C28">
        <f>HYPERLINK("https://app.clickup.com/t/86995td5m", "[slipstream - data warehouse solution - git (productization)] Build the data deployment pipelines for DEV to QA")</f>
        <v/>
      </c>
      <c r="D28">
        <f>HYPERLINK("https://app.clickup.com/t/86995td5m", "[slipstream - data warehouse solution - git (productization)] Build the data deployment pipelines for DEV to QA")</f>
        <v/>
      </c>
      <c r="E28" t="inlineStr"/>
      <c r="F28">
        <f>HYPERLINK("https://app.clickup.com/t/869a2knmy", "[slipstream - data warehouse solution - git (productization)] Create views as exploitation layer out of data lake")</f>
        <v/>
      </c>
      <c r="G28">
        <f>HYPERLINK("https://app.clickup.com/t/869474qb4", "[internal projects] Commit code to GitHub")</f>
        <v/>
      </c>
      <c r="H28">
        <f>HYPERLINK("https://app.clickup.com/t/869474qb4", "[internal projects] Commit code to GitHub")</f>
        <v/>
      </c>
      <c r="I28">
        <f>HYPERLINK("https://app.clickup.com/t/8699bn8u6", "[test freshdesk replacement] 1264 ZARONIA Cube update AccYield to Overnight Compound Rate")</f>
        <v/>
      </c>
      <c r="J28">
        <f>HYPERLINK("https://app.clickup.com/t/86969dbxk", "[shoprite sla  report] Tableau Support")</f>
        <v/>
      </c>
      <c r="K28">
        <f>HYPERLINK("https://app.clickup.com/t/8698jrq49", "[slipstream - data warehouse solution - git (productization)] Testing - data Audit processes")</f>
        <v/>
      </c>
      <c r="L28">
        <f>HYPERLINK("https://app.clickup.com/t/8698jupt0", "[slipstream - data warehouse solution - git (productization)] Build the PowerBI reports for monitoring data Stage progress")</f>
        <v/>
      </c>
      <c r="M28" t="inlineStr"/>
      <c r="N28" t="inlineStr"/>
      <c r="O28">
        <f>HYPERLINK("https://app.clickup.com/t/869474qb4", "[internal projects] Commit code to GitHub")</f>
        <v/>
      </c>
      <c r="P28">
        <f>HYPERLINK("https://app.clickup.com/t/869apxtwb", "[wonga: data warehouse development &amp; migration onto snowflake project] Dim_Transaction_Detail")</f>
        <v/>
      </c>
      <c r="Q28" t="inlineStr"/>
      <c r="R28">
        <f>HYPERLINK("https://app.clickup.com/t/8698jrq49", "[slipstream - data warehouse solution - git (productization)] Testing - data Audit processes")</f>
        <v/>
      </c>
    </row>
    <row r="29">
      <c r="A29" t="inlineStr"/>
      <c r="B29">
        <f>HYPERLINK("https://app.clickup.com/t/8698jrq35", "[slipstream - data warehouse solution - git (productization)] Audit Tables and Process up to Data lake")</f>
        <v/>
      </c>
      <c r="C29">
        <f>HYPERLINK("https://app.clickup.com/t/86969dbxk", "[shoprite sla  report] Tableau Support")</f>
        <v/>
      </c>
      <c r="D29">
        <f>HYPERLINK("https://app.clickup.com/t/869474qb4", "[internal projects] Commit code to GitHub")</f>
        <v/>
      </c>
      <c r="E29" t="inlineStr"/>
      <c r="F29">
        <f>HYPERLINK("https://app.clickup.com/t/8698jrq40", "[slipstream - data warehouse solution - git (productization)] Optimisation and Enhancemnets post testing")</f>
        <v/>
      </c>
      <c r="G29">
        <f>HYPERLINK("https://app.clickup.com/t/8696twreb", "[discovery invest - dw maintenance] Solution Design Doc")</f>
        <v/>
      </c>
      <c r="H29">
        <f>HYPERLINK("https://app.clickup.com/t/862k4g368", "[internal projects] Integrate data to Tableau report")</f>
        <v/>
      </c>
      <c r="I29">
        <f>HYPERLINK("https://app.clickup.com/t/86992yrpc", "[test freshdesk replacement] 1246 ZARONIA changes to Titan and the CUBE")</f>
        <v/>
      </c>
      <c r="J29">
        <f>HYPERLINK("https://app.clickup.com/t/8696q3a3m", "[internal projects] Team Skills")</f>
        <v/>
      </c>
      <c r="K29">
        <f>HYPERLINK("https://app.clickup.com/t/8698jrq40", "[slipstream - data warehouse solution - git (productization)] Optimisation and Enhancemnets post testing")</f>
        <v/>
      </c>
      <c r="L29">
        <f>HYPERLINK("https://app.clickup.com/t/869a5344p", "[freshdesk] Documentation")</f>
        <v/>
      </c>
      <c r="M29" t="inlineStr"/>
      <c r="N29" t="inlineStr"/>
      <c r="O29">
        <f>HYPERLINK("https://app.clickup.com/t/86967utha", "[om: outsourced resources work projects] OM: CBR Dashboards")</f>
        <v/>
      </c>
      <c r="P29">
        <f>HYPERLINK("https://app.clickup.com/t/869a2n4qu", "[wonga: data warehouse development &amp; migration onto snowflake project] Develop load processes for all dimensions")</f>
        <v/>
      </c>
      <c r="Q29" t="inlineStr"/>
      <c r="R29">
        <f>HYPERLINK("https://app.clickup.com/t/8698jrq35", "[slipstream - data warehouse solution - git (productization)] Audit Tables and Process up to Data lake")</f>
        <v/>
      </c>
    </row>
    <row r="30">
      <c r="A30" t="inlineStr"/>
      <c r="B30">
        <f>HYPERLINK("https://app.clickup.com/t/869474qb4", "[internal projects] Commit code to GitHub")</f>
        <v/>
      </c>
      <c r="C30">
        <f>HYPERLINK("https://app.clickup.com/t/8695qbamh", "[internal projects] Testing")</f>
        <v/>
      </c>
      <c r="D30">
        <f>HYPERLINK("https://app.clickup.com/t/8696twxhf", "[discovery invest - dw maintenance] Handover of All reports")</f>
        <v/>
      </c>
      <c r="E30" t="inlineStr"/>
      <c r="F30">
        <f>HYPERLINK("https://app.clickup.com/t/869474qb4", "[internal projects] Commit code to GitHub")</f>
        <v/>
      </c>
      <c r="G30">
        <f>HYPERLINK("https://app.clickup.com/t/8696c93m9", "[discovery invest - dw maintenance] Change LAst_seed_Process = 2 for 7 tables")</f>
        <v/>
      </c>
      <c r="H30" t="inlineStr"/>
      <c r="I30">
        <f>HYPERLINK("https://app.clickup.com/t/869474qb4", "[internal projects] Commit code to GitHub")</f>
        <v/>
      </c>
      <c r="J30">
        <f>HYPERLINK("https://app.clickup.com/t/8696kqh8k", "[internal projects] Tableau server Microsoft Teams app set up")</f>
        <v/>
      </c>
      <c r="K30">
        <f>HYPERLINK("https://app.clickup.com/t/8698jrq35", "[slipstream - data warehouse solution - git (productization)] Audit Tables and Process up to Data lake")</f>
        <v/>
      </c>
      <c r="L30">
        <f>HYPERLINK("https://app.clickup.com/t/869aakx8b", "[certification] Salesforce Certified Mulesoft Developer 1")</f>
        <v/>
      </c>
      <c r="M30" t="inlineStr"/>
      <c r="N30" t="inlineStr"/>
      <c r="O30">
        <f>HYPERLINK("https://app.clickup.com/t/869a9nmh7", "[om: fatca 2.0 design implementation project (jira tasks)] CDC-2626 Setup Non-prod and Prod space on Alteryx Servers")</f>
        <v/>
      </c>
      <c r="P30" t="inlineStr"/>
      <c r="Q30" t="inlineStr"/>
      <c r="R30">
        <f>HYPERLINK("https://app.clickup.com/t/869ag79ab", "[internal projects] Test Framework UAT doc")</f>
        <v/>
      </c>
    </row>
    <row r="31">
      <c r="A31" t="inlineStr"/>
      <c r="B31">
        <f>HYPERLINK("https://app.clickup.com/t/8696twxyk", "[discovery invest - dw maintenance] Handover of All Documentation")</f>
        <v/>
      </c>
      <c r="C31">
        <f>HYPERLINK("https://app.clickup.com/t/869474qb4", "[internal projects] Commit code to GitHub")</f>
        <v/>
      </c>
      <c r="D31">
        <f>HYPERLINK("https://app.clickup.com/t/869aa0t2j", "[wonga: data warehouse development &amp; migration onto snowflake project] Dim_loan_detail")</f>
        <v/>
      </c>
      <c r="E31" t="inlineStr"/>
      <c r="F31">
        <f>HYPERLINK("https://app.clickup.com/t/8699wxnyg", "[freshdesk] 1323 Orderable_UOM query")</f>
        <v/>
      </c>
      <c r="G31" t="inlineStr"/>
      <c r="H31" t="inlineStr"/>
      <c r="I31">
        <f>HYPERLINK("https://app.clickup.com/t/869ar5vng", "[freshdesk] 1393 XML creation issue in Zaronia python job")</f>
        <v/>
      </c>
      <c r="J31">
        <f>HYPERLINK("https://app.clickup.com/t/869474qb4", "[internal projects] Commit code to GitHub")</f>
        <v/>
      </c>
      <c r="K31">
        <f>HYPERLINK("https://app.clickup.com/t/869474qb4", "[internal projects] Commit code to GitHub")</f>
        <v/>
      </c>
      <c r="L31">
        <f>HYPERLINK("https://app.clickup.com/t/869aafmh1", "[certification] AWS Data Engineer - Associate")</f>
        <v/>
      </c>
      <c r="M31" t="inlineStr"/>
      <c r="N31" t="inlineStr"/>
      <c r="O31">
        <f>HYPERLINK("https://app.clickup.com/t/869a6vnq6", "[om: fatca 2.0 design implementation project (jira tasks)] CDC-2757 Market Conduct: Provide time estimates for deliverables")</f>
        <v/>
      </c>
      <c r="P31" t="inlineStr"/>
      <c r="Q31" t="inlineStr"/>
      <c r="R31">
        <f>HYPERLINK("https://app.clickup.com/t/869a70f9p", "[internal projects] Billed VS Invoiced VS SLA")</f>
        <v/>
      </c>
    </row>
    <row r="32">
      <c r="A32" t="inlineStr"/>
      <c r="B32">
        <f>HYPERLINK("https://app.clickup.com/t/8696twxhf", "[discovery invest - dw maintenance] Handover of All reports")</f>
        <v/>
      </c>
      <c r="C32">
        <f>HYPERLINK("https://app.clickup.com/t/862k18nwr", "[internal projects] SLA performance for each customer")</f>
        <v/>
      </c>
      <c r="D32" t="inlineStr"/>
      <c r="E32" t="inlineStr"/>
      <c r="F32">
        <f>HYPERLINK("https://app.clickup.com/t/8699ub870", "[freshdesk] 1319 Shoprite Tableau Server Monday morning user throttling")</f>
        <v/>
      </c>
      <c r="G32" t="inlineStr"/>
      <c r="H32" t="inlineStr"/>
      <c r="I32">
        <f>HYPERLINK("https://app.clickup.com/t/869apy0re", "[freshdesk] 1393 XML creation issue in Zaronia python job")</f>
        <v/>
      </c>
      <c r="J32">
        <f>HYPERLINK("https://app.clickup.com/t/869arezr8", "[freshdesk] 1396 AWS2.0 Tableau Migration - Athena Native Connector Error")</f>
        <v/>
      </c>
      <c r="K32">
        <f>HYPERLINK("https://app.clickup.com/t/86931cq9x", "[certification] Matillion")</f>
        <v/>
      </c>
      <c r="L32">
        <f>HYPERLINK("https://app.clickup.com/t/8699r7kxh", "[investec pvt bank 80 hours support] Client Meetings")</f>
        <v/>
      </c>
      <c r="M32" t="inlineStr"/>
      <c r="N32" t="inlineStr"/>
      <c r="O32">
        <f>HYPERLINK("https://app.clickup.com/t/869a1x6nk", "[om: fatca 2.0 design implementation project (jira tasks)] CDC-2062 Highlight where field values do not map to static reference tables in the raw schema")</f>
        <v/>
      </c>
      <c r="P32" t="inlineStr"/>
      <c r="Q32" t="inlineStr"/>
      <c r="R32">
        <f>HYPERLINK("https://app.clickup.com/t/8697xudfa", "[internal projects] Income statement dashboard")</f>
        <v/>
      </c>
    </row>
    <row r="33">
      <c r="A33" t="inlineStr"/>
      <c r="B33">
        <f>HYPERLINK("https://app.clickup.com/t/8696twreb", "[discovery invest - dw maintenance] Solution Design Doc")</f>
        <v/>
      </c>
      <c r="C33">
        <f>HYPERLINK("https://app.clickup.com/t/869ar5vng", "[freshdesk] 1393 XML creation issue in Zaronia python job")</f>
        <v/>
      </c>
      <c r="D33" t="inlineStr"/>
      <c r="E33" t="inlineStr"/>
      <c r="F33">
        <f>HYPERLINK("https://app.clickup.com/t/8698kuxvw", "[wonga: data warehouse development &amp; migration onto snowflake project] Design Document")</f>
        <v/>
      </c>
      <c r="G33" t="inlineStr"/>
      <c r="H33" t="inlineStr"/>
      <c r="I33">
        <f>HYPERLINK("https://app.clickup.com/t/869any9vy", "[freshdesk] 1375 FPM Look through results compared to Reg30 rounding differences")</f>
        <v/>
      </c>
      <c r="J33">
        <f>HYPERLINK("https://app.clickup.com/t/869ar5vmr", "[freshdesk] 1395 Tableau Server Migration to AWS 2.0")</f>
        <v/>
      </c>
      <c r="K33">
        <f>HYPERLINK("https://app.clickup.com/t/86971xvd4", "[discovery invest - dw maintenance] Run the file extracts")</f>
        <v/>
      </c>
      <c r="L33">
        <f>HYPERLINK("https://app.clickup.com/t/8699r74mq", "[investec pvt bank 80 hours support] Technical Standups")</f>
        <v/>
      </c>
      <c r="M33" t="inlineStr"/>
      <c r="N33" t="inlineStr"/>
      <c r="O33">
        <f>HYPERLINK("https://app.clickup.com/t/869a1bu7g", "[om: fatca 2.0 design implementation project (jira tasks)] CDC-2563 Business Rule - Tax Free investments")</f>
        <v/>
      </c>
      <c r="P33" t="inlineStr"/>
      <c r="Q33" t="inlineStr"/>
      <c r="R33">
        <f>HYPERLINK("https://app.clickup.com/t/8697t8mu2", "[internal projects] Sales Dashboard Additional requirements")</f>
        <v/>
      </c>
    </row>
    <row r="34">
      <c r="A34" t="inlineStr"/>
      <c r="B34">
        <f>HYPERLINK("https://app.clickup.com/t/869a0bt86", "[wonga: data warehouse development &amp; migration onto snowflake project] Modification for physical model")</f>
        <v/>
      </c>
      <c r="C34">
        <f>HYPERLINK("https://app.clickup.com/t/869apy0re", "[freshdesk] 1393 XML creation issue in Zaronia python job")</f>
        <v/>
      </c>
      <c r="D34" t="inlineStr"/>
      <c r="E34" t="inlineStr"/>
      <c r="F34">
        <f>HYPERLINK("https://app.clickup.com/t/8698jrq42", "[wonga: data warehouse development &amp; migration onto snowflake project] Documentation")</f>
        <v/>
      </c>
      <c r="G34" t="inlineStr"/>
      <c r="H34" t="inlineStr"/>
      <c r="I34">
        <f>HYPERLINK("https://app.clickup.com/t/869any9u2", "[freshdesk] 1386 ZARONIA add a date UDF field")</f>
        <v/>
      </c>
      <c r="J34">
        <f>HYPERLINK("https://app.clickup.com/t/869ar5jq8", "[freshdesk] 1395 Tableau Server Migration to AWS 2.0")</f>
        <v/>
      </c>
      <c r="K34">
        <f>HYPERLINK("https://app.clickup.com/t/86971xv4x", "[discovery invest - dw maintenance] Validating the marts")</f>
        <v/>
      </c>
      <c r="L34">
        <f>HYPERLINK("https://app.clickup.com/t/8699r720y", "[investec pvt bank 80 hours support] Investec - Project Meetings")</f>
        <v/>
      </c>
      <c r="M34" t="inlineStr"/>
      <c r="N34" t="inlineStr"/>
      <c r="O34">
        <f>HYPERLINK("https://app.clickup.com/t/869a01gfm", "[om: fatca 2.0 design implementation project (jira tasks)] CDC-2509 Investigate subset where controlling person and entity has different entity_ids")</f>
        <v/>
      </c>
      <c r="P34" t="inlineStr"/>
      <c r="Q34" t="inlineStr"/>
      <c r="R34">
        <f>HYPERLINK("https://app.clickup.com/t/8697my8gd", "[internal projects] Financial and Sales Dashboard enhancement")</f>
        <v/>
      </c>
    </row>
    <row r="35">
      <c r="A35" t="inlineStr"/>
      <c r="B35">
        <f>HYPERLINK("https://app.clickup.com/t/869a0bqez", "[wonga: data warehouse development &amp; migration onto snowflake project] Physical model design")</f>
        <v/>
      </c>
      <c r="C35">
        <f>HYPERLINK("https://app.clickup.com/t/869any9vy", "[freshdesk] 1375 FPM Look through results compared to Reg30 rounding differences")</f>
        <v/>
      </c>
      <c r="D35" t="inlineStr"/>
      <c r="E35" t="inlineStr"/>
      <c r="F35" t="inlineStr"/>
      <c r="G35" t="inlineStr"/>
      <c r="H35" t="inlineStr"/>
      <c r="I35">
        <f>HYPERLINK("https://app.clickup.com/t/869anxwgq", "[freshdesk] 1375 FPM Look through results compared to Reg30 rounding differences")</f>
        <v/>
      </c>
      <c r="J35">
        <f>HYPERLINK("https://app.clickup.com/t/8698rmb2r", "[certification] AWS Certified Solutions Architect - Associate")</f>
        <v/>
      </c>
      <c r="K35">
        <f>HYPERLINK("https://app.clickup.com/t/86971xv04", "[discovery invest - dw maintenance] Run mart code")</f>
        <v/>
      </c>
      <c r="L35" t="inlineStr"/>
      <c r="M35" t="inlineStr"/>
      <c r="N35" t="inlineStr"/>
      <c r="O35">
        <f>HYPERLINK("https://app.clickup.com/t/8699yvvh7", "[om: fatca 2.0 design implementation project (jira tasks)] CDC-2560 SARS TPAH Template Update the rule to avoid referencing the database table")</f>
        <v/>
      </c>
      <c r="P35" t="inlineStr"/>
      <c r="Q35" t="inlineStr"/>
      <c r="R35">
        <f>HYPERLINK("https://app.clickup.com/t/8696yar98", "[internal projects] Resource Utilization Dashboard Refinements")</f>
        <v/>
      </c>
    </row>
    <row r="36">
      <c r="A36" t="inlineStr"/>
      <c r="B36">
        <f>HYPERLINK("https://app.clickup.com/t/8698kuxvw", "[wonga: data warehouse development &amp; migration onto snowflake project] Design Document")</f>
        <v/>
      </c>
      <c r="C36">
        <f>HYPERLINK("https://app.clickup.com/t/869any9u2", "[freshdesk] 1386 ZARONIA add a date UDF field")</f>
        <v/>
      </c>
      <c r="D36" t="inlineStr"/>
      <c r="E36" t="inlineStr"/>
      <c r="F36" t="inlineStr"/>
      <c r="G36" t="inlineStr"/>
      <c r="H36" t="inlineStr"/>
      <c r="I36" t="inlineStr"/>
      <c r="J36">
        <f>HYPERLINK("https://app.clickup.com/t/8693mtrc6", "[om: outsourced resources work projects] Anti-Money Laundering (AML) Initiatives(Leezaam/Terry-lisa/Tracey)")</f>
        <v/>
      </c>
      <c r="K36">
        <f>HYPERLINK("https://app.clickup.com/t/86971xur8", "[discovery invest - dw maintenance] Run implied deletes code")</f>
        <v/>
      </c>
      <c r="L36" t="inlineStr"/>
      <c r="M36" t="inlineStr"/>
      <c r="N36" t="inlineStr"/>
      <c r="O36">
        <f>HYPERLINK("https://app.clickup.com/t/8699yvveh", "[om: fatca 2.0 design implementation project (jira tasks)] CDC-2559 SARS TPAH Template Remove all spaces and special characters")</f>
        <v/>
      </c>
      <c r="P36" t="inlineStr"/>
      <c r="Q36" t="inlineStr"/>
      <c r="R36">
        <f>HYPERLINK("https://app.clickup.com/t/8696u6wyy", "[internal projects] Alteryx Server SLA Report process")</f>
        <v/>
      </c>
    </row>
    <row r="37">
      <c r="A37" t="inlineStr"/>
      <c r="B37">
        <f>HYPERLINK("https://app.clickup.com/t/8698jrq42", "[wonga: data warehouse development &amp; migration onto snowflake project] Documentation")</f>
        <v/>
      </c>
      <c r="C37">
        <f>HYPERLINK("https://app.clickup.com/t/869anxwgq", "[freshdesk] 1375 FPM Look through results compared to Reg30 rounding differences")</f>
        <v/>
      </c>
      <c r="D37" t="inlineStr"/>
      <c r="E37" t="inlineStr"/>
      <c r="F37" t="inlineStr"/>
      <c r="G37" t="inlineStr"/>
      <c r="H37" t="inlineStr"/>
      <c r="I37" t="inlineStr"/>
      <c r="J37">
        <f>HYPERLINK("https://app.clickup.com/t/869aq2vy0", "[wonga: data warehouse development &amp; migration onto snowflake project] customer")</f>
        <v/>
      </c>
      <c r="K37">
        <f>HYPERLINK("https://app.clickup.com/t/86971xtt3", "[discovery invest - dw maintenance] Validating the DWH")</f>
        <v/>
      </c>
      <c r="L37" t="inlineStr"/>
      <c r="M37" t="inlineStr"/>
      <c r="N37" t="inlineStr"/>
      <c r="O37">
        <f>HYPERLINK("https://app.clickup.com/t/8699yvv6w", "[om: fatca 2.0 design implementation project (jira tasks)] CDC-2556 For active entities on the Indicia Template, the "CRS Type" should be CRS103")</f>
        <v/>
      </c>
      <c r="P37" t="inlineStr"/>
      <c r="Q37" t="inlineStr"/>
      <c r="R37">
        <f>HYPERLINK("https://app.clickup.com/t/8695mj63r", "[internal projects] Shoprite B2B SLA Document")</f>
        <v/>
      </c>
    </row>
    <row r="38">
      <c r="A38" t="inlineStr"/>
      <c r="B38" t="inlineStr"/>
      <c r="C38">
        <f>HYPERLINK("https://app.clickup.com/t/8699z4wjq", "[freshdesk] 1335 ZARONIA python job")</f>
        <v/>
      </c>
      <c r="D38" t="inlineStr"/>
      <c r="E38" t="inlineStr"/>
      <c r="F38" t="inlineStr"/>
      <c r="G38" t="inlineStr"/>
      <c r="H38" t="inlineStr"/>
      <c r="I38" t="inlineStr"/>
      <c r="J38">
        <f>HYPERLINK("https://app.clickup.com/t/869aq2uw3", "[wonga: data warehouse development &amp; migration onto snowflake project] Adjust Yazeed scripts to Snowflake sql")</f>
        <v/>
      </c>
      <c r="K38">
        <f>HYPERLINK("https://app.clickup.com/t/8696twxyk", "[discovery invest - dw maintenance] Handover of All Documentation")</f>
        <v/>
      </c>
      <c r="L38" t="inlineStr"/>
      <c r="M38" t="inlineStr"/>
      <c r="N38" t="inlineStr"/>
      <c r="O38">
        <f>HYPERLINK("https://app.clickup.com/t/8699yvuqh", "[om: fatca 2.0 design implementation project (jira tasks)] CDC-2555 Entities former COB")</f>
        <v/>
      </c>
      <c r="P38" t="inlineStr"/>
      <c r="Q38" t="inlineStr"/>
      <c r="R38">
        <f>HYPERLINK("https://app.clickup.com/t/869474qb4", "[internal projects] Commit code to GitHub")</f>
        <v/>
      </c>
    </row>
    <row r="39">
      <c r="A39" t="inlineStr"/>
      <c r="B39" t="inlineStr"/>
      <c r="C39">
        <f>HYPERLINK("https://app.clickup.com/t/869ahmf7u", "[certification] Salesforce Certified Agentforce Specialist")</f>
        <v/>
      </c>
      <c r="D39" t="inlineStr"/>
      <c r="E39" t="inlineStr"/>
      <c r="F39" t="inlineStr"/>
      <c r="G39" t="inlineStr"/>
      <c r="H39" t="inlineStr"/>
      <c r="I39" t="inlineStr"/>
      <c r="J39">
        <f>HYPERLINK("https://app.clickup.com/t/869aq2udy", "[wonga: data warehouse development &amp; migration onto snowflake project] Historic data load into datalake")</f>
        <v/>
      </c>
      <c r="K39">
        <f>HYPERLINK("https://app.clickup.com/t/8696twrv7", "[discovery invest - dw maintenance] Extract Sign-Off Document")</f>
        <v/>
      </c>
      <c r="L39" t="inlineStr"/>
      <c r="M39" t="inlineStr"/>
      <c r="N39" t="inlineStr"/>
      <c r="O39">
        <f>HYPERLINK("https://app.clickup.com/t/8699yvtjg", "[om: fatca 2.0 design implementation project (jira tasks)] CDC-2553 Flexcube SARS Templates - rename the RFI to source system code at scheme level")</f>
        <v/>
      </c>
      <c r="P39" t="inlineStr"/>
      <c r="Q39" t="inlineStr"/>
      <c r="R39">
        <f>HYPERLINK("https://app.clickup.com/t/869ar5vna", "[freshdesk] 1394 Alteryx - AWS 1.0 Decomissioning Assessment")</f>
        <v/>
      </c>
    </row>
    <row r="40">
      <c r="A40" t="inlineStr"/>
      <c r="B40" t="inlineStr"/>
      <c r="C40">
        <f>HYPERLINK("https://app.clickup.com/t/869ab1fx3", "[certification] AWS Data Engineer - Associate")</f>
        <v/>
      </c>
      <c r="D40" t="inlineStr"/>
      <c r="E40" t="inlineStr"/>
      <c r="F40" t="inlineStr"/>
      <c r="G40" t="inlineStr"/>
      <c r="H40" t="inlineStr"/>
      <c r="I40" t="inlineStr"/>
      <c r="J40" t="inlineStr"/>
      <c r="K40">
        <f>HYPERLINK("https://app.clickup.com/t/8696twreb", "[discovery invest - dw maintenance] Solution Design Doc")</f>
        <v/>
      </c>
      <c r="L40" t="inlineStr"/>
      <c r="M40" t="inlineStr"/>
      <c r="N40" t="inlineStr"/>
      <c r="O40">
        <f>HYPERLINK("https://app.clickup.com/t/8699yvruw", "[om: fatca 2.0 design implementation project (jira tasks)] CDC-2561 Diminmus rules to be applied at scheme level and not at OMUT level")</f>
        <v/>
      </c>
      <c r="P40" t="inlineStr"/>
      <c r="Q40" t="inlineStr"/>
      <c r="R40">
        <f>HYPERLINK("https://app.clickup.com/t/869ar5jq7", "[freshdesk] 1394 Alteryx - AWS 1.0 Decomissioning Assessment")</f>
        <v/>
      </c>
    </row>
    <row r="41">
      <c r="A41" t="inlineStr"/>
      <c r="B41" t="inlineStr"/>
      <c r="C41">
        <f>HYPERLINK("https://app.clickup.com/t/8693mtrc6", "[om: outsourced resources work projects] Anti-Money Laundering (AML) Initiatives(Leezaam/Terry-lisa/Tracey)")</f>
        <v/>
      </c>
      <c r="D41" t="inlineStr"/>
      <c r="E41" t="inlineStr"/>
      <c r="F41" t="inlineStr"/>
      <c r="G41" t="inlineStr"/>
      <c r="H41" t="inlineStr"/>
      <c r="I41" t="inlineStr"/>
      <c r="J41" t="inlineStr"/>
      <c r="K41">
        <f>HYPERLINK("https://app.clickup.com/t/869a0c8wn", "[wonga: data warehouse development &amp; migration onto snowflake project] Finance report analysis for source field mappings")</f>
        <v/>
      </c>
      <c r="L41" t="inlineStr"/>
      <c r="M41" t="inlineStr"/>
      <c r="N41" t="inlineStr"/>
      <c r="O41">
        <f>HYPERLINK("https://app.clickup.com/t/8699yvra6", "[om: fatca 2.0 design implementation project (jira tasks)] CDC-2554 Entities COB")</f>
        <v/>
      </c>
      <c r="P41" t="inlineStr"/>
      <c r="Q41" t="inlineStr"/>
      <c r="R41">
        <f>HYPERLINK("https://app.clickup.com/t/869anxwh1", "[freshdesk] 1391 Alteryx ODBC Connection Issue (AWS) on Designer")</f>
        <v/>
      </c>
    </row>
    <row r="42">
      <c r="A42" t="inlineStr"/>
      <c r="B42" t="inlineStr"/>
      <c r="C42">
        <f>HYPERLINK("https://app.clickup.com/t/869a2n4qu", "[wonga: data warehouse development &amp; migration onto snowflake project] Develop load processes for all dimensions")</f>
        <v/>
      </c>
      <c r="D42" t="inlineStr"/>
      <c r="E42" t="inlineStr"/>
      <c r="F42" t="inlineStr"/>
      <c r="G42" t="inlineStr"/>
      <c r="H42" t="inlineStr"/>
      <c r="I42" t="inlineStr"/>
      <c r="J42" t="inlineStr"/>
      <c r="K42">
        <f>HYPERLINK("https://app.clickup.com/t/869a0bt86", "[wonga: data warehouse development &amp; migration onto snowflake project] Modification for physical model")</f>
        <v/>
      </c>
      <c r="L42" t="inlineStr"/>
      <c r="M42" t="inlineStr"/>
      <c r="N42" t="inlineStr"/>
      <c r="O42">
        <f>HYPERLINK("https://app.clickup.com/t/8697kj2hy", "[old mutual] Cura Dashboard")</f>
        <v/>
      </c>
      <c r="P42" t="inlineStr"/>
      <c r="Q42" t="inlineStr"/>
      <c r="R42">
        <f>HYPERLINK("https://app.clickup.com/t/869ag29hh", "[freshdesk] 1383 Vulnerability Findings")</f>
        <v/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>
        <f>HYPERLINK("https://app.clickup.com/t/869a0bqez", "[wonga: data warehouse development &amp; migration onto snowflake project] Physical model design")</f>
        <v/>
      </c>
      <c r="L43" t="inlineStr"/>
      <c r="M43" t="inlineStr"/>
      <c r="N43" t="inlineStr"/>
      <c r="O43" t="inlineStr"/>
      <c r="P43" t="inlineStr"/>
      <c r="Q43" t="inlineStr"/>
      <c r="R43">
        <f>HYPERLINK("https://app.clickup.com/t/869aex2gu", "[freshdesk] 1377 RE: Case# 10255414: Re: Slipstream - Melomed Tableau Renewal - August 2025_2026 - ref:!00D300XvE.!500QK0TQuQt:ref")</f>
        <v/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>
        <f>HYPERLINK("https://app.clickup.com/t/8698jrq42", "[wonga: data warehouse development &amp; migration onto snowflake project] Documentation")</f>
        <v/>
      </c>
      <c r="L44" t="inlineStr"/>
      <c r="M44" t="inlineStr"/>
      <c r="N44" t="inlineStr"/>
      <c r="O44" t="inlineStr"/>
      <c r="P44" t="inlineStr"/>
      <c r="Q44" t="inlineStr"/>
      <c r="R44">
        <f>HYPERLINK("https://app.clickup.com/t/869aex2g4", "[freshdesk] 1378 Subject Re: Support Portal user activation - Case# 10257279 - ref:!00D300XvE.!500QK0TYCyw:ref")</f>
        <v/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>
        <f>HYPERLINK("https://app.clickup.com/t/869aex2fj", "[freshdesk] 1379 Subject Re: 1377 has been logged - RE: Case# 10255414: Re: Slipstream - Melomed Tableau Renewal - August 2025_2026 - ref:!00D300XvE.!500QK0TQuQt:ref - Case# 10257277 - ref:!00D300XvE.!500QK0TYBhw:ref")</f>
        <v/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>
        <f>HYPERLINK("https://app.clickup.com/t/869a70j4m", "[freshdesk] 1363 Date_Last_Ordered is Empty")</f>
        <v/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>
        <f>HYPERLINK("https://app.clickup.com/t/8699xjruw", "[freshdesk] 1331 Missing records")</f>
        <v/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>
        <f>HYPERLINK("https://app.clickup.com/t/8699x7dzg", "[freshdesk] 1322 Automatic reply: AWS 2.0 ODBC Connection Error - Tableau Extract Failure")</f>
        <v/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>
        <f>HYPERLINK("https://app.clickup.com/t/8699qgn8u", "[freshdesk] Fake Task - DO NOT DELETE")</f>
        <v/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>
        <f>HYPERLINK("https://app.clickup.com/t/869ahmcqj", "[certification] Salesforce Certified Mulesoft Developer 1")</f>
        <v/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>
        <f>HYPERLINK("https://app.clickup.com/t/869agp147", "[certification] Snowflake Sales Professional")</f>
        <v/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>
        <f>HYPERLINK("https://app.clickup.com/t/869agp0uz", "[certification] Snowflake Technical Sales Professional")</f>
        <v/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>
        <f>HYPERLINK("https://app.clickup.com/t/869af829t", "[certification] Salesforce Certified Mulesoft Developer 1")</f>
        <v/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>
        <f>HYPERLINK("https://app.clickup.com/t/869af7qma", "[certification] SnowPro Core")</f>
        <v/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>
        <f>HYPERLINK("https://app.clickup.com/t/869af7nme", "[certification] AWS Certified Solutions Architect - Associate")</f>
        <v/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>
        <f>HYPERLINK("https://app.clickup.com/t/869ab9g7u", "[certification] AWS Data Engineer - Associate")</f>
        <v/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>
        <f>HYPERLINK("https://app.clickup.com/t/86939ktp9", "[om: outsourced resources work projects] OMAR Dashboard Dev Work &amp; Meetings")</f>
        <v/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>
        <f>HYPERLINK("https://app.clickup.com/t/869386ec2", "[om: outsourced resources work projects] OM Standups")</f>
        <v/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>
        <f>HYPERLINK("https://app.clickup.com/t/869380mmf", "[om: outsourced resources work projects] Cura Reg Change Data Analysis, Documentation &amp; Meetings")</f>
        <v/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>
        <f>HYPERLINK("https://app.clickup.com/t/869arkz3a", "[om: fatca 2.0 design implementation project (jira tasks)] CDC-2914 Create Test Cases Cura Reg Change (Framework) Dashboard")</f>
        <v/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>
        <f>HYPERLINK("https://app.clickup.com/t/869am7mt7", "[om: fatca 2.0 design implementation project (jira tasks)] CDC-2913 Cura Reg Change Dashboard Modifications")</f>
        <v/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>
        <f>HYPERLINK("https://app.clickup.com/t/86960v70w", "[old mutual] CBR dashboard resolving access error")</f>
        <v/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>
        <f>HYPERLINK("https://app.clickup.com/t/8695vxhyy", "[old mutual] token expired error")</f>
        <v/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>
        <f>HYPERLINK("https://app.clickup.com/t/8695vgpzt", "[old mutual] old mutual conversation")</f>
        <v/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>
        <f>HYPERLINK("https://app.clickup.com/t/869aa0ejp", "[wonga: data warehouse development &amp; migration onto snowflake project] Create SQL logic to load the data from history database into data lake (COMPLEX Mappings)")</f>
        <v/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>
        <f>HYPERLINK("https://app.clickup.com/t/869aa0ejf", "[wonga: data warehouse development &amp; migration onto snowflake project] History mapping- from old data to new data structure (COMPLEX Mappings)")</f>
        <v/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>
        <f>HYPERLINK("https://app.clickup.com/t/869a73e81", "[wonga: data warehouse development &amp; migration onto snowflake project] History mapping- from old data to new data structure (1 to 1 tables)")</f>
        <v/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>
        <f>HYPERLINK("https://app.clickup.com/t/869a2n4qu", "[wonga: data warehouse development &amp; migration onto snowflake project] Develop load processes for all dimensions")</f>
        <v/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>
        <f>HYPERLINK("https://app.clickup.com/t/869a2kfr3", "[wonga: data warehouse development &amp; migration onto snowflake project] Create SQL logic to load the data from history database into data lake (1 to 1 tables)")</f>
        <v/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>
        <f>HYPERLINK("https://app.clickup.com/t/86997f0t5", "[wonga: data warehouse development &amp; migration onto snowflake project] History take-on from Nexus  into data lake")</f>
        <v/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>
        <f>HYPERLINK("https://app.clickup.com/t/8698jrq42", "[wonga: data warehouse development &amp; migration onto snowflake project] Documentation")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  <col width="3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35" customWidth="1" min="13" max="13"/>
    <col width="50" customWidth="1" min="14" max="14"/>
    <col width="50" customWidth="1" min="15" max="15"/>
    <col width="50" customWidth="1" min="16" max="16"/>
    <col width="35" customWidth="1" min="17" max="17"/>
    <col width="50" customWidth="1" min="18" max="18"/>
  </cols>
  <sheetData>
    <row r="1">
      <c r="A1" t="inlineStr">
        <is>
          <t>Time</t>
        </is>
      </c>
      <c r="B1" t="inlineStr">
        <is>
          <t>Andrew</t>
        </is>
      </c>
      <c r="C1" t="inlineStr">
        <is>
          <t>Azabenathi Pupuma</t>
        </is>
      </c>
      <c r="D1" t="inlineStr">
        <is>
          <t>Ben Brooker</t>
        </is>
      </c>
      <c r="E1" t="inlineStr">
        <is>
          <t>Flora Kundaeli</t>
        </is>
      </c>
      <c r="F1" t="inlineStr">
        <is>
          <t>Mark</t>
        </is>
      </c>
      <c r="G1" t="inlineStr">
        <is>
          <t>Michael Malia</t>
        </is>
      </c>
      <c r="H1" t="inlineStr">
        <is>
          <t>Muhammad Chothia</t>
        </is>
      </c>
      <c r="I1" t="inlineStr">
        <is>
          <t>Ntsako Mavuyangwa</t>
        </is>
      </c>
      <c r="J1" t="inlineStr">
        <is>
          <t>Palesa Maboeei</t>
        </is>
      </c>
      <c r="K1" t="inlineStr">
        <is>
          <t>Riyadh Leonard</t>
        </is>
      </c>
      <c r="L1" t="inlineStr">
        <is>
          <t>Robin April</t>
        </is>
      </c>
      <c r="M1" t="inlineStr">
        <is>
          <t>Ruan Vandermerwe</t>
        </is>
      </c>
      <c r="N1" t="inlineStr">
        <is>
          <t>Sandisiwe Manquma</t>
        </is>
      </c>
      <c r="O1" t="inlineStr">
        <is>
          <t>Suzanne Edlmann</t>
        </is>
      </c>
      <c r="P1" t="inlineStr">
        <is>
          <t>Thando Calana</t>
        </is>
      </c>
      <c r="Q1" t="inlineStr">
        <is>
          <t>Thembani Faleni</t>
        </is>
      </c>
    </row>
    <row r="2">
      <c r="A2" t="inlineStr">
        <is>
          <t>08:00</t>
        </is>
      </c>
      <c r="B2" t="inlineStr"/>
      <c r="C2" t="inlineStr"/>
      <c r="D2" t="inlineStr"/>
      <c r="E2" t="inlineStr">
        <is>
          <t>Focus time</t>
        </is>
      </c>
      <c r="F2" t="inlineStr"/>
      <c r="G2" t="inlineStr"/>
      <c r="H2" t="inlineStr"/>
      <c r="I2" t="inlineStr">
        <is>
          <t>Check emails and update timesheet</t>
        </is>
      </c>
      <c r="J2" t="inlineStr"/>
      <c r="K2" t="inlineStr"/>
      <c r="L2" t="inlineStr">
        <is>
          <t>Daily Admin, Prep Tasks and Communications</t>
        </is>
      </c>
      <c r="M2" t="inlineStr"/>
      <c r="N2" t="inlineStr"/>
      <c r="O2" t="inlineStr"/>
      <c r="P2" t="inlineStr"/>
      <c r="Q2" t="inlineStr"/>
    </row>
    <row r="3">
      <c r="A3" t="inlineStr">
        <is>
          <t>08:30</t>
        </is>
      </c>
      <c r="B3" t="inlineStr">
        <is>
          <t>Daily Stand Up</t>
        </is>
      </c>
      <c r="C3" t="inlineStr">
        <is>
          <t>Daily Stand Up</t>
        </is>
      </c>
      <c r="D3" t="inlineStr">
        <is>
          <t>Daily Stand Up</t>
        </is>
      </c>
      <c r="E3" t="inlineStr">
        <is>
          <t>Daily Stand Up</t>
        </is>
      </c>
      <c r="F3" t="inlineStr">
        <is>
          <t>Daily Stand Up</t>
        </is>
      </c>
      <c r="G3" t="inlineStr">
        <is>
          <t>Daily Stand Up</t>
        </is>
      </c>
      <c r="H3" t="inlineStr">
        <is>
          <t>Daily Stand Up</t>
        </is>
      </c>
      <c r="I3" t="inlineStr">
        <is>
          <t>Daily Stand Up</t>
        </is>
      </c>
      <c r="J3" t="inlineStr">
        <is>
          <t>Daily Stand Up</t>
        </is>
      </c>
      <c r="K3" t="inlineStr">
        <is>
          <t>Daily Stand Up</t>
        </is>
      </c>
      <c r="L3" t="inlineStr">
        <is>
          <t>Daily Stand Up</t>
        </is>
      </c>
      <c r="M3" t="inlineStr">
        <is>
          <t>Daily Stand Up</t>
        </is>
      </c>
      <c r="N3" t="inlineStr">
        <is>
          <t>Daily Stand Up</t>
        </is>
      </c>
      <c r="O3" t="inlineStr">
        <is>
          <t>Daily Stand Up</t>
        </is>
      </c>
      <c r="P3" t="inlineStr">
        <is>
          <t>Daily Stand Up</t>
        </is>
      </c>
      <c r="Q3" t="inlineStr">
        <is>
          <t>Daily Stand Up</t>
        </is>
      </c>
    </row>
    <row r="4">
      <c r="A4" t="inlineStr">
        <is>
          <t>09:00</t>
        </is>
      </c>
      <c r="B4" t="inlineStr">
        <is>
          <t>DSY DW - Daily standup</t>
        </is>
      </c>
      <c r="C4" t="inlineStr"/>
      <c r="D4" t="inlineStr">
        <is>
          <t>DSY DW - Daily standup</t>
        </is>
      </c>
      <c r="E4" t="inlineStr"/>
      <c r="F4" t="inlineStr"/>
      <c r="G4" t="inlineStr">
        <is>
          <t>DSY DW - Daily standup</t>
        </is>
      </c>
      <c r="H4" t="inlineStr"/>
      <c r="I4" t="inlineStr"/>
      <c r="J4" t="inlineStr"/>
      <c r="K4" t="inlineStr">
        <is>
          <t>DSY DW - Daily standup</t>
        </is>
      </c>
      <c r="L4" t="inlineStr"/>
      <c r="M4" t="inlineStr">
        <is>
          <t>DSY DW - Daily standup</t>
        </is>
      </c>
      <c r="N4" t="inlineStr">
        <is>
          <t>DSY DW - Daily standup</t>
        </is>
      </c>
      <c r="O4" t="inlineStr"/>
      <c r="P4" t="inlineStr"/>
      <c r="Q4" t="inlineStr"/>
    </row>
    <row r="5">
      <c r="A5" t="inlineStr">
        <is>
          <t>09:30</t>
        </is>
      </c>
      <c r="B5" t="inlineStr"/>
      <c r="C5" t="inlineStr"/>
      <c r="D5" t="inlineStr"/>
      <c r="E5" t="inlineStr"/>
      <c r="F5" t="inlineStr"/>
      <c r="G5" t="inlineStr">
        <is>
          <t>Ongoing: Daily operational tasks DSY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10:00</t>
        </is>
      </c>
      <c r="B6" t="inlineStr">
        <is>
          <t>Shoprite Analytics|| Cloud BI Daily Stand Up</t>
        </is>
      </c>
      <c r="C6" t="inlineStr"/>
      <c r="D6" t="inlineStr">
        <is>
          <t>Shoprite Analytics|| Cloud BI Daily Stand Up</t>
        </is>
      </c>
      <c r="E6" t="inlineStr"/>
      <c r="F6" t="inlineStr">
        <is>
          <t>Cloud BI Daily Stand Up</t>
        </is>
      </c>
      <c r="G6" t="inlineStr"/>
      <c r="H6" t="inlineStr"/>
      <c r="I6" t="inlineStr"/>
      <c r="J6" t="inlineStr">
        <is>
          <t>Shoprite Analytics|| Cloud BI Daily Stand Up</t>
        </is>
      </c>
      <c r="K6" t="inlineStr"/>
      <c r="L6" t="inlineStr">
        <is>
          <t>Allocated Shoprite SLA - Alteryx , Shoprite Analytics|| Cloud BI Daily Stand Up</t>
        </is>
      </c>
      <c r="M6" t="inlineStr"/>
      <c r="N6" t="inlineStr">
        <is>
          <t>Slipstream - IPD - Internal Projects  ( Slipstream Data ) (Harvest Timesheets and Reports, ClickUp Tasks and Reports, Billing, Training, Emails, Documentation, Reports)</t>
        </is>
      </c>
      <c r="O6" t="inlineStr"/>
      <c r="P6" t="inlineStr"/>
      <c r="Q6" t="inlineStr"/>
    </row>
    <row r="7">
      <c r="A7" t="inlineStr">
        <is>
          <t>10:30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[SLA - Shoprite - Tableau] Shoprite - Tableau - SLA</t>
        </is>
      </c>
      <c r="K7" t="inlineStr"/>
      <c r="L7" t="inlineStr">
        <is>
          <t xml:space="preserve">Allocated Shoprite SLA - Alteryx </t>
        </is>
      </c>
      <c r="M7" t="inlineStr"/>
      <c r="N7" t="inlineStr">
        <is>
          <t>Slipstream - IPD - Internal Projects  ( Slipstream Data ) (Harvest Timesheets and Reports, ClickUp Tasks and Reports, Billing, Training, Emails, Documentation, Reports)</t>
        </is>
      </c>
      <c r="O7" t="inlineStr"/>
      <c r="P7" t="inlineStr"/>
      <c r="Q7" t="inlineStr"/>
    </row>
    <row r="8">
      <c r="A8" t="inlineStr">
        <is>
          <t>11:00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[SLA - Shoprite - Tableau] Shoprite - Tableau - SLA</t>
        </is>
      </c>
      <c r="K8" t="inlineStr"/>
      <c r="L8" t="inlineStr">
        <is>
          <t xml:space="preserve">Allocated Shoprite SLA - Alteryx </t>
        </is>
      </c>
      <c r="M8" t="inlineStr"/>
      <c r="N8" t="inlineStr">
        <is>
          <t xml:space="preserve">Resource Utilisation Review </t>
        </is>
      </c>
      <c r="O8" t="inlineStr"/>
      <c r="P8" t="inlineStr"/>
      <c r="Q8" t="inlineStr">
        <is>
          <t>SnowPro Core Certification</t>
        </is>
      </c>
    </row>
    <row r="9">
      <c r="A9" t="inlineStr">
        <is>
          <t>11:30</t>
        </is>
      </c>
      <c r="B9" t="inlineStr"/>
      <c r="C9" t="inlineStr"/>
      <c r="D9" t="inlineStr">
        <is>
          <t>Canceled: PM Alignment Meeting</t>
        </is>
      </c>
      <c r="E9" t="inlineStr">
        <is>
          <t>Canceled: PM Alignment Meeting</t>
        </is>
      </c>
      <c r="F9" t="inlineStr"/>
      <c r="G9" t="inlineStr"/>
      <c r="H9" t="inlineStr"/>
      <c r="I9" t="inlineStr">
        <is>
          <t>Canceled: PM Alignment Meeting</t>
        </is>
      </c>
      <c r="J9" t="inlineStr">
        <is>
          <t>[SLA - Shoprite - Tableau] Shoprite - Tableau - SLA, Canceled: PM Alignment Meeting</t>
        </is>
      </c>
      <c r="K9" t="inlineStr"/>
      <c r="L9" t="inlineStr">
        <is>
          <t xml:space="preserve">Allocated Shoprite SLA - Alteryx </t>
        </is>
      </c>
      <c r="M9" t="inlineStr"/>
      <c r="N9" t="inlineStr">
        <is>
          <t xml:space="preserve">Wonga Plan Update </t>
        </is>
      </c>
      <c r="O9" t="inlineStr"/>
      <c r="P9" t="inlineStr"/>
      <c r="Q9" t="inlineStr">
        <is>
          <t>SnowPro Core Certification</t>
        </is>
      </c>
    </row>
    <row r="10">
      <c r="A10" t="inlineStr">
        <is>
          <t>12:00</t>
        </is>
      </c>
      <c r="B10" t="inlineStr">
        <is>
          <t>DW Project: Weekly round-up meeting</t>
        </is>
      </c>
      <c r="C10" t="inlineStr"/>
      <c r="D10" t="inlineStr"/>
      <c r="E10" t="inlineStr"/>
      <c r="F10" t="inlineStr"/>
      <c r="G10" t="inlineStr">
        <is>
          <t>DW Project: Weekly round-up meeting</t>
        </is>
      </c>
      <c r="H10" t="inlineStr">
        <is>
          <t>Masjid</t>
        </is>
      </c>
      <c r="I10" t="inlineStr"/>
      <c r="J10" t="inlineStr">
        <is>
          <t>[SLA - Shoprite - Tableau] Shoprite - Tableau - SLA</t>
        </is>
      </c>
      <c r="K10" t="inlineStr">
        <is>
          <t>DW Project: Weekly round-up meeting</t>
        </is>
      </c>
      <c r="L10" t="inlineStr"/>
      <c r="M10" t="inlineStr"/>
      <c r="N10" t="inlineStr">
        <is>
          <t>DW Project: Weekly round-up meeting</t>
        </is>
      </c>
      <c r="O10" t="inlineStr"/>
      <c r="P10" t="inlineStr"/>
      <c r="Q10" t="inlineStr">
        <is>
          <t>SnowPro Core Certification</t>
        </is>
      </c>
    </row>
    <row r="11">
      <c r="A11" t="inlineStr">
        <is>
          <t>12:30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Masjid</t>
        </is>
      </c>
      <c r="I11" t="inlineStr"/>
      <c r="J11" t="inlineStr"/>
      <c r="K11" t="inlineStr"/>
      <c r="L11" t="inlineStr">
        <is>
          <t>Lunch Break</t>
        </is>
      </c>
      <c r="M11" t="inlineStr"/>
      <c r="N11" t="inlineStr"/>
      <c r="O11" t="inlineStr"/>
      <c r="P11" t="inlineStr"/>
      <c r="Q11" t="inlineStr">
        <is>
          <t>SnowPro Core Certification</t>
        </is>
      </c>
    </row>
    <row r="12">
      <c r="A12" t="inlineStr">
        <is>
          <t>13:00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Masjid</t>
        </is>
      </c>
      <c r="I12" t="inlineStr"/>
      <c r="J12" t="inlineStr"/>
      <c r="K12" t="inlineStr"/>
      <c r="L12" t="inlineStr">
        <is>
          <t>Lunch Break</t>
        </is>
      </c>
      <c r="M12" t="inlineStr"/>
      <c r="N12" t="inlineStr">
        <is>
          <t>Discovery Plan Update + emails</t>
        </is>
      </c>
      <c r="O12" t="inlineStr">
        <is>
          <t>Advisor Recon Refresh Data Source</t>
        </is>
      </c>
      <c r="P12" t="inlineStr"/>
      <c r="Q12" t="inlineStr">
        <is>
          <t>SnowPro Core Certification</t>
        </is>
      </c>
    </row>
    <row r="13">
      <c r="A13" t="inlineStr">
        <is>
          <t>13:30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Masjid</t>
        </is>
      </c>
      <c r="I13" t="inlineStr"/>
      <c r="J13" t="inlineStr"/>
      <c r="K13" t="inlineStr"/>
      <c r="L13" t="inlineStr">
        <is>
          <t>Internal Projects - SLA Reporting Project, Tableau Server to Cloud Migration Work and other</t>
        </is>
      </c>
      <c r="M13" t="inlineStr"/>
      <c r="N13" t="inlineStr">
        <is>
          <t xml:space="preserve">Shoprite Plan Update </t>
        </is>
      </c>
      <c r="O13" t="inlineStr">
        <is>
          <t>Advisor Recon Refresh Data Source</t>
        </is>
      </c>
      <c r="P13" t="inlineStr"/>
      <c r="Q13" t="inlineStr">
        <is>
          <t>AWS Solutions Architect Associate</t>
        </is>
      </c>
    </row>
    <row r="14">
      <c r="A14" t="inlineStr">
        <is>
          <t>14:00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Internal Projects - SLA Reporting Project, Tableau Server to Cloud Migration Work and other</t>
        </is>
      </c>
      <c r="M14" t="inlineStr"/>
      <c r="N14" t="inlineStr">
        <is>
          <t>Personal Development Plan (Study and Exams)https://alison.com/topic</t>
        </is>
      </c>
      <c r="O14" t="inlineStr">
        <is>
          <t>Advisor Recon Refresh Data Source</t>
        </is>
      </c>
      <c r="P14" t="inlineStr"/>
      <c r="Q14" t="inlineStr">
        <is>
          <t>AWS Solutions Architect Associate</t>
        </is>
      </c>
    </row>
    <row r="15">
      <c r="A15" t="inlineStr">
        <is>
          <t>14:30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Internal Projects - SLA Reporting Project, Tableau Server to Cloud Migration Work and other</t>
        </is>
      </c>
      <c r="M15" t="inlineStr"/>
      <c r="N15" t="inlineStr">
        <is>
          <t>Personal Development Plan (Study and Exams)https://alison.com/topic</t>
        </is>
      </c>
      <c r="O15" t="inlineStr">
        <is>
          <t>Advisor Recon Refresh Data Source</t>
        </is>
      </c>
      <c r="P15" t="inlineStr"/>
      <c r="Q15" t="inlineStr">
        <is>
          <t>AWS Solutions Architect Associate</t>
        </is>
      </c>
    </row>
    <row r="16">
      <c r="A16" t="inlineStr">
        <is>
          <t>15:00</t>
        </is>
      </c>
      <c r="B16" t="inlineStr">
        <is>
          <t>Tech Team Friday</t>
        </is>
      </c>
      <c r="C16" t="inlineStr">
        <is>
          <t>Tech Team Friday</t>
        </is>
      </c>
      <c r="D16" t="inlineStr">
        <is>
          <t>Team building, Tech Team Friday</t>
        </is>
      </c>
      <c r="E16" t="inlineStr">
        <is>
          <t>Tech Team Friday</t>
        </is>
      </c>
      <c r="F16" t="inlineStr">
        <is>
          <t>PRESENTING TECH FRIDAY, Tech Team Friday</t>
        </is>
      </c>
      <c r="G16" t="inlineStr">
        <is>
          <t>Tech Team Friday</t>
        </is>
      </c>
      <c r="H16" t="inlineStr">
        <is>
          <t>Tech Team Friday</t>
        </is>
      </c>
      <c r="I16" t="inlineStr">
        <is>
          <t>Tech Team Friday</t>
        </is>
      </c>
      <c r="J16" t="inlineStr">
        <is>
          <t>Tech Team Friday</t>
        </is>
      </c>
      <c r="K16" t="inlineStr">
        <is>
          <t>Tech Team Friday</t>
        </is>
      </c>
      <c r="L16" t="inlineStr">
        <is>
          <t>Tech Team Friday</t>
        </is>
      </c>
      <c r="M16" t="inlineStr">
        <is>
          <t>Tech Team Friday</t>
        </is>
      </c>
      <c r="N16" t="inlineStr">
        <is>
          <t>Tech Team Friday</t>
        </is>
      </c>
      <c r="O16" t="inlineStr">
        <is>
          <t>Tech Team Friday</t>
        </is>
      </c>
      <c r="P16" t="inlineStr">
        <is>
          <t>Tech Team Friday</t>
        </is>
      </c>
      <c r="Q16" t="inlineStr">
        <is>
          <t>Tech Team Friday</t>
        </is>
      </c>
    </row>
    <row r="17">
      <c r="A17" t="inlineStr">
        <is>
          <t>15:30</t>
        </is>
      </c>
      <c r="B17" t="inlineStr">
        <is>
          <t>Tech Team Friday</t>
        </is>
      </c>
      <c r="C17" t="inlineStr">
        <is>
          <t>Tech Team Friday</t>
        </is>
      </c>
      <c r="D17" t="inlineStr">
        <is>
          <t>Team building, Tech Team Friday</t>
        </is>
      </c>
      <c r="E17" t="inlineStr">
        <is>
          <t>Tech Team Friday</t>
        </is>
      </c>
      <c r="F17" t="inlineStr">
        <is>
          <t>PRESENTING TECH FRIDAY, Tech Team Friday</t>
        </is>
      </c>
      <c r="G17" t="inlineStr">
        <is>
          <t>Tech Team Friday</t>
        </is>
      </c>
      <c r="H17" t="inlineStr">
        <is>
          <t>Tech Team Friday</t>
        </is>
      </c>
      <c r="I17" t="inlineStr">
        <is>
          <t>Tech Team Friday</t>
        </is>
      </c>
      <c r="J17" t="inlineStr">
        <is>
          <t>Tech Team Friday</t>
        </is>
      </c>
      <c r="K17" t="inlineStr">
        <is>
          <t>Tech Team Friday</t>
        </is>
      </c>
      <c r="L17" t="inlineStr">
        <is>
          <t>Salesforce Mulesoft Developer - Exam Preparation (High Priority), Tech Team Friday</t>
        </is>
      </c>
      <c r="M17" t="inlineStr">
        <is>
          <t>Tech Team Friday</t>
        </is>
      </c>
      <c r="N17" t="inlineStr">
        <is>
          <t>Tech Team Friday</t>
        </is>
      </c>
      <c r="O17" t="inlineStr">
        <is>
          <t>Tech Team Friday</t>
        </is>
      </c>
      <c r="P17" t="inlineStr">
        <is>
          <t>Tech Team Friday</t>
        </is>
      </c>
      <c r="Q17" t="inlineStr">
        <is>
          <t>Tech Team Friday</t>
        </is>
      </c>
    </row>
    <row r="18">
      <c r="A18" t="inlineStr">
        <is>
          <t>16:00</t>
        </is>
      </c>
      <c r="B18" t="inlineStr">
        <is>
          <t>DSY DW - Daily standup</t>
        </is>
      </c>
      <c r="C18" t="inlineStr"/>
      <c r="D18" t="inlineStr">
        <is>
          <t>DSY DW - Daily standup</t>
        </is>
      </c>
      <c r="E18" t="inlineStr"/>
      <c r="F18" t="inlineStr"/>
      <c r="G18" t="inlineStr">
        <is>
          <t>Following: DSY DW - Daily standup</t>
        </is>
      </c>
      <c r="H18" t="inlineStr"/>
      <c r="I18" t="inlineStr"/>
      <c r="J18" t="inlineStr"/>
      <c r="K18" t="inlineStr">
        <is>
          <t>DSY DW - Daily standup</t>
        </is>
      </c>
      <c r="L18" t="inlineStr">
        <is>
          <t>Salesforce Mulesoft Developer - Exam Preparation (High Priority)</t>
        </is>
      </c>
      <c r="M18" t="inlineStr">
        <is>
          <t>DSY DW - Daily standup</t>
        </is>
      </c>
      <c r="N18" t="inlineStr">
        <is>
          <t>DSY DW - Daily standup</t>
        </is>
      </c>
      <c r="O18" t="inlineStr"/>
      <c r="P18" t="inlineStr"/>
      <c r="Q18" t="inlineStr">
        <is>
          <t>Check Internal Work</t>
        </is>
      </c>
    </row>
    <row r="19">
      <c r="A19" t="inlineStr">
        <is>
          <t>16:30</t>
        </is>
      </c>
      <c r="B19" t="inlineStr"/>
      <c r="C19" t="inlineStr">
        <is>
          <t>Admin Work To wrap up the day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Salesforce Mulesoft Developer - Exam Preparation (High Priority)</t>
        </is>
      </c>
      <c r="M19" t="inlineStr"/>
      <c r="N19" t="inlineStr">
        <is>
          <t>Taquanta October report daily tasks update + emails</t>
        </is>
      </c>
      <c r="O19" t="inlineStr"/>
      <c r="P19" t="inlineStr"/>
      <c r="Q19" t="inlineStr">
        <is>
          <t>Check Internal Work</t>
        </is>
      </c>
    </row>
    <row r="20">
      <c r="A20" t="inlineStr">
        <is>
          <t>17:00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17:30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 %</t>
        </is>
      </c>
      <c r="B24">
        <f>ROUND(COUNTIF(B2:B19,"&lt;&gt;")/18,4)</f>
        <v/>
      </c>
      <c r="C24">
        <f>ROUND(COUNTIF(C2:C19,"&lt;&gt;")/18,4)</f>
        <v/>
      </c>
      <c r="D24">
        <f>ROUND(COUNTIF(D2:D19,"&lt;&gt;")/18,4)</f>
        <v/>
      </c>
      <c r="E24">
        <f>ROUND(COUNTIF(E2:E19,"&lt;&gt;")/18,4)</f>
        <v/>
      </c>
      <c r="F24">
        <f>ROUND(COUNTIF(F2:F19,"&lt;&gt;")/18,4)</f>
        <v/>
      </c>
      <c r="G24">
        <f>ROUND(COUNTIF(G2:G19,"&lt;&gt;")/18,4)</f>
        <v/>
      </c>
      <c r="H24">
        <f>ROUND(COUNTIF(H2:H19,"&lt;&gt;")/18,4)</f>
        <v/>
      </c>
      <c r="I24">
        <f>ROUND(COUNTIF(I2:I19,"&lt;&gt;")/18,4)</f>
        <v/>
      </c>
      <c r="J24">
        <f>ROUND(COUNTIF(J2:J19,"&lt;&gt;")/18,4)</f>
        <v/>
      </c>
      <c r="K24">
        <f>ROUND(COUNTIF(K2:K19,"&lt;&gt;")/18,4)</f>
        <v/>
      </c>
      <c r="L24">
        <f>ROUND(COUNTIF(L2:L19,"&lt;&gt;")/18,4)</f>
        <v/>
      </c>
      <c r="M24">
        <f>ROUND(COUNTIF(M2:M19,"&lt;&gt;")/18,4)</f>
        <v/>
      </c>
      <c r="N24">
        <f>ROUND(COUNTIF(N2:N19,"&lt;&gt;")/18,4)</f>
        <v/>
      </c>
      <c r="O24">
        <f>ROUND(COUNTIF(O2:O19,"&lt;&gt;")/18,4)</f>
        <v/>
      </c>
      <c r="P24">
        <f>ROUND(COUNTIF(P2:P19,"&lt;&gt;")/18,4)</f>
        <v/>
      </c>
      <c r="Q24">
        <f>ROUND(COUNTIF(Q2:Q19,"&lt;&gt;")/18,4)</f>
        <v/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Tasks per Assignee</t>
        </is>
      </c>
      <c r="B27" t="inlineStr">
        <is>
          <t>Andrew Milner</t>
        </is>
      </c>
      <c r="C27" t="inlineStr">
        <is>
          <t>Azabenathi Pupuma</t>
        </is>
      </c>
      <c r="D27" t="inlineStr">
        <is>
          <t>Ben Brooker</t>
        </is>
      </c>
      <c r="E27" t="inlineStr">
        <is>
          <t>Flora Kundaeli</t>
        </is>
      </c>
      <c r="F27" t="inlineStr">
        <is>
          <t>Mark Gelman</t>
        </is>
      </c>
      <c r="G27" t="inlineStr">
        <is>
          <t>Michael Malia</t>
        </is>
      </c>
      <c r="H27" t="inlineStr">
        <is>
          <t>Muhammad Chothia</t>
        </is>
      </c>
      <c r="I27" t="inlineStr">
        <is>
          <t>Ntsako Mavuyangwa</t>
        </is>
      </c>
      <c r="J27" t="inlineStr">
        <is>
          <t>Palesa Maboeei</t>
        </is>
      </c>
      <c r="K27" t="inlineStr">
        <is>
          <t>Riyadh Leonard</t>
        </is>
      </c>
      <c r="L27" t="inlineStr">
        <is>
          <t>Robin April</t>
        </is>
      </c>
      <c r="M27" t="inlineStr">
        <is>
          <t>Ruan Van der Merwe</t>
        </is>
      </c>
      <c r="N27" t="inlineStr">
        <is>
          <t>Sandisiwe Manquma</t>
        </is>
      </c>
      <c r="O27" t="inlineStr">
        <is>
          <t>Suzanne Edlmann</t>
        </is>
      </c>
      <c r="P27" t="inlineStr">
        <is>
          <t>Thando Calana</t>
        </is>
      </c>
      <c r="Q27" t="inlineStr">
        <is>
          <t>Thembani Faleni</t>
        </is>
      </c>
      <c r="R27" t="inlineStr">
        <is>
          <t>Unassigned</t>
        </is>
      </c>
    </row>
    <row r="28">
      <c r="A28" t="inlineStr"/>
      <c r="B28">
        <f>HYPERLINK("https://app.clickup.com/t/8698jrq4e", "[slipstream - data warehouse solution - git (productization)] Support. Includes platform optimisation, query optimisation etc.")</f>
        <v/>
      </c>
      <c r="C28">
        <f>HYPERLINK("https://app.clickup.com/t/86995td5m", "[slipstream - data warehouse solution - git (productization)] Build the data deployment pipelines for DEV to QA")</f>
        <v/>
      </c>
      <c r="D28">
        <f>HYPERLINK("https://app.clickup.com/t/86995td5m", "[slipstream - data warehouse solution - git (productization)] Build the data deployment pipelines for DEV to QA")</f>
        <v/>
      </c>
      <c r="E28" t="inlineStr"/>
      <c r="F28">
        <f>HYPERLINK("https://app.clickup.com/t/869a2knmy", "[slipstream - data warehouse solution - git (productization)] Create views as exploitation layer out of data lake")</f>
        <v/>
      </c>
      <c r="G28">
        <f>HYPERLINK("https://app.clickup.com/t/869474qb4", "[internal projects] Commit code to GitHub")</f>
        <v/>
      </c>
      <c r="H28">
        <f>HYPERLINK("https://app.clickup.com/t/869474qb4", "[internal projects] Commit code to GitHub")</f>
        <v/>
      </c>
      <c r="I28">
        <f>HYPERLINK("https://app.clickup.com/t/8699bn8u6", "[test freshdesk replacement] 1264 ZARONIA Cube update AccYield to Overnight Compound Rate")</f>
        <v/>
      </c>
      <c r="J28">
        <f>HYPERLINK("https://app.clickup.com/t/86969dbxk", "[shoprite sla  report] Tableau Support")</f>
        <v/>
      </c>
      <c r="K28">
        <f>HYPERLINK("https://app.clickup.com/t/8698jrq49", "[slipstream - data warehouse solution - git (productization)] Testing - data Audit processes")</f>
        <v/>
      </c>
      <c r="L28">
        <f>HYPERLINK("https://app.clickup.com/t/8698jupt0", "[slipstream - data warehouse solution - git (productization)] Build the PowerBI reports for monitoring data Stage progress")</f>
        <v/>
      </c>
      <c r="M28" t="inlineStr"/>
      <c r="N28" t="inlineStr"/>
      <c r="O28">
        <f>HYPERLINK("https://app.clickup.com/t/869474qb4", "[internal projects] Commit code to GitHub")</f>
        <v/>
      </c>
      <c r="P28">
        <f>HYPERLINK("https://app.clickup.com/t/869apxtwb", "[wonga: data warehouse development &amp; migration onto snowflake project] Dim_Transaction_Detail")</f>
        <v/>
      </c>
      <c r="Q28" t="inlineStr"/>
      <c r="R28">
        <f>HYPERLINK("https://app.clickup.com/t/8698jrq49", "[slipstream - data warehouse solution - git (productization)] Testing - data Audit processes")</f>
        <v/>
      </c>
    </row>
    <row r="29">
      <c r="A29" t="inlineStr"/>
      <c r="B29">
        <f>HYPERLINK("https://app.clickup.com/t/8698jrq35", "[slipstream - data warehouse solution - git (productization)] Audit Tables and Process up to Data lake")</f>
        <v/>
      </c>
      <c r="C29">
        <f>HYPERLINK("https://app.clickup.com/t/86969dbxk", "[shoprite sla  report] Tableau Support")</f>
        <v/>
      </c>
      <c r="D29">
        <f>HYPERLINK("https://app.clickup.com/t/869474qb4", "[internal projects] Commit code to GitHub")</f>
        <v/>
      </c>
      <c r="E29" t="inlineStr"/>
      <c r="F29">
        <f>HYPERLINK("https://app.clickup.com/t/8698jrq40", "[slipstream - data warehouse solution - git (productization)] Optimisation and Enhancemnets post testing")</f>
        <v/>
      </c>
      <c r="G29">
        <f>HYPERLINK("https://app.clickup.com/t/8696twreb", "[discovery invest - dw maintenance] Solution Design Doc")</f>
        <v/>
      </c>
      <c r="H29">
        <f>HYPERLINK("https://app.clickup.com/t/862k4g368", "[internal projects] Integrate data to Tableau report")</f>
        <v/>
      </c>
      <c r="I29">
        <f>HYPERLINK("https://app.clickup.com/t/86992yrpc", "[test freshdesk replacement] 1246 ZARONIA changes to Titan and the CUBE")</f>
        <v/>
      </c>
      <c r="J29">
        <f>HYPERLINK("https://app.clickup.com/t/8696q3a3m", "[internal projects] Team Skills")</f>
        <v/>
      </c>
      <c r="K29">
        <f>HYPERLINK("https://app.clickup.com/t/8698jrq40", "[slipstream - data warehouse solution - git (productization)] Optimisation and Enhancemnets post testing")</f>
        <v/>
      </c>
      <c r="L29">
        <f>HYPERLINK("https://app.clickup.com/t/869a5344p", "[freshdesk] Documentation")</f>
        <v/>
      </c>
      <c r="M29" t="inlineStr"/>
      <c r="N29" t="inlineStr"/>
      <c r="O29">
        <f>HYPERLINK("https://app.clickup.com/t/86967utha", "[om: outsourced resources work projects] OM: CBR Dashboards")</f>
        <v/>
      </c>
      <c r="P29">
        <f>HYPERLINK("https://app.clickup.com/t/869a2n4qu", "[wonga: data warehouse development &amp; migration onto snowflake project] Develop load processes for all dimensions")</f>
        <v/>
      </c>
      <c r="Q29" t="inlineStr"/>
      <c r="R29">
        <f>HYPERLINK("https://app.clickup.com/t/8698jrq35", "[slipstream - data warehouse solution - git (productization)] Audit Tables and Process up to Data lake")</f>
        <v/>
      </c>
    </row>
    <row r="30">
      <c r="A30" t="inlineStr"/>
      <c r="B30">
        <f>HYPERLINK("https://app.clickup.com/t/869474qb4", "[internal projects] Commit code to GitHub")</f>
        <v/>
      </c>
      <c r="C30">
        <f>HYPERLINK("https://app.clickup.com/t/8695qbamh", "[internal projects] Testing")</f>
        <v/>
      </c>
      <c r="D30">
        <f>HYPERLINK("https://app.clickup.com/t/8696twxhf", "[discovery invest - dw maintenance] Handover of All reports")</f>
        <v/>
      </c>
      <c r="E30" t="inlineStr"/>
      <c r="F30">
        <f>HYPERLINK("https://app.clickup.com/t/869474qb4", "[internal projects] Commit code to GitHub")</f>
        <v/>
      </c>
      <c r="G30">
        <f>HYPERLINK("https://app.clickup.com/t/8696c93m9", "[discovery invest - dw maintenance] Change LAst_seed_Process = 2 for 7 tables")</f>
        <v/>
      </c>
      <c r="H30" t="inlineStr"/>
      <c r="I30">
        <f>HYPERLINK("https://app.clickup.com/t/869474qb4", "[internal projects] Commit code to GitHub")</f>
        <v/>
      </c>
      <c r="J30">
        <f>HYPERLINK("https://app.clickup.com/t/8696kqh8k", "[internal projects] Tableau server Microsoft Teams app set up")</f>
        <v/>
      </c>
      <c r="K30">
        <f>HYPERLINK("https://app.clickup.com/t/8698jrq35", "[slipstream - data warehouse solution - git (productization)] Audit Tables and Process up to Data lake")</f>
        <v/>
      </c>
      <c r="L30">
        <f>HYPERLINK("https://app.clickup.com/t/869aakx8b", "[certification] Salesforce Certified Mulesoft Developer 1")</f>
        <v/>
      </c>
      <c r="M30" t="inlineStr"/>
      <c r="N30" t="inlineStr"/>
      <c r="O30">
        <f>HYPERLINK("https://app.clickup.com/t/869a9nmh7", "[om: fatca 2.0 design implementation project (jira tasks)] CDC-2626 Setup Non-prod and Prod space on Alteryx Servers")</f>
        <v/>
      </c>
      <c r="P30" t="inlineStr"/>
      <c r="Q30" t="inlineStr"/>
      <c r="R30">
        <f>HYPERLINK("https://app.clickup.com/t/869ag79ab", "[internal projects] Test Framework UAT doc")</f>
        <v/>
      </c>
    </row>
    <row r="31">
      <c r="A31" t="inlineStr"/>
      <c r="B31">
        <f>HYPERLINK("https://app.clickup.com/t/8696twxyk", "[discovery invest - dw maintenance] Handover of All Documentation")</f>
        <v/>
      </c>
      <c r="C31">
        <f>HYPERLINK("https://app.clickup.com/t/869474qb4", "[internal projects] Commit code to GitHub")</f>
        <v/>
      </c>
      <c r="D31">
        <f>HYPERLINK("https://app.clickup.com/t/869aa0t2j", "[wonga: data warehouse development &amp; migration onto snowflake project] Dim_loan_detail")</f>
        <v/>
      </c>
      <c r="E31" t="inlineStr"/>
      <c r="F31">
        <f>HYPERLINK("https://app.clickup.com/t/8699wxnyg", "[freshdesk] 1323 Orderable_UOM query")</f>
        <v/>
      </c>
      <c r="G31" t="inlineStr"/>
      <c r="H31" t="inlineStr"/>
      <c r="I31">
        <f>HYPERLINK("https://app.clickup.com/t/869ar5vng", "[freshdesk] 1393 XML creation issue in Zaronia python job")</f>
        <v/>
      </c>
      <c r="J31">
        <f>HYPERLINK("https://app.clickup.com/t/869474qb4", "[internal projects] Commit code to GitHub")</f>
        <v/>
      </c>
      <c r="K31">
        <f>HYPERLINK("https://app.clickup.com/t/869474qb4", "[internal projects] Commit code to GitHub")</f>
        <v/>
      </c>
      <c r="L31">
        <f>HYPERLINK("https://app.clickup.com/t/869aafmh1", "[certification] AWS Data Engineer - Associate")</f>
        <v/>
      </c>
      <c r="M31" t="inlineStr"/>
      <c r="N31" t="inlineStr"/>
      <c r="O31">
        <f>HYPERLINK("https://app.clickup.com/t/869a6vnq6", "[om: fatca 2.0 design implementation project (jira tasks)] CDC-2757 Market Conduct: Provide time estimates for deliverables")</f>
        <v/>
      </c>
      <c r="P31" t="inlineStr"/>
      <c r="Q31" t="inlineStr"/>
      <c r="R31">
        <f>HYPERLINK("https://app.clickup.com/t/869a70f9p", "[internal projects] Billed VS Invoiced VS SLA")</f>
        <v/>
      </c>
    </row>
    <row r="32">
      <c r="A32" t="inlineStr"/>
      <c r="B32">
        <f>HYPERLINK("https://app.clickup.com/t/8696twxhf", "[discovery invest - dw maintenance] Handover of All reports")</f>
        <v/>
      </c>
      <c r="C32">
        <f>HYPERLINK("https://app.clickup.com/t/862k18nwr", "[internal projects] SLA performance for each customer")</f>
        <v/>
      </c>
      <c r="D32" t="inlineStr"/>
      <c r="E32" t="inlineStr"/>
      <c r="F32">
        <f>HYPERLINK("https://app.clickup.com/t/8699ub870", "[freshdesk] 1319 Shoprite Tableau Server Monday morning user throttling")</f>
        <v/>
      </c>
      <c r="G32" t="inlineStr"/>
      <c r="H32" t="inlineStr"/>
      <c r="I32">
        <f>HYPERLINK("https://app.clickup.com/t/869apy0re", "[freshdesk] 1393 XML creation issue in Zaronia python job")</f>
        <v/>
      </c>
      <c r="J32">
        <f>HYPERLINK("https://app.clickup.com/t/869arezr8", "[freshdesk] 1396 AWS2.0 Tableau Migration - Athena Native Connector Error")</f>
        <v/>
      </c>
      <c r="K32">
        <f>HYPERLINK("https://app.clickup.com/t/86931cq9x", "[certification] Matillion")</f>
        <v/>
      </c>
      <c r="L32">
        <f>HYPERLINK("https://app.clickup.com/t/8699r7kxh", "[investec pvt bank 80 hours support] Client Meetings")</f>
        <v/>
      </c>
      <c r="M32" t="inlineStr"/>
      <c r="N32" t="inlineStr"/>
      <c r="O32">
        <f>HYPERLINK("https://app.clickup.com/t/869a1x6nk", "[om: fatca 2.0 design implementation project (jira tasks)] CDC-2062 Highlight where field values do not map to static reference tables in the raw schema")</f>
        <v/>
      </c>
      <c r="P32" t="inlineStr"/>
      <c r="Q32" t="inlineStr"/>
      <c r="R32">
        <f>HYPERLINK("https://app.clickup.com/t/8697xudfa", "[internal projects] Income statement dashboard")</f>
        <v/>
      </c>
    </row>
    <row r="33">
      <c r="A33" t="inlineStr"/>
      <c r="B33">
        <f>HYPERLINK("https://app.clickup.com/t/8696twreb", "[discovery invest - dw maintenance] Solution Design Doc")</f>
        <v/>
      </c>
      <c r="C33">
        <f>HYPERLINK("https://app.clickup.com/t/869ar5vng", "[freshdesk] 1393 XML creation issue in Zaronia python job")</f>
        <v/>
      </c>
      <c r="D33" t="inlineStr"/>
      <c r="E33" t="inlineStr"/>
      <c r="F33">
        <f>HYPERLINK("https://app.clickup.com/t/8698kuxvw", "[wonga: data warehouse development &amp; migration onto snowflake project] Design Document")</f>
        <v/>
      </c>
      <c r="G33" t="inlineStr"/>
      <c r="H33" t="inlineStr"/>
      <c r="I33">
        <f>HYPERLINK("https://app.clickup.com/t/869any9vy", "[freshdesk] 1375 FPM Look through results compared to Reg30 rounding differences")</f>
        <v/>
      </c>
      <c r="J33">
        <f>HYPERLINK("https://app.clickup.com/t/869ar5vmr", "[freshdesk] 1395 Tableau Server Migration to AWS 2.0")</f>
        <v/>
      </c>
      <c r="K33">
        <f>HYPERLINK("https://app.clickup.com/t/86971xvd4", "[discovery invest - dw maintenance] Run the file extracts")</f>
        <v/>
      </c>
      <c r="L33">
        <f>HYPERLINK("https://app.clickup.com/t/8699r74mq", "[investec pvt bank 80 hours support] Technical Standups")</f>
        <v/>
      </c>
      <c r="M33" t="inlineStr"/>
      <c r="N33" t="inlineStr"/>
      <c r="O33">
        <f>HYPERLINK("https://app.clickup.com/t/869a1bu7g", "[om: fatca 2.0 design implementation project (jira tasks)] CDC-2563 Business Rule - Tax Free investments")</f>
        <v/>
      </c>
      <c r="P33" t="inlineStr"/>
      <c r="Q33" t="inlineStr"/>
      <c r="R33">
        <f>HYPERLINK("https://app.clickup.com/t/8697t8mu2", "[internal projects] Sales Dashboard Additional requirements")</f>
        <v/>
      </c>
    </row>
    <row r="34">
      <c r="A34" t="inlineStr"/>
      <c r="B34">
        <f>HYPERLINK("https://app.clickup.com/t/869a0bt86", "[wonga: data warehouse development &amp; migration onto snowflake project] Modification for physical model")</f>
        <v/>
      </c>
      <c r="C34">
        <f>HYPERLINK("https://app.clickup.com/t/869apy0re", "[freshdesk] 1393 XML creation issue in Zaronia python job")</f>
        <v/>
      </c>
      <c r="D34" t="inlineStr"/>
      <c r="E34" t="inlineStr"/>
      <c r="F34">
        <f>HYPERLINK("https://app.clickup.com/t/8698jrq42", "[wonga: data warehouse development &amp; migration onto snowflake project] Documentation")</f>
        <v/>
      </c>
      <c r="G34" t="inlineStr"/>
      <c r="H34" t="inlineStr"/>
      <c r="I34">
        <f>HYPERLINK("https://app.clickup.com/t/869any9u2", "[freshdesk] 1386 ZARONIA add a date UDF field")</f>
        <v/>
      </c>
      <c r="J34">
        <f>HYPERLINK("https://app.clickup.com/t/869ar5jq8", "[freshdesk] 1395 Tableau Server Migration to AWS 2.0")</f>
        <v/>
      </c>
      <c r="K34">
        <f>HYPERLINK("https://app.clickup.com/t/86971xv4x", "[discovery invest - dw maintenance] Validating the marts")</f>
        <v/>
      </c>
      <c r="L34">
        <f>HYPERLINK("https://app.clickup.com/t/8699r720y", "[investec pvt bank 80 hours support] Investec - Project Meetings")</f>
        <v/>
      </c>
      <c r="M34" t="inlineStr"/>
      <c r="N34" t="inlineStr"/>
      <c r="O34">
        <f>HYPERLINK("https://app.clickup.com/t/869a01gfm", "[om: fatca 2.0 design implementation project (jira tasks)] CDC-2509 Investigate subset where controlling person and entity has different entity_ids")</f>
        <v/>
      </c>
      <c r="P34" t="inlineStr"/>
      <c r="Q34" t="inlineStr"/>
      <c r="R34">
        <f>HYPERLINK("https://app.clickup.com/t/8697my8gd", "[internal projects] Financial and Sales Dashboard enhancement")</f>
        <v/>
      </c>
    </row>
    <row r="35">
      <c r="A35" t="inlineStr"/>
      <c r="B35">
        <f>HYPERLINK("https://app.clickup.com/t/869a0bqez", "[wonga: data warehouse development &amp; migration onto snowflake project] Physical model design")</f>
        <v/>
      </c>
      <c r="C35">
        <f>HYPERLINK("https://app.clickup.com/t/869any9vy", "[freshdesk] 1375 FPM Look through results compared to Reg30 rounding differences")</f>
        <v/>
      </c>
      <c r="D35" t="inlineStr"/>
      <c r="E35" t="inlineStr"/>
      <c r="F35" t="inlineStr"/>
      <c r="G35" t="inlineStr"/>
      <c r="H35" t="inlineStr"/>
      <c r="I35">
        <f>HYPERLINK("https://app.clickup.com/t/869anxwgq", "[freshdesk] 1375 FPM Look through results compared to Reg30 rounding differences")</f>
        <v/>
      </c>
      <c r="J35">
        <f>HYPERLINK("https://app.clickup.com/t/8698rmb2r", "[certification] AWS Certified Solutions Architect - Associate")</f>
        <v/>
      </c>
      <c r="K35">
        <f>HYPERLINK("https://app.clickup.com/t/86971xv04", "[discovery invest - dw maintenance] Run mart code")</f>
        <v/>
      </c>
      <c r="L35" t="inlineStr"/>
      <c r="M35" t="inlineStr"/>
      <c r="N35" t="inlineStr"/>
      <c r="O35">
        <f>HYPERLINK("https://app.clickup.com/t/8699yvvh7", "[om: fatca 2.0 design implementation project (jira tasks)] CDC-2560 SARS TPAH Template Update the rule to avoid referencing the database table")</f>
        <v/>
      </c>
      <c r="P35" t="inlineStr"/>
      <c r="Q35" t="inlineStr"/>
      <c r="R35">
        <f>HYPERLINK("https://app.clickup.com/t/8696yar98", "[internal projects] Resource Utilization Dashboard Refinements")</f>
        <v/>
      </c>
    </row>
    <row r="36">
      <c r="A36" t="inlineStr"/>
      <c r="B36">
        <f>HYPERLINK("https://app.clickup.com/t/8698kuxvw", "[wonga: data warehouse development &amp; migration onto snowflake project] Design Document")</f>
        <v/>
      </c>
      <c r="C36">
        <f>HYPERLINK("https://app.clickup.com/t/869any9u2", "[freshdesk] 1386 ZARONIA add a date UDF field")</f>
        <v/>
      </c>
      <c r="D36" t="inlineStr"/>
      <c r="E36" t="inlineStr"/>
      <c r="F36" t="inlineStr"/>
      <c r="G36" t="inlineStr"/>
      <c r="H36" t="inlineStr"/>
      <c r="I36" t="inlineStr"/>
      <c r="J36">
        <f>HYPERLINK("https://app.clickup.com/t/8693mtrc6", "[om: outsourced resources work projects] Anti-Money Laundering (AML) Initiatives(Leezaam/Terry-lisa/Tracey)")</f>
        <v/>
      </c>
      <c r="K36">
        <f>HYPERLINK("https://app.clickup.com/t/86971xur8", "[discovery invest - dw maintenance] Run implied deletes code")</f>
        <v/>
      </c>
      <c r="L36" t="inlineStr"/>
      <c r="M36" t="inlineStr"/>
      <c r="N36" t="inlineStr"/>
      <c r="O36">
        <f>HYPERLINK("https://app.clickup.com/t/8699yvveh", "[om: fatca 2.0 design implementation project (jira tasks)] CDC-2559 SARS TPAH Template Remove all spaces and special characters")</f>
        <v/>
      </c>
      <c r="P36" t="inlineStr"/>
      <c r="Q36" t="inlineStr"/>
      <c r="R36">
        <f>HYPERLINK("https://app.clickup.com/t/8696u6wyy", "[internal projects] Alteryx Server SLA Report process")</f>
        <v/>
      </c>
    </row>
    <row r="37">
      <c r="A37" t="inlineStr"/>
      <c r="B37">
        <f>HYPERLINK("https://app.clickup.com/t/8698jrq42", "[wonga: data warehouse development &amp; migration onto snowflake project] Documentation")</f>
        <v/>
      </c>
      <c r="C37">
        <f>HYPERLINK("https://app.clickup.com/t/869anxwgq", "[freshdesk] 1375 FPM Look through results compared to Reg30 rounding differences")</f>
        <v/>
      </c>
      <c r="D37" t="inlineStr"/>
      <c r="E37" t="inlineStr"/>
      <c r="F37" t="inlineStr"/>
      <c r="G37" t="inlineStr"/>
      <c r="H37" t="inlineStr"/>
      <c r="I37" t="inlineStr"/>
      <c r="J37">
        <f>HYPERLINK("https://app.clickup.com/t/869aq2vy0", "[wonga: data warehouse development &amp; migration onto snowflake project] customer")</f>
        <v/>
      </c>
      <c r="K37">
        <f>HYPERLINK("https://app.clickup.com/t/86971xtt3", "[discovery invest - dw maintenance] Validating the DWH")</f>
        <v/>
      </c>
      <c r="L37" t="inlineStr"/>
      <c r="M37" t="inlineStr"/>
      <c r="N37" t="inlineStr"/>
      <c r="O37">
        <f>HYPERLINK("https://app.clickup.com/t/8699yvv6w", "[om: fatca 2.0 design implementation project (jira tasks)] CDC-2556 For active entities on the Indicia Template, the "CRS Type" should be CRS103")</f>
        <v/>
      </c>
      <c r="P37" t="inlineStr"/>
      <c r="Q37" t="inlineStr"/>
      <c r="R37">
        <f>HYPERLINK("https://app.clickup.com/t/8695mj63r", "[internal projects] Shoprite B2B SLA Document")</f>
        <v/>
      </c>
    </row>
    <row r="38">
      <c r="A38" t="inlineStr"/>
      <c r="B38" t="inlineStr"/>
      <c r="C38">
        <f>HYPERLINK("https://app.clickup.com/t/8699z4wjq", "[freshdesk] 1335 ZARONIA python job")</f>
        <v/>
      </c>
      <c r="D38" t="inlineStr"/>
      <c r="E38" t="inlineStr"/>
      <c r="F38" t="inlineStr"/>
      <c r="G38" t="inlineStr"/>
      <c r="H38" t="inlineStr"/>
      <c r="I38" t="inlineStr"/>
      <c r="J38">
        <f>HYPERLINK("https://app.clickup.com/t/869aq2uw3", "[wonga: data warehouse development &amp; migration onto snowflake project] Adjust Yazeed scripts to Snowflake sql")</f>
        <v/>
      </c>
      <c r="K38">
        <f>HYPERLINK("https://app.clickup.com/t/8696twxyk", "[discovery invest - dw maintenance] Handover of All Documentation")</f>
        <v/>
      </c>
      <c r="L38" t="inlineStr"/>
      <c r="M38" t="inlineStr"/>
      <c r="N38" t="inlineStr"/>
      <c r="O38">
        <f>HYPERLINK("https://app.clickup.com/t/8699yvuqh", "[om: fatca 2.0 design implementation project (jira tasks)] CDC-2555 Entities former COB")</f>
        <v/>
      </c>
      <c r="P38" t="inlineStr"/>
      <c r="Q38" t="inlineStr"/>
      <c r="R38">
        <f>HYPERLINK("https://app.clickup.com/t/869474qb4", "[internal projects] Commit code to GitHub")</f>
        <v/>
      </c>
    </row>
    <row r="39">
      <c r="A39" t="inlineStr"/>
      <c r="B39" t="inlineStr"/>
      <c r="C39">
        <f>HYPERLINK("https://app.clickup.com/t/869ahmf7u", "[certification] Salesforce Certified Agentforce Specialist")</f>
        <v/>
      </c>
      <c r="D39" t="inlineStr"/>
      <c r="E39" t="inlineStr"/>
      <c r="F39" t="inlineStr"/>
      <c r="G39" t="inlineStr"/>
      <c r="H39" t="inlineStr"/>
      <c r="I39" t="inlineStr"/>
      <c r="J39">
        <f>HYPERLINK("https://app.clickup.com/t/869aq2udy", "[wonga: data warehouse development &amp; migration onto snowflake project] Historic data load into datalake")</f>
        <v/>
      </c>
      <c r="K39">
        <f>HYPERLINK("https://app.clickup.com/t/8696twrv7", "[discovery invest - dw maintenance] Extract Sign-Off Document")</f>
        <v/>
      </c>
      <c r="L39" t="inlineStr"/>
      <c r="M39" t="inlineStr"/>
      <c r="N39" t="inlineStr"/>
      <c r="O39">
        <f>HYPERLINK("https://app.clickup.com/t/8699yvtjg", "[om: fatca 2.0 design implementation project (jira tasks)] CDC-2553 Flexcube SARS Templates - rename the RFI to source system code at scheme level")</f>
        <v/>
      </c>
      <c r="P39" t="inlineStr"/>
      <c r="Q39" t="inlineStr"/>
      <c r="R39">
        <f>HYPERLINK("https://app.clickup.com/t/869ar5vna", "[freshdesk] 1394 Alteryx - AWS 1.0 Decomissioning Assessment")</f>
        <v/>
      </c>
    </row>
    <row r="40">
      <c r="A40" t="inlineStr"/>
      <c r="B40" t="inlineStr"/>
      <c r="C40">
        <f>HYPERLINK("https://app.clickup.com/t/869ab1fx3", "[certification] AWS Data Engineer - Associate")</f>
        <v/>
      </c>
      <c r="D40" t="inlineStr"/>
      <c r="E40" t="inlineStr"/>
      <c r="F40" t="inlineStr"/>
      <c r="G40" t="inlineStr"/>
      <c r="H40" t="inlineStr"/>
      <c r="I40" t="inlineStr"/>
      <c r="J40" t="inlineStr"/>
      <c r="K40">
        <f>HYPERLINK("https://app.clickup.com/t/8696twreb", "[discovery invest - dw maintenance] Solution Design Doc")</f>
        <v/>
      </c>
      <c r="L40" t="inlineStr"/>
      <c r="M40" t="inlineStr"/>
      <c r="N40" t="inlineStr"/>
      <c r="O40">
        <f>HYPERLINK("https://app.clickup.com/t/8699yvruw", "[om: fatca 2.0 design implementation project (jira tasks)] CDC-2561 Diminmus rules to be applied at scheme level and not at OMUT level")</f>
        <v/>
      </c>
      <c r="P40" t="inlineStr"/>
      <c r="Q40" t="inlineStr"/>
      <c r="R40">
        <f>HYPERLINK("https://app.clickup.com/t/869ar5jq7", "[freshdesk] 1394 Alteryx - AWS 1.0 Decomissioning Assessment")</f>
        <v/>
      </c>
    </row>
    <row r="41">
      <c r="A41" t="inlineStr"/>
      <c r="B41" t="inlineStr"/>
      <c r="C41">
        <f>HYPERLINK("https://app.clickup.com/t/8693mtrc6", "[om: outsourced resources work projects] Anti-Money Laundering (AML) Initiatives(Leezaam/Terry-lisa/Tracey)")</f>
        <v/>
      </c>
      <c r="D41" t="inlineStr"/>
      <c r="E41" t="inlineStr"/>
      <c r="F41" t="inlineStr"/>
      <c r="G41" t="inlineStr"/>
      <c r="H41" t="inlineStr"/>
      <c r="I41" t="inlineStr"/>
      <c r="J41" t="inlineStr"/>
      <c r="K41">
        <f>HYPERLINK("https://app.clickup.com/t/869a0c8wn", "[wonga: data warehouse development &amp; migration onto snowflake project] Finance report analysis for source field mappings")</f>
        <v/>
      </c>
      <c r="L41" t="inlineStr"/>
      <c r="M41" t="inlineStr"/>
      <c r="N41" t="inlineStr"/>
      <c r="O41">
        <f>HYPERLINK("https://app.clickup.com/t/8699yvra6", "[om: fatca 2.0 design implementation project (jira tasks)] CDC-2554 Entities COB")</f>
        <v/>
      </c>
      <c r="P41" t="inlineStr"/>
      <c r="Q41" t="inlineStr"/>
      <c r="R41">
        <f>HYPERLINK("https://app.clickup.com/t/869anxwh1", "[freshdesk] 1391 Alteryx ODBC Connection Issue (AWS) on Designer")</f>
        <v/>
      </c>
    </row>
    <row r="42">
      <c r="A42" t="inlineStr"/>
      <c r="B42" t="inlineStr"/>
      <c r="C42">
        <f>HYPERLINK("https://app.clickup.com/t/869a2n4qu", "[wonga: data warehouse development &amp; migration onto snowflake project] Develop load processes for all dimensions")</f>
        <v/>
      </c>
      <c r="D42" t="inlineStr"/>
      <c r="E42" t="inlineStr"/>
      <c r="F42" t="inlineStr"/>
      <c r="G42" t="inlineStr"/>
      <c r="H42" t="inlineStr"/>
      <c r="I42" t="inlineStr"/>
      <c r="J42" t="inlineStr"/>
      <c r="K42">
        <f>HYPERLINK("https://app.clickup.com/t/869a0bt86", "[wonga: data warehouse development &amp; migration onto snowflake project] Modification for physical model")</f>
        <v/>
      </c>
      <c r="L42" t="inlineStr"/>
      <c r="M42" t="inlineStr"/>
      <c r="N42" t="inlineStr"/>
      <c r="O42">
        <f>HYPERLINK("https://app.clickup.com/t/8697kj2hy", "[old mutual] Cura Dashboard")</f>
        <v/>
      </c>
      <c r="P42" t="inlineStr"/>
      <c r="Q42" t="inlineStr"/>
      <c r="R42">
        <f>HYPERLINK("https://app.clickup.com/t/869ag29hh", "[freshdesk] 1383 Vulnerability Findings")</f>
        <v/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>
        <f>HYPERLINK("https://app.clickup.com/t/869a0bqez", "[wonga: data warehouse development &amp; migration onto snowflake project] Physical model design")</f>
        <v/>
      </c>
      <c r="L43" t="inlineStr"/>
      <c r="M43" t="inlineStr"/>
      <c r="N43" t="inlineStr"/>
      <c r="O43" t="inlineStr"/>
      <c r="P43" t="inlineStr"/>
      <c r="Q43" t="inlineStr"/>
      <c r="R43">
        <f>HYPERLINK("https://app.clickup.com/t/869aex2gu", "[freshdesk] 1377 RE: Case# 10255414: Re: Slipstream - Melomed Tableau Renewal - August 2025_2026 - ref:!00D300XvE.!500QK0TQuQt:ref")</f>
        <v/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>
        <f>HYPERLINK("https://app.clickup.com/t/8698jrq42", "[wonga: data warehouse development &amp; migration onto snowflake project] Documentation")</f>
        <v/>
      </c>
      <c r="L44" t="inlineStr"/>
      <c r="M44" t="inlineStr"/>
      <c r="N44" t="inlineStr"/>
      <c r="O44" t="inlineStr"/>
      <c r="P44" t="inlineStr"/>
      <c r="Q44" t="inlineStr"/>
      <c r="R44">
        <f>HYPERLINK("https://app.clickup.com/t/869aex2g4", "[freshdesk] 1378 Subject Re: Support Portal user activation - Case# 10257279 - ref:!00D300XvE.!500QK0TYCyw:ref")</f>
        <v/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>
        <f>HYPERLINK("https://app.clickup.com/t/869aex2fj", "[freshdesk] 1379 Subject Re: 1377 has been logged - RE: Case# 10255414: Re: Slipstream - Melomed Tableau Renewal - August 2025_2026 - ref:!00D300XvE.!500QK0TQuQt:ref - Case# 10257277 - ref:!00D300XvE.!500QK0TYBhw:ref")</f>
        <v/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>
        <f>HYPERLINK("https://app.clickup.com/t/869a70j4m", "[freshdesk] 1363 Date_Last_Ordered is Empty")</f>
        <v/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>
        <f>HYPERLINK("https://app.clickup.com/t/8699xjruw", "[freshdesk] 1331 Missing records")</f>
        <v/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>
        <f>HYPERLINK("https://app.clickup.com/t/8699x7dzg", "[freshdesk] 1322 Automatic reply: AWS 2.0 ODBC Connection Error - Tableau Extract Failure")</f>
        <v/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>
        <f>HYPERLINK("https://app.clickup.com/t/8699qgn8u", "[freshdesk] Fake Task - DO NOT DELETE")</f>
        <v/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>
        <f>HYPERLINK("https://app.clickup.com/t/869ahmcqj", "[certification] Salesforce Certified Mulesoft Developer 1")</f>
        <v/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>
        <f>HYPERLINK("https://app.clickup.com/t/869agp147", "[certification] Snowflake Sales Professional")</f>
        <v/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>
        <f>HYPERLINK("https://app.clickup.com/t/869agp0uz", "[certification] Snowflake Technical Sales Professional")</f>
        <v/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>
        <f>HYPERLINK("https://app.clickup.com/t/869af829t", "[certification] Salesforce Certified Mulesoft Developer 1")</f>
        <v/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>
        <f>HYPERLINK("https://app.clickup.com/t/869af7qma", "[certification] SnowPro Core")</f>
        <v/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>
        <f>HYPERLINK("https://app.clickup.com/t/869af7nme", "[certification] AWS Certified Solutions Architect - Associate")</f>
        <v/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>
        <f>HYPERLINK("https://app.clickup.com/t/869ab9g7u", "[certification] AWS Data Engineer - Associate")</f>
        <v/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>
        <f>HYPERLINK("https://app.clickup.com/t/86939ktp9", "[om: outsourced resources work projects] OMAR Dashboard Dev Work &amp; Meetings")</f>
        <v/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>
        <f>HYPERLINK("https://app.clickup.com/t/869386ec2", "[om: outsourced resources work projects] OM Standups")</f>
        <v/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>
        <f>HYPERLINK("https://app.clickup.com/t/869380mmf", "[om: outsourced resources work projects] Cura Reg Change Data Analysis, Documentation &amp; Meetings")</f>
        <v/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>
        <f>HYPERLINK("https://app.clickup.com/t/869arkz3a", "[om: fatca 2.0 design implementation project (jira tasks)] CDC-2914 Create Test Cases Cura Reg Change (Framework) Dashboard")</f>
        <v/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>
        <f>HYPERLINK("https://app.clickup.com/t/869am7mt7", "[om: fatca 2.0 design implementation project (jira tasks)] CDC-2913 Cura Reg Change Dashboard Modifications")</f>
        <v/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>
        <f>HYPERLINK("https://app.clickup.com/t/86960v70w", "[old mutual] CBR dashboard resolving access error")</f>
        <v/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>
        <f>HYPERLINK("https://app.clickup.com/t/8695vxhyy", "[old mutual] token expired error")</f>
        <v/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>
        <f>HYPERLINK("https://app.clickup.com/t/8695vgpzt", "[old mutual] old mutual conversation")</f>
        <v/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>
        <f>HYPERLINK("https://app.clickup.com/t/869aa0ejp", "[wonga: data warehouse development &amp; migration onto snowflake project] Create SQL logic to load the data from history database into data lake (COMPLEX Mappings)")</f>
        <v/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>
        <f>HYPERLINK("https://app.clickup.com/t/869aa0ejf", "[wonga: data warehouse development &amp; migration onto snowflake project] History mapping- from old data to new data structure (COMPLEX Mappings)")</f>
        <v/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>
        <f>HYPERLINK("https://app.clickup.com/t/869a73e81", "[wonga: data warehouse development &amp; migration onto snowflake project] History mapping- from old data to new data structure (1 to 1 tables)")</f>
        <v/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>
        <f>HYPERLINK("https://app.clickup.com/t/869a2n4qu", "[wonga: data warehouse development &amp; migration onto snowflake project] Develop load processes for all dimensions")</f>
        <v/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>
        <f>HYPERLINK("https://app.clickup.com/t/869a2kfr3", "[wonga: data warehouse development &amp; migration onto snowflake project] Create SQL logic to load the data from history database into data lake (1 to 1 tables)")</f>
        <v/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>
        <f>HYPERLINK("https://app.clickup.com/t/86997f0t5", "[wonga: data warehouse development &amp; migration onto snowflake project] History take-on from Nexus  into data lake")</f>
        <v/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>
        <f>HYPERLINK("https://app.clickup.com/t/8698jrq42", "[wonga: data warehouse development &amp; migration onto snowflake project] Documentation")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2025-10-08T09:21:32Z</dcterms:created>
  <dcterms:modified xsi:type="dcterms:W3CDTF">2025-10-08T09:43:53Z</dcterms:modified>
  <cp:lastModifiedBy>Thando Calana</cp:lastModifiedBy>
</cp:coreProperties>
</file>